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Z:\GRUPA ROBOCZA\Grupa Robocza ds. KSOW\GR ds. KSOW_2019 rok\Projekt_Uchwała nr 39_ tryb obiegowy\Uchwała nr 39_po akceptacji GR ds. KSOW\"/>
    </mc:Choice>
  </mc:AlternateContent>
  <xr:revisionPtr revIDLastSave="0" documentId="13_ncr:1_{10EE198E-4DAF-44F4-B80C-66D0EFB74FE4}" xr6:coauthVersionLast="43" xr6:coauthVersionMax="43" xr10:uidLastSave="{00000000-0000-0000-0000-000000000000}"/>
  <bookViews>
    <workbookView xWindow="-120" yWindow="-120" windowWidth="29040" windowHeight="15840" tabRatio="849" xr2:uid="{00000000-000D-0000-FFFF-FFFF00000000}"/>
  </bookViews>
  <sheets>
    <sheet name="RAZEM" sheetId="38" r:id="rId1"/>
    <sheet name="Dolnośląska JR" sheetId="18" r:id="rId2"/>
    <sheet name="Kujawsko-pomorska JR" sheetId="19" r:id="rId3"/>
    <sheet name="Lubelska JR" sheetId="20" r:id="rId4"/>
    <sheet name="Lubuska JR" sheetId="21" r:id="rId5"/>
    <sheet name="Łódzka JR" sheetId="22" r:id="rId6"/>
    <sheet name="Małopolska JR" sheetId="23" r:id="rId7"/>
    <sheet name="Mazowiecka JR" sheetId="24" r:id="rId8"/>
    <sheet name="Opolska JR" sheetId="25" r:id="rId9"/>
    <sheet name="Podkarpacka JR" sheetId="26" r:id="rId10"/>
    <sheet name="Podlaska JR" sheetId="27" r:id="rId11"/>
    <sheet name="Pomorska JR" sheetId="28" r:id="rId12"/>
    <sheet name="Śląska JR" sheetId="29" r:id="rId13"/>
    <sheet name="Świętokrzyska JR" sheetId="30" r:id="rId14"/>
    <sheet name="Warminsko-mazurska JR" sheetId="31" r:id="rId15"/>
    <sheet name="Wielkopolska JR" sheetId="32" r:id="rId16"/>
    <sheet name="Zachodniopomorska JR" sheetId="33" r:id="rId17"/>
    <sheet name="MRiRW" sheetId="35" r:id="rId18"/>
    <sheet name="JC KSOW" sheetId="37" r:id="rId19"/>
    <sheet name="CDR" sheetId="39" r:id="rId20"/>
    <sheet name="Dolnośląski ODR" sheetId="40" r:id="rId21"/>
    <sheet name="Kujawsko-Pomorski ODR" sheetId="41" r:id="rId22"/>
    <sheet name="Lubelski ODR" sheetId="42" r:id="rId23"/>
    <sheet name="Lubuski ODR" sheetId="43" r:id="rId24"/>
    <sheet name="Łódzki ODR" sheetId="44" r:id="rId25"/>
    <sheet name="Małopolski ODR" sheetId="45" r:id="rId26"/>
    <sheet name="Mazowiecki ODR" sheetId="46" r:id="rId27"/>
    <sheet name="Opolski ODR" sheetId="47" r:id="rId28"/>
    <sheet name="Podkarpacki ODR" sheetId="48" r:id="rId29"/>
    <sheet name="Podlaski ODR" sheetId="49" r:id="rId30"/>
    <sheet name="Pomorski ODR" sheetId="50" r:id="rId31"/>
    <sheet name="Śląski ODR" sheetId="51" r:id="rId32"/>
    <sheet name="Świętokrzyski ODR" sheetId="52" r:id="rId33"/>
    <sheet name="Warmińsko-Mazurski ODR" sheetId="53" r:id="rId34"/>
    <sheet name="Wielkopolski ODR" sheetId="54" r:id="rId35"/>
    <sheet name="Zachodniopomorski ODR" sheetId="55" r:id="rId36"/>
  </sheets>
  <definedNames>
    <definedName name="_xlnm._FilterDatabase" localSheetId="17" hidden="1">MRiRW!$A$6:$Y$85</definedName>
    <definedName name="_xlnm.Print_Area" localSheetId="17">MRiRW!$A$1:$R$85</definedName>
    <definedName name="_xlnm.Print_Titles" localSheetId="17">MRiRW!$4:$6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54" l="1"/>
  <c r="O12" i="54"/>
  <c r="O13" i="54"/>
  <c r="O14" i="54"/>
  <c r="O15" i="54"/>
  <c r="O16" i="54"/>
  <c r="O17" i="54"/>
  <c r="O18" i="54"/>
  <c r="O8" i="48"/>
  <c r="P10" i="48"/>
  <c r="O11" i="48"/>
  <c r="P18" i="44"/>
  <c r="R13" i="43"/>
  <c r="E40" i="38" l="1"/>
  <c r="D40" i="38"/>
  <c r="C40" i="38"/>
  <c r="F40" i="38" l="1"/>
  <c r="O7" i="35" l="1"/>
  <c r="P7" i="35"/>
  <c r="O8" i="35"/>
  <c r="P8" i="35"/>
  <c r="O9" i="35"/>
  <c r="P9" i="35"/>
  <c r="O10" i="35"/>
  <c r="O11" i="35"/>
  <c r="O12" i="35"/>
  <c r="P12" i="35"/>
  <c r="O14" i="35"/>
  <c r="P14" i="35"/>
  <c r="O16" i="35"/>
  <c r="P16" i="35"/>
  <c r="O17" i="35"/>
  <c r="P17" i="35"/>
  <c r="O18" i="35"/>
  <c r="P18" i="35"/>
  <c r="O19" i="35"/>
  <c r="O20" i="35"/>
  <c r="P20" i="35"/>
  <c r="O21" i="35"/>
  <c r="P21" i="35"/>
  <c r="O22" i="35"/>
  <c r="P22" i="35"/>
  <c r="O23" i="35"/>
  <c r="P23" i="35"/>
  <c r="O25" i="35"/>
  <c r="P25" i="35"/>
  <c r="O26" i="35"/>
  <c r="P26" i="35"/>
  <c r="O27" i="35"/>
  <c r="P27" i="35"/>
  <c r="O28" i="35"/>
  <c r="P28" i="35"/>
  <c r="O29" i="35"/>
  <c r="P29" i="35"/>
  <c r="O30" i="35"/>
  <c r="P30" i="35"/>
  <c r="O31" i="35"/>
  <c r="P31" i="35"/>
  <c r="O32" i="35"/>
  <c r="P32" i="35"/>
  <c r="O33" i="35"/>
  <c r="P33" i="35"/>
  <c r="O34" i="35"/>
  <c r="P34" i="35"/>
  <c r="O35" i="35"/>
  <c r="P35" i="35"/>
  <c r="O36" i="35"/>
  <c r="P36" i="35"/>
  <c r="O37" i="35"/>
  <c r="P37" i="35"/>
  <c r="P38" i="35"/>
  <c r="N110" i="28" l="1"/>
  <c r="M56" i="27" l="1"/>
  <c r="P49" i="27"/>
  <c r="P48" i="27"/>
  <c r="P47" i="27"/>
  <c r="P46" i="27"/>
  <c r="P44" i="27"/>
  <c r="P43" i="27"/>
  <c r="O41" i="27"/>
  <c r="M8" i="26" l="1"/>
  <c r="M143" i="24" l="1"/>
  <c r="M140" i="24"/>
  <c r="M138" i="24"/>
  <c r="M128" i="24"/>
  <c r="M108" i="24"/>
  <c r="M106" i="24"/>
  <c r="M95" i="24"/>
  <c r="M81" i="24"/>
  <c r="M67" i="24"/>
  <c r="M65" i="24"/>
  <c r="M61" i="24"/>
  <c r="M46" i="24"/>
  <c r="M41" i="24"/>
  <c r="M34" i="24"/>
  <c r="O7" i="23" l="1"/>
  <c r="M7" i="23"/>
  <c r="P75" i="18" l="1"/>
  <c r="O61" i="18" l="1"/>
  <c r="I58" i="18"/>
  <c r="I57" i="18"/>
  <c r="O56" i="18"/>
  <c r="I56" i="18"/>
  <c r="I53" i="18"/>
  <c r="O51" i="18"/>
  <c r="I46" i="18"/>
  <c r="I44" i="18"/>
  <c r="I43" i="18"/>
  <c r="I41" i="18"/>
  <c r="O39" i="18"/>
  <c r="I39" i="18"/>
  <c r="I36" i="18"/>
  <c r="O35" i="18"/>
  <c r="O9" i="27" l="1"/>
  <c r="M133" i="24" l="1"/>
  <c r="M131" i="24"/>
  <c r="M124" i="24"/>
  <c r="M122" i="24"/>
  <c r="M120" i="24"/>
  <c r="M118" i="24"/>
  <c r="M110" i="24"/>
  <c r="M104" i="24"/>
  <c r="M91" i="24"/>
  <c r="M88" i="24"/>
  <c r="M80" i="24"/>
  <c r="M75" i="24"/>
  <c r="M63" i="24"/>
  <c r="M54" i="24"/>
  <c r="M52" i="24"/>
  <c r="M50" i="24"/>
  <c r="M48" i="24"/>
  <c r="M37" i="24"/>
  <c r="O9" i="23" l="1"/>
  <c r="M9" i="23"/>
  <c r="O50" i="18" l="1"/>
  <c r="O28" i="18"/>
</calcChain>
</file>

<file path=xl/sharedStrings.xml><?xml version="1.0" encoding="utf-8"?>
<sst xmlns="http://schemas.openxmlformats.org/spreadsheetml/2006/main" count="10005" uniqueCount="4139">
  <si>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</si>
  <si>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</si>
  <si>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</si>
  <si>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</si>
  <si>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</si>
  <si>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</si>
  <si>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</si>
  <si>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</si>
  <si>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</si>
  <si>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</si>
  <si>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</si>
  <si>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</si>
  <si>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</si>
  <si>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</si>
  <si>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</si>
  <si>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</si>
  <si>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</si>
  <si>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</si>
  <si>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</si>
  <si>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</si>
  <si>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</si>
  <si>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</si>
  <si>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</si>
  <si>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</si>
  <si>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</si>
  <si>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</si>
  <si>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</si>
  <si>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</si>
  <si>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</si>
  <si>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</si>
  <si>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</si>
  <si>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</si>
  <si>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</si>
  <si>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</si>
  <si>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seminarium</t>
  </si>
  <si>
    <t>liczba seminariów</t>
  </si>
  <si>
    <t>1</t>
  </si>
  <si>
    <t>II - IV</t>
  </si>
  <si>
    <t>Warmińsko-Mazurski Ośrodek Doradztwa Rolniczego z siedzibą w Olsztynie</t>
  </si>
  <si>
    <t>publikacja</t>
  </si>
  <si>
    <t xml:space="preserve"> </t>
  </si>
  <si>
    <t>wyjazd studyjny</t>
  </si>
  <si>
    <t>liczba wyjazdów studyjnych</t>
  </si>
  <si>
    <t>II - III</t>
  </si>
  <si>
    <t>Liczba odwiedzin strony internetowej</t>
  </si>
  <si>
    <t>2</t>
  </si>
  <si>
    <t>Liczba informacji/publikacji w internecie</t>
  </si>
  <si>
    <t>Liczba stron internetowych, na których zostanie zamieszczona informacja/publikacja</t>
  </si>
  <si>
    <t>III - IV</t>
  </si>
  <si>
    <t>ul. Jagiellońska 91, 10-356 Olsztyn</t>
  </si>
  <si>
    <t>4</t>
  </si>
  <si>
    <t>III</t>
  </si>
  <si>
    <t>IV</t>
  </si>
  <si>
    <t>liczba uczestników</t>
  </si>
  <si>
    <t>50</t>
  </si>
  <si>
    <t>liczba uczestników konferencji</t>
  </si>
  <si>
    <t>70</t>
  </si>
  <si>
    <t>500</t>
  </si>
  <si>
    <t>20</t>
  </si>
  <si>
    <t>II-IV</t>
  </si>
  <si>
    <t>liczba uczestników wyjazdu studyjnego</t>
  </si>
  <si>
    <t>25</t>
  </si>
  <si>
    <t>III-IV</t>
  </si>
  <si>
    <t>300</t>
  </si>
  <si>
    <t>konferencja</t>
  </si>
  <si>
    <t>II</t>
  </si>
  <si>
    <t>30</t>
  </si>
  <si>
    <t>-</t>
  </si>
  <si>
    <t>warsztat</t>
  </si>
  <si>
    <t>II-III</t>
  </si>
  <si>
    <t>Konferencja</t>
  </si>
  <si>
    <t>90</t>
  </si>
  <si>
    <t>40</t>
  </si>
  <si>
    <t>Liczba uczestników konferencji</t>
  </si>
  <si>
    <t>II/III</t>
  </si>
  <si>
    <t>II, III</t>
  </si>
  <si>
    <t>warsztaty</t>
  </si>
  <si>
    <t>II, III, IV</t>
  </si>
  <si>
    <t>III, IV</t>
  </si>
  <si>
    <t>Uniwersytet Przyrodniczy we Wrocławiu</t>
  </si>
  <si>
    <t>osoba</t>
  </si>
  <si>
    <t>Wielkopolski Ośrodek Doradztwa Rolniczego w Poznaniu</t>
  </si>
  <si>
    <t>I-II</t>
  </si>
  <si>
    <t>Zachodniopomorski Ośrodek Doradztwa Rolniczego w Barzkowicach</t>
  </si>
  <si>
    <t xml:space="preserve">liczba uczestników </t>
  </si>
  <si>
    <t xml:space="preserve">konferencja </t>
  </si>
  <si>
    <t xml:space="preserve">Częstochowskie Stowarzyszenie Rozwoju Małej Przedsiębiorczości </t>
  </si>
  <si>
    <t xml:space="preserve">wyjazd studyjny </t>
  </si>
  <si>
    <t xml:space="preserve"> -</t>
  </si>
  <si>
    <t>liczba uczestników warsztatów</t>
  </si>
  <si>
    <t>liczba uczestników spotkań</t>
  </si>
  <si>
    <t>III,IV</t>
  </si>
  <si>
    <t>szkolenie</t>
  </si>
  <si>
    <t xml:space="preserve">szkolenie </t>
  </si>
  <si>
    <t>15</t>
  </si>
  <si>
    <t>35</t>
  </si>
  <si>
    <t>Budżet brutto operacji 
(w zł)</t>
  </si>
  <si>
    <t>III/IV kwartał</t>
  </si>
  <si>
    <t>45</t>
  </si>
  <si>
    <t>Pomorski Ośrodek Doradztwa Rolniczego w Lubaniu</t>
  </si>
  <si>
    <t>10</t>
  </si>
  <si>
    <t>I-IV</t>
  </si>
  <si>
    <t>Wyjazd studyjny</t>
  </si>
  <si>
    <t>Szkolenie</t>
  </si>
  <si>
    <t>100</t>
  </si>
  <si>
    <t>150</t>
  </si>
  <si>
    <t>nakład</t>
  </si>
  <si>
    <t>120</t>
  </si>
  <si>
    <t>160</t>
  </si>
  <si>
    <t>80</t>
  </si>
  <si>
    <t>1000</t>
  </si>
  <si>
    <t>200</t>
  </si>
  <si>
    <t>konferencje</t>
  </si>
  <si>
    <t>60</t>
  </si>
  <si>
    <t>Lubuski Ośrodek Doradztwa Rolniczego</t>
  </si>
  <si>
    <t>36</t>
  </si>
  <si>
    <t>Mazowiecki Ośrodek Doradztwa Rolniczego z siedzibą w Warszawie</t>
  </si>
  <si>
    <t>liczba uczestników szkoleń</t>
  </si>
  <si>
    <t>liczba uczestników wyjazdów studyjnych</t>
  </si>
  <si>
    <t>Operacje własne</t>
  </si>
  <si>
    <t>Operacje partnerów</t>
  </si>
  <si>
    <t>Liczba</t>
  </si>
  <si>
    <t>Kwota</t>
  </si>
  <si>
    <t>Po zmianie</t>
  </si>
  <si>
    <t>ilość uczestników</t>
  </si>
  <si>
    <t>I-III</t>
  </si>
  <si>
    <t>ekspertyza</t>
  </si>
  <si>
    <t>II, VI</t>
  </si>
  <si>
    <t>Prezentacje Tradycyjnych Stołów Wielkanocnych, Palm i Pisanek we Wrocławiu</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</si>
  <si>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 promocja jakości życia na wsi lub promocja wsi jako miejsca do życia i rozwoju zawodowego;</t>
  </si>
  <si>
    <t>wystawa</t>
  </si>
  <si>
    <t>targi, wystawy, imprezy lokalne, regionalne, krajowe i międzynarodowe</t>
  </si>
  <si>
    <t>członkinie Kół Gospodyń Wiejskich</t>
  </si>
  <si>
    <t>Urząd Marszałkowski Województwa Dolnośląskiego</t>
  </si>
  <si>
    <t>Wybrzeże Słowackiego 12-14, 50-411 Wrocław</t>
  </si>
  <si>
    <t>liczba upominków</t>
  </si>
  <si>
    <t>26</t>
  </si>
  <si>
    <t>liczba wystawców</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</si>
  <si>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</si>
  <si>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</si>
  <si>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wynajęcie powierzchni wystawienniczej z zabudową na potrzeby wystawców</t>
  </si>
  <si>
    <t xml:space="preserve">osoby zainteresowane żywnością regionalną, ekologiczną, rękodziełem </t>
  </si>
  <si>
    <t>8</t>
  </si>
  <si>
    <t>6</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</si>
  <si>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</si>
  <si>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</si>
  <si>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 xml:space="preserve">wynajęcie powierzchni wystawienniczej z zabudową na potrzeby wystawców, </t>
  </si>
  <si>
    <t>osoby zainteresowane żywnością regionalną, ekologiczną,  rękodziełem</t>
  </si>
  <si>
    <t>Prezentacje  Tradycyjnych Stołów Wigilijnych we Wrocławiu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</si>
  <si>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będą uczestnikami prezentacji; promocja jakości życia na wsi lub promocja wsi jako miejsca do życia i rozwoju zawodowego;</t>
  </si>
  <si>
    <t>III,VI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</si>
  <si>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</si>
  <si>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</si>
  <si>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spotkanie (podsumowanie konkursu)</t>
  </si>
  <si>
    <t>konkursy</t>
  </si>
  <si>
    <t>producenci produktów regionalnych, tradycyjnych, przetwórcy, rolnicy, właściciele gospodarstw agroturystycznych</t>
  </si>
  <si>
    <t>uczestnicy konkursów</t>
  </si>
  <si>
    <t>liczba nagród</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</si>
  <si>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</si>
  <si>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</si>
  <si>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</si>
  <si>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liczba konkursów</t>
  </si>
  <si>
    <t>przedstawiciele grup odnowy wsi, liderzy wiejscy, przedstawiciele samorządów gminnych</t>
  </si>
  <si>
    <t>liczba nagród finansowych dla laureatów i wyróżnionych</t>
  </si>
  <si>
    <t>liczba upominków dla laureatów i wyróżnionych</t>
  </si>
  <si>
    <t>I,II, III</t>
  </si>
  <si>
    <t>Międzynarodowa konferencja nt. promocji produktów regionalnych</t>
  </si>
  <si>
    <t>promocja regionalnej żywności, produktów wpisanych na listę produktów tradycyjnych, rolnictwa ekologicznego, agroturystyki, możliwość zaprezentowania oferty eksportowej, nawiązanie kontaktów gospodarczych i handlowych. Planowany jest udział przedstawicieli landów niemieckich - Saksonii i Brandeburgii i związana z tym wymiana wiedzy i doświadczeń nt. promocji produktów tradycyjnych i regionalnych</t>
  </si>
  <si>
    <t>uczestnicy konferencji</t>
  </si>
  <si>
    <t>Szkolenie pt. Poprawienie zdrowotności dolnośląskich pasiek pszczelich</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</si>
  <si>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t>
  </si>
  <si>
    <t>szkolenia</t>
  </si>
  <si>
    <t>szkolenia/ seminaria/ inne formy szkoleniowe</t>
  </si>
  <si>
    <t>pszczelarze</t>
  </si>
  <si>
    <t>uczestnicy szkoleń/ seminariów/ innych form szkoleniowych</t>
  </si>
  <si>
    <t>I</t>
  </si>
  <si>
    <t>III Konferencja Naukowa "Agrotechniczne aspekty uprawy winorośli i jakości wina w Polsce", Winnica - Technologia - Enologia - Zdrowie</t>
  </si>
  <si>
    <t>celem operacji jest upowszechnianie wiedzy w zakresie innowacyjnych rozwiązań  związanych z uprawą winorośli i produkcją wina na obszarach wiejskich na terenie Dolnego Śląska. Planowane jest zorganizowanie konferencji, przeprowadzenie warsztatów oraz wydanie publikacji - monografii.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</si>
  <si>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konferencja/ kongres;  publikacja/ materiał drukowany</t>
  </si>
  <si>
    <t>liczba konferencji/kongresów</t>
  </si>
  <si>
    <t>Naukowcy prowadzący badania i studia w obszarach objętych tematyka konferencji, w tym doktoranci (w tym młodzi naukowcy do 35 roku życia); praktycy oraz producenci zainteresowani poszerzeniem oferty gospodarstwa, właściciele winnic i winiarni, osoby zainteresowane rozpoczęciem działalności winiarskiej, osoby zawodowo zainteresowane tematyką polskiego wina, osoby związane zawodowo z braną winiarską, w tym (nauczyciele, studenci sommelierzy, restauratorzy, kucharze).</t>
  </si>
  <si>
    <t>ul. C.K. Norwida 25, 50-375 Wrocław</t>
  </si>
  <si>
    <t>liczba uczestników konferencji/kongresów</t>
  </si>
  <si>
    <t>liczba szkoleń/seminariów/warsztatów/spotkań</t>
  </si>
  <si>
    <t>liczba uczestników szkoleń/seminariów/warsztatów/spotkań</t>
  </si>
  <si>
    <t>liczba sztuk publikacji/materiałów drukowanych</t>
  </si>
  <si>
    <t>XXIII Regionalna Wystawa Zwierząt Hodowlanych Książ 2018</t>
  </si>
  <si>
    <t xml:space="preserve"> celem operacji jest promocja chowu i hodowli zwierząt gospodarskich na Dolnym Śląsku oraz szeroko pojęta promocja problematyki rozwoju obszarów wiejskich regionu. Działania realizowane w ramach operacji będą skierowane na zwiększenie poziomu wiedzy, a także utrwalenie już zdobytego doświadczenia w zakresie prowadzenia gospodarstwa wśród rolników województwa dolnośląskiego, ze szczególnym uwzględnieniem rolników zajmujących się chowem zwierząt gospodarskich. Planowane jest zorgazniowanie wystawy, poublikacja ogłoszenia prasowego, spotów informacyjnych w radiu/telewizji. Tematy zgodne z § 17 ust. 1 pkt  9 rozporządzenia rozporządzenia Ministra Rolnictwa i Rozwoju Wsi z dnia 17 stycznia 2017 r. w sprawie krajowej sieci obszarów wiejskich w ramach Programu Rozwoju Obszarów Wiejskich na lata 2014–2020.</t>
  </si>
  <si>
    <t>targi/ impreza plenerowa/ wystawa; prasa; audycja/ film/ spot odpowiednio w radiu i telewizji</t>
  </si>
  <si>
    <t>liczba nagród dla hodowców (grawerowane dyplomy)</t>
  </si>
  <si>
    <t>Producenci rolni – hodowcy bydła, koni, trzody chlewnej, owiec kóz, królików, a także drobnego inwentarza – wystawcy prezentujący ok. 200 zwierząt różnych gatunków; instytucje działające na rzecz rolnictwa ze szczególnym uwzględnieniem hodowców zwierząt; Jednostki naukowo-badawcze – przedstawiciele Uniwersytetu Przyrodniczego we Wrocławiu; Przetwórcy i wytwórcy produktów regionalnych; przedstawiciele firm okołorolniczych – wytwórcy pasz, producenci sprzętu do produkcji pasz; osoby odwiedzające wystawę.</t>
  </si>
  <si>
    <t>Dolnośląski Ośrodek Doradztwa Rolniczego we Wrocławiu</t>
  </si>
  <si>
    <t>ul. Zwycięska 8, 53-033 Wrocław</t>
  </si>
  <si>
    <t>liczba targów/imprez plenerowych/wystaw</t>
  </si>
  <si>
    <t>Pomysł na sukces - wymiana wiedzy  i doświadczeń pomiędzy partnerami KSOW</t>
  </si>
  <si>
    <t>celem operacji jest wymiana wiedzy pomiędzy podmiotami uczestniczącymi w rozwoju obszarów wiejskich, zwiększenie intensywności współpracy i integracji, wymiana innowacyjnych rozwiązań w zakresie obszarów wiejskich, poznanie dobrych praktyk wypracowanych przez partnerów projektu szczególnie w obszarze rozwoju przedsiębiorczości poprzez współorganizację i współuczestnictwo w szeregu działań odbywających się na terenie gmin Świerzawa, Dzierżoniów i miejscowości Niedźwiedzice w okresie od kwietnia do końca września 2018 roku. Planowane jest zorganizowanie 2 wyjazdów studyjnych wraz z drukiem materiałów informacyjno-promocyjnych. Tematy zgodne z § 17 ust. 1 pkt  9 rozporządzenia rozporządzenia Ministra Rolnictwa i Rozwoju Wsi z dnia 17 stycznia 2017 r. w sprawie krajowej sieci obszarów wiejskich w ramach Programu Rozwoju Obszarów Wiejskich na lata 2014–2020.</t>
  </si>
  <si>
    <t xml:space="preserve"> Mieszkańcy gmin wiejskich (partnerów projektu): gminy Dzierżoniów oraz gmin Kłodzko  i Świerzawa. Będą to wiejscy liderzy, sołtysi, członkowie organizacji pozarządowych i wiejskich, a także przedstawiciele lokalnych społeczności angażujący się społecznie. W grupie znajdą się ponadto osoby stawiające pierwsze kroki w budowaniu ofert wiosek tematycznych i pracujące nad poszerzeniem oferty.</t>
  </si>
  <si>
    <t>Gmina Dzierżoniów</t>
  </si>
  <si>
    <t>Ul. Piastowska 1, 58-200 Dzierżoniów</t>
  </si>
  <si>
    <t>liczba czestników wyjazdów studyjnych</t>
  </si>
  <si>
    <t>Święto Sera i Wina. Spotkanie Regionów.</t>
  </si>
  <si>
    <t>celem operacji  jest promocja regionalnych wyrobów serowarskich i winiarskich, a także prowadzenie edukacji społecznej nakierowanej na wskazywanie wpływu produktów regionalnych i tradycyjnych na szeroko rozumiane aspekty zdrowotne oraz ich znaczenie ekonomiczne dla regionu wśród około 1500 mieszkańców Dolnego Śląska.  Planowane jest zorganizowanie imprezy plenerowej, warsztatów, seminariów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</si>
  <si>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targi/ impreza plenerowa/ wystawa; publikacja/ materiał drukowany; audycja/ film/ spot odpowiednio w radiu i telewizji; informacje i publikacje w internecie</t>
  </si>
  <si>
    <t xml:space="preserve">Producenci sera i wina z Dolnego Śląska – członkowie Stowarzyszenia Serowarów Farmerskich i Zagrodowych oraz Stowarzyszenia Winnice Dolnośląskie; konsumenci i producenci żywności z Dolnego Śląska zainteresowani ruchem Slow Food; mieszkańcy Dolnego Śląska – głównie Wrocławia i okolic (w szczególności okolic Pawłowic, Domaszczyna, Ramiszowa, Mirkowa) -  dorośli oraz dzieci i młodzież.
</t>
  </si>
  <si>
    <t>promocja operacji w internecie - liczba kampanii informacyjnych</t>
  </si>
  <si>
    <t>Realizacja audycji telewizyjnej pt. "Zrób to ze smakiem"</t>
  </si>
  <si>
    <t>celem operacji jest zwiększenie liczby inicjatyw mieszkańców terenów wiejskich na rzecz rozwoju gospodarczego wsi, zwłaszcza wśród osób do 35 roku życia, zapobieganie inercji oraz wykluczeniu gospodarczemu ze względu na odległość od wielkich aglomeracji.
Zachęcanie do współpracy członków społeczności wiejskiej. Celem programu będzie promocja kuchni dolnośląskiej, wyrobów regionalnych, mody na slow food, a więc żywność wyrabianą w tradycyjny sposób. Prezentowane będą efekty współpracy pomiędzy organizacjami pozarządowymi, publicznymi i lokalnym samorządem. Planowana jest realizacja 10 audycji telewizyjnych.  Tematy zgodne z § 17 ust. 1 pkt  9 rozporządzenia rozporządzenia Ministra Rolnictwa i Rozwoju Wsi z dnia 17 stycznia 2017 r. w sprawie krajowej sieci obszarów wiejskich w ramach Programu Rozwoju Obszarów Wiejskich na lata 2014–2020.</t>
  </si>
  <si>
    <t>audycja telewizyjna</t>
  </si>
  <si>
    <t>liczba audycji telewizyjnych</t>
  </si>
  <si>
    <t>Mieszkańcy dolnośląskich wsi, zwłaszcza osoby między 20 a 35 rokiem życia.</t>
  </si>
  <si>
    <t xml:space="preserve">Telewizja Polska S.A. z siedzibą w Warszawie ul. J.P.Woronicza 17 00-999 Warszawa 
Oddział Terenowy we Wrocławiu ul. Karkonoska 8  
53-015 Wrocław
</t>
  </si>
  <si>
    <t>ul. Karkonoska 8, 53-015 Wrocław</t>
  </si>
  <si>
    <t>Rolnictwo wspierane społecznie - badanie szans rozwoju małych gospodarstw rolnych na Dolnym Śląsku w aspekcie produkcji  żywności wysokiej jakości</t>
  </si>
  <si>
    <t>celem operacji jest rozwój dolnośląskiego rynku żywności wysokiej jakości w ramach założeń Rolnictwa Wspieranego Społecznie poprzez eksperckie wspieranie rolników, producentów żywności, inicjowanie współpracy na linii producent – koordynator sieci – konsument oraz edukację konsumentów, jak również producentów żywności prowadzącą do zmiany mentalności i postaw.  Planowane jest zorganizowanie konferencji, przeprowadzenie badania ankietowego oraz druk publikacj i plakatówi. Tematy zgodne z § 17 ust. 1 pkt  9 rozporządzenia rozporządzenia Ministra Rolnictwa i Rozwoju Wsi z dnia 17 stycznia 2017 r. w sprawie krajowej sieci obszarów wiejskich w ramach Programu Rozwoju Obszarów Wiejskich na lata 2014–2020.</t>
  </si>
  <si>
    <t>konferencja/ kongres; publikacja/materiał drukowany; analiza/ ekspertyza/ badanie</t>
  </si>
  <si>
    <t xml:space="preserve"> - Przedstawiciele rolników (producentów żywności wysokiej jakości), - przedstawiciele koordynatora sieci (członkowie stowarzyszenia), - Członkowie sieci (podmioty łączące rolników - producentów żywności wysokiej jakości i konsumentów), - przedstawiciele konsumentów (dorośli, młodzież).</t>
  </si>
  <si>
    <t>Stowarzyszenie "Żywność dla przyszłości"</t>
  </si>
  <si>
    <t>liczba badań ankietowych</t>
  </si>
  <si>
    <t>Włączenie społeczne poprzez realizację  Festiwalu Ducha Góra</t>
  </si>
  <si>
    <t>celem operacji jest aktywizacja i włączenie społeczności lokalnych wiejskich obszaru LGD Partnerstwo Ducha Gór w realizację Festiwalu Ducha Gór, poprzez opracowanie, zaplanowanie i realizację własnych inicjatyw opartych na autentycznych, lokalnych zasobach i tradycjach lokalnych obszaru Karkonoszy.  Planowane jest przeprowadzenie seminariów, szkoleń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</si>
  <si>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audycja/ film/ spot odpowiednio w radiu i telewizji</t>
  </si>
  <si>
    <t xml:space="preserve">
1. W zakresie seminarium i warsztatów: liderzy i grupy inicjatywne z poszczególnych gmin i miejscowości obszaru LGD. 
2. W zakresie warsztatów kulturowych: mieszkańców i turyści w sezonie letnim jako grup testujących ofertę zbudowaną przez społeczności lokalne. Tutaj założone jest uczestnictwo rodzin z dziećmi, zatem co najmniej połowa osób będzie poniżej 35 r. ż.
</t>
  </si>
  <si>
    <t>LGD Partnerstwo Ducha Gór</t>
  </si>
  <si>
    <t>ul. Konstytucji 3 Maja 25, 58-540 Karpacz</t>
  </si>
  <si>
    <t>liczba uczestników szkoleń/seminariów/warsztatów/sptokań</t>
  </si>
  <si>
    <t>liczba audycji/spotów w radiu (planowana liczba emisji)</t>
  </si>
  <si>
    <t>Podejmowanie inicjatyw środowiska wiejskiego w Gminie Radków poprzez uzyskanie umiejętności i kwalifikacji w zakresie przetwarzania produktów rolniczych</t>
  </si>
  <si>
    <t>celem operacji jest podniesienie wiedzy teoretycznej i praktycznej mieszkańców Gminy Radków z zakresu technologii, wymagań higienicznych, bezpieczeństwa żywności, zagrożeń w przetwórstwie żywności, stosowania dobrych praktyk produkcyjnych i higienicznych oraz wymagań prawno-administracyjnych przy zakładaniu małego przetwórstwa w gospodarstwie rolnym. Planowane jest  zorganizowanie szkolenia i warsztatu oraz wyjazdu studyjnego. Tematy zgodne z § 17 ust. 1 pkt  9 rozporządzenia rozporządzenia Ministra Rolnictwa i Rozwoju Wsi z dnia 17 stycznia 2017 r. w sprawie krajowej sieci obszarów wiejskich w ramach Programu Rozwoju Obszarów Wiejskich na lata 2014–2020.</t>
  </si>
  <si>
    <t xml:space="preserve">szkolenie/ seminarium/ warsztat/ spotkanie; wyjazd studyjny </t>
  </si>
  <si>
    <t xml:space="preserve">rolnicy, osoby związane z rolnictwem, pochodząe przede wszystkim z obszarów wiejskich gminy Radków. </t>
  </si>
  <si>
    <t>Gmina Radków</t>
  </si>
  <si>
    <t>Rynek 1, 57-420 Radków</t>
  </si>
  <si>
    <t>Konkurs "Wieś na weekend'2018"</t>
  </si>
  <si>
    <t>aktywizacja organizacji i instytucji do działania partnerskiego podczas organizacji lokalnych imprez, upowszechniających przykłady nowatorskich rozwiązań i promujących dobre praktyki zrealizowane w ramach priorytetów PROW 2014-2020.</t>
  </si>
  <si>
    <t>konkurs</t>
  </si>
  <si>
    <t>szt.</t>
  </si>
  <si>
    <t xml:space="preserve">instytucje i organizacje działające na terenach wiejskich </t>
  </si>
  <si>
    <t>Województwo Kujawsko-Pomorskie</t>
  </si>
  <si>
    <t>pl. Teatralny 2, 87-100 Toruń</t>
  </si>
  <si>
    <t xml:space="preserve">Wizyta studyjna w kraju UE dla przedstawicieli lokalnych grup działania z kujawsko-pomorskiego </t>
  </si>
  <si>
    <t>aktywizacja mieszkańców wsi na rzecz podejmowania inicjatyw w zakresie rozwoju obszarów wiejskich, wdrażanie lokalnych strategii rozwoju</t>
  </si>
  <si>
    <t>wizyta studyjna</t>
  </si>
  <si>
    <t>członkowie lokalnych grup działania oraz przedstawiciele
instytucji i organizacji zaangażowanych w rozwój obszarów wiejskich</t>
  </si>
  <si>
    <t>Szkolenie dla pracowników biur lgd</t>
  </si>
  <si>
    <t>podniesienie kompetencji pracowników biur odpowiedzialnych za przeprowadzenie procedur związanych z wdrażaniem lokalnych strategii rozwoju</t>
  </si>
  <si>
    <t>pracownicy biur lokalnych grup działania</t>
  </si>
  <si>
    <t>Wymiana doświadczeń z przedstawicielami instytucji i organizacji w UE nt. współpracy w sektorze rolnym</t>
  </si>
  <si>
    <t>poszerzenie wiedzy pracowników Urzędu Marszałkowskiego w Toruniu, zwiększenie udziału zainteresowanych stron, przedstawicieli partnerów KSOW  we wdrażaniu inicjatyw na rzecz rozwoju obszarów wiejskich</t>
  </si>
  <si>
    <t>wyjazd zagraniczny</t>
  </si>
  <si>
    <t>pracownicy Urzędu Marszałkowskiego w Toruniu, przedstawieciele partnerów KSOW z Woj. Kujawsko-Pomorskiego</t>
  </si>
  <si>
    <t xml:space="preserve">I-IV </t>
  </si>
  <si>
    <t xml:space="preserve">Wizyta studyjna w regionie, który jest członkiem Europejskiej Sieci Dziedzictwa Kulinarnego - wymiana doświadczeń </t>
  </si>
  <si>
    <t xml:space="preserve">W celu poznania dokonań innych regonów w zakresie wykreowania jednolitej marki regionalnej, w 2018 r. planuje się zorganizowanie wizyty studyjnej do regionu członkowskiego ESDK - Województwa Dolnośląskiego.  Celem wizyty będzie zapoznanie się z doświadczeniami innych regionów w skonsolidowanej promocji członków sieci ESDK, której efektem ma być wzrost konkurencyjności i atrakcyjności gospodarczej regionu. </t>
  </si>
  <si>
    <t>członkowie Stowarzyszenia Dziedzictwa Kulinarnego Kujawy i Pomorze</t>
  </si>
  <si>
    <t xml:space="preserve">Prezentacja potencjału produktów regionalnych Kujaw i Pomorza na targach rolno-spożywczych </t>
  </si>
  <si>
    <t>promocja sektora rolnego regionu oraz prezentacja producentów żywności wysokiej jakości, nawiązanie kontaktów handlowych przez wystawców</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</si>
  <si>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</si>
  <si>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</si>
  <si>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</si>
  <si>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</si>
  <si>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</si>
  <si>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</si>
  <si>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</si>
  <si>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Organizacja dwudniowego seminarium "Rozwój Lokalny Kierowany przez Społeczność w województwie kujawsko-pomorskim -pierwsze doświadczenia"</t>
  </si>
  <si>
    <t>wzmocnienie pozycji lokalnych grup działania w regionie kujawsko-pomorskim oraz zwiększenie ich potencjału w celu realizacji wspólnych inicjatyw i aktywizacji lokalnych społeczności</t>
  </si>
  <si>
    <t>członkowie lokalnych grup działania i przedstawiciele instytucji nadzorujących proces wdrażania lokalnych strategii rozwoju</t>
  </si>
  <si>
    <t>Stowarzyszenie LGD Pojezierze Brodnickie</t>
  </si>
  <si>
    <t>Karbowo, ul. Wczasowa 46, 87-300 Brodnica</t>
  </si>
  <si>
    <t>Wzmocnienie kompetencji i współpracy podmiotów z obszaru LGD "Gminy Powiatu Świeckiego" związanych z rozwojem turystyki na obszarach wiejskich Kociewia</t>
  </si>
  <si>
    <t xml:space="preserve">wzmocnienie sieci kontaktów i współpracy podmiotów z obszaru LGD "Gminy Powiatu Świeckiego" związanych z rozwojem turystyki na obszarach wiejskich Kociewia </t>
  </si>
  <si>
    <t xml:space="preserve">przedstawiciele podmiotów branży turystycznej </t>
  </si>
  <si>
    <t xml:space="preserve">LGD Gminy Powiatu Świeckiego </t>
  </si>
  <si>
    <t>Chmielniki 2b, 86-100 Świecie</t>
  </si>
  <si>
    <t xml:space="preserve">Inkubator kuchenny jako innowacyjne miejsce małego przetwórstwa na wsi </t>
  </si>
  <si>
    <t>zapoznanie uczestników ze sposobem organizacji i działania inkubatora kuchennego w aspekcie bezpieczeństwa zywności, prawnym i organizacjnym</t>
  </si>
  <si>
    <t>rolnicy i przetwórcy żywności producenci trzody chlewnej, sadownicy, przedstawicielki kół gospodyń wiejskich</t>
  </si>
  <si>
    <t>Gmina Aleksandrów Kujawski</t>
  </si>
  <si>
    <t>Słowackiego 12, 87-700 Aleksandrów Kujawski</t>
  </si>
  <si>
    <t>Ekologiczna żywność i kosmetyki</t>
  </si>
  <si>
    <t>zmiana kierunku konkurowania producentów żywności ekologicznej, poprawa jakości produkcji i promowanie ich certyfikacji, poszerzenie wiedzy uczestników nt. aktualnych trendów rynkowych, zapoznanie się z międzynarodowym rynkiem kosmetyki naturalnej</t>
  </si>
  <si>
    <t>członkowie Stowarzyszenia, rolnicy i przetwórcy żywności ekologicznej, doradcy i przedstawiciele instytucji i organizacji wspierających rozwój ww. produkcji, właściciele gospodrstw agroturystycznych</t>
  </si>
  <si>
    <t>Kujawsko-Pomorskie Stowarzyszenie Producentów Ekologicznych EKOŁAN</t>
  </si>
  <si>
    <t>Pokrzydowo 139, 87-312 Zbiczno</t>
  </si>
  <si>
    <t>Pszczoła ważnym ogniwem ekosystemu</t>
  </si>
  <si>
    <t>podniesienie wiedzy uczestników przedsięwzięć nt.  związku pomiędzy rozwojem pszczelarstwa, ochroną rodzin pszczelich, zwiększeniem różnorodności upraw, ich plonowaniem, a zrównoważonym rozwojem obszarów wiejskich</t>
  </si>
  <si>
    <t>220-260</t>
  </si>
  <si>
    <t>właściciele pasiek, regionalni producenci sprzętu, rolnicy, sdownicy, zielarze, plantatorzy, działkowicze, mieszkańcy regionu</t>
  </si>
  <si>
    <t>Regionalny Związek Pszczelarzy w Toruniu</t>
  </si>
  <si>
    <t>Środkowa 11, 87-100 Toruń</t>
  </si>
  <si>
    <t>700-800</t>
  </si>
  <si>
    <t>impreza plenerowa</t>
  </si>
  <si>
    <t>Jak skutecznie chronić rodziny pszczele przed chorobami i zatruciem pestycydami</t>
  </si>
  <si>
    <t>zaangażowanie naukowców, pszczelarzy, rolników i właścicieli ogrodów i ogródków w podejmowaniu inicjatyw na rzecz ochrony rodzin pszczelich, poszerzenie ich wiedzy nt. właściwego stosowania środków ochrony roślin</t>
  </si>
  <si>
    <t>pszczelarze, rolnicy, właściciele ogrodów i ogródków, uczestnicy imprezy plenerowej: dzieci, młodzież</t>
  </si>
  <si>
    <t xml:space="preserve">II-IV </t>
  </si>
  <si>
    <t>Kujawsko-Pomorski Ośrodek Doradztwa Rolniczego w Minikowie</t>
  </si>
  <si>
    <t>89-122 Minikowo</t>
  </si>
  <si>
    <t>Wyjazd studyjny "Od pola do stołu" - promocja dobrych praktyk w przetwórstwie i rolnictwie ekologicznym</t>
  </si>
  <si>
    <t>usprawnienie  systemu produkcji żywności ekologicznej poprzez wymianę wiedzy i doświadczeń pomiędzy podmiotami; zatrzymanie spadkowej tendencji ilości gospodarstw produkujących metodami ekologicznymi w regionie</t>
  </si>
  <si>
    <t>rolnicy i przetwórcy żywności ekologicznej, doradcy i przedstawiciele instytucji i organizacji wspierających rozwój ww. produkcji, media</t>
  </si>
  <si>
    <t>Wymiana wiedzy i doświadczeń z zakresu uprawy roślin i mechanizacji rolnictwa pomiędzy polskimi a niemieckimi producentami rolnymi - wyjazd studyjny</t>
  </si>
  <si>
    <t>ułatwianie wymiany wiedzy pomiędzy uczestnikami wizyta a niemieckimi farmerami, wizytacja imprezy targowej "Dni Pola" w Niemczech, które odbywa się pod hasłem "Produkcja rolnicza 2030"</t>
  </si>
  <si>
    <t>rolnicy, doradcy rolni, nauczyciele</t>
  </si>
  <si>
    <t>"Bo w grupie siła"</t>
  </si>
  <si>
    <t>rozpowszechnienie informacji nt. istoty tworzenia i funkcjonowania grup producentów rolnych oraz korzyści płynących ze wspólnego działania i funkcjonowania grup producentów rolnych</t>
  </si>
  <si>
    <t>440-484</t>
  </si>
  <si>
    <t>rolnicy z  Regionu Kujaw i Pomorza</t>
  </si>
  <si>
    <t>Kujawsko-Pomorska Izba Rolnicza z siedzibą w Przysieku</t>
  </si>
  <si>
    <t>Przysiek, 
87-134 Zławieś Wielka</t>
  </si>
  <si>
    <t>2, 3</t>
  </si>
  <si>
    <t>Promocja regionu Kujaw i Pomorza oraz producentów wysokiej jakości żywności tradycyjnej i regionalnej zrzeszonych w Klastrze Spółdzielczym, Spiżarni Kujawsko-Pomorskiej na targach ogólnopolskich.</t>
  </si>
  <si>
    <t>promocja żywności wysokiej jakości oraz poprawa rozpoznawalności marki Spiżarni Kujawsko-Pomorskiej poprzez organizację stoisk na ogólnopolskich targach żywności</t>
  </si>
  <si>
    <t>stoiska wystawiennicze na targach</t>
  </si>
  <si>
    <t>firmy zrzeszone w Klastrze Spółdzielczym  Spiżarnia Kujawsko-Pomorska, sieci handlowe, sklepy, kucharze</t>
  </si>
  <si>
    <t>Spiżarnia Kujawsko-Pomorska, Klaster Spółdzielczy</t>
  </si>
  <si>
    <t>Kujawsko-Pomorska Akademia Liderów</t>
  </si>
  <si>
    <t>Celem projektu jest zwiększenie zaangażowanie społecznego liderów - mieszkańców województwa kujawsko-pomorskiego na rzecz przeciwdziałania wykluczeniu społecznemu z wykorzystaniem lokalnego potencjału</t>
  </si>
  <si>
    <t>mieszkańcy obszaró wiejskich Regionu Kujaw i Pomorza</t>
  </si>
  <si>
    <t>Stowarzyszenie Towarzystwo Rozwoju Gminy Płużnica</t>
  </si>
  <si>
    <t xml:space="preserve">87-214 Płużnica 37a,  </t>
  </si>
  <si>
    <t>Zapewnienie pomocy technicznej w zakresie współpracy międzynarodowej  na rzecz tworzenia kontaktów - organizacja wizyty studyjnej do wybranego państwa UE dla LGD z terenu Woj. Lubelskiego</t>
  </si>
  <si>
    <t>Aktywizacja LGD z Woj.Lubelskiego na rzecz podejmowania inicjatyw w zakresie rozwoju obszarów wiejskich poprzez organizację wyjazdu studyjnego. Dobre praktyki w zakresie funkcjonowania LGD w wybranym państwie UE - możliwość nawiązania współpracy. Organizacja wyjazdu przyczyni sie do aktywizacji mieszkańców obszarów wiejskich w celu tworzenia partnerstw na rzecz realizacji projektów nakierowanych na rozwój tych obszarów, w skład których wchodzą przedstawiciele sektora publicznego, sektora prywatnego oraz organizacji pozarządowych.</t>
  </si>
  <si>
    <t>LGD, Samorządowcy</t>
  </si>
  <si>
    <t>Samorząd Województwa Lubelskiego</t>
  </si>
  <si>
    <t>Artura Grottgera 4, 20-029 Lublin</t>
  </si>
  <si>
    <t>Zapewnienie pomocy technicznej w zakresie współpracy międzyterytorialnej na rzecz tworzenia kontaktów - organizacja wizyty na teren wybranej LGD na terenie Polski</t>
  </si>
  <si>
    <t xml:space="preserve">Aktywizacja LGD z Woj.Lubelskiego na rzecz podejmowania inicjatyw w zakresie rozwoju obszarów wiejskich poprzez organizację wizyty w wybranej LGD na terenie Polski dotycząca zakresu utworzenia i funkcjonowania inkubatora przedsiębiorczości. </t>
  </si>
  <si>
    <t>Kiermasz Wielkanocny</t>
  </si>
  <si>
    <t xml:space="preserve">Zwiększenie udziału zainteresowanych stron we wdrażaniu inicjatyw służących rozwojowi obszarów wiejskich. Organizacja kiermaszu wraz z warsztatami plecenia palm wielkanocnych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</si>
  <si>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Impreza plenerowa</t>
  </si>
  <si>
    <t>wystawcy</t>
  </si>
  <si>
    <t>Rolnicy, NGO, Przetwórcy</t>
  </si>
  <si>
    <t>Warsztaty dotyczące produktu regionalnego i wyrobów rękodzieła</t>
  </si>
  <si>
    <t xml:space="preserve">Zwiększenie udzału zainteresowanych stron we wdrażaniu inicjatyw służących rozwojowi obszarów wiejskich. Organizacja warsztatów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</si>
  <si>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Warsztaty</t>
  </si>
  <si>
    <t>Mieszkańcy obszarów wiejskich</t>
  </si>
  <si>
    <t>Jarmark Bożonarodzeniowy</t>
  </si>
  <si>
    <t xml:space="preserve">Zwiększenie udziału zainteresowanych stron we wdrażaniu inicjatyw służących rozwojowi obszarów wiejskich. Organizacja Jarmarku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</si>
  <si>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Rolnicy, NGO, przetwórcy</t>
  </si>
  <si>
    <t xml:space="preserve"> Wsparcie alternatywnych form produkcji rolnej wobec ASF</t>
  </si>
  <si>
    <t xml:space="preserve"> Celem szkolenia jest przeciwdziałanie rozszerzaniu się ASF, wspieranie organizacji łańcucha żywności oraz rolników i producentów produkujących i przetwarzających żywność i produkty rolne. Dobre praktyki w zakresie  hodowli. </t>
  </si>
  <si>
    <t>Szkolenia ,konferencja</t>
  </si>
  <si>
    <t>Rolnicy, przetwórcy, samorzadowcy</t>
  </si>
  <si>
    <t>Kongres Sołtysów</t>
  </si>
  <si>
    <t>Organizacja kongresu sołtysów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</si>
  <si>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Impreza plenerowa, konkursy</t>
  </si>
  <si>
    <t>Sołtysi, rolnicy</t>
  </si>
  <si>
    <t xml:space="preserve">Konferencja mleczarska </t>
  </si>
  <si>
    <t xml:space="preserve">Organizacja konferencji ma na celu aktywizację producentów mleka w celu tworzenia partnerstw na rzecz realizacji projektów nakierowanych na rozwój tych obszarów. Upowszechnianie wiedzy w zakresie innowacyjnych rozwiązań w rolnictwie, produkcji żywności, leśnictwie i na obszarach wiejskich. </t>
  </si>
  <si>
    <t>Szkoły rolnicze, producenci mleka,przetwórcy</t>
  </si>
  <si>
    <t>Święto Ziół</t>
  </si>
  <si>
    <t>Impreza plenerowa ma na celu aktywizację mieszkańców obszarów wiejskich w celu tworzenia partnerstw na rzecz realizacji projektów nakierowanych na rozwój tych obszarów, realizacji współnych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</si>
  <si>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Producenci ziół, rolnicy, stowarzyszenia</t>
  </si>
  <si>
    <t>Informowanie społeczeństwa o rozwoju obszarów wiejskich.</t>
  </si>
  <si>
    <t>Celem realizowanej operacji jest wspieranie rozwoju obszarów wiejskich poprzez gromadzenie i przekazywanie dobrych praktyk na publikacjach lub materiałach  drukowanych.</t>
  </si>
  <si>
    <t>Opracowanie i druk</t>
  </si>
  <si>
    <t>egzemplarze</t>
  </si>
  <si>
    <t>Potencjalni beneficjenci</t>
  </si>
  <si>
    <t>Promocja obszarów wiejskich poprzez Festiwal Kulinariów i Sztuki Ludowej</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</si>
  <si>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
</t>
  </si>
  <si>
    <t>Impreza Plenerowa</t>
  </si>
  <si>
    <t>Liczba wystawców</t>
  </si>
  <si>
    <t>Producenci produktów tradycyjnych, LGD z terenu Województwa Lubelskiego, mieszkańcy Województwa Lubelskiego</t>
  </si>
  <si>
    <t>Lokalna Grupa Działania Ziemi Kraśnickiej</t>
  </si>
  <si>
    <t>ul. Słowackiego 7, 23-210 Kraśnik</t>
  </si>
  <si>
    <t>Szacunkowa liczba uczestników imprezy</t>
  </si>
  <si>
    <t>Dobre praktyki w realizacji zadań z zakresu PROW 2014-2020 na terenie Powiatu Lubelskiego</t>
  </si>
  <si>
    <t xml:space="preserve">Zwiększenie udziału zainteresowanych stron we wdrażaniu inicjatyw na rzecz rozwoju obszarów wiejskich. Upowszechnianie wiedzy dotyczącej zarządzania projektami z zakresu rozwoju obszarów wiejskich.  Upowszechnianie wiedzy w zakresie planowania rozwoju lokalnego z uwzględnieniem potencjału ekonomicznego, społecznego i środowiskowego danego obszaru
</t>
  </si>
  <si>
    <t>Publikacja</t>
  </si>
  <si>
    <t>Liczba wydanych publikacji</t>
  </si>
  <si>
    <t>1300</t>
  </si>
  <si>
    <t>Mieszkańcy Powiatu Lubelskiego</t>
  </si>
  <si>
    <t>Lokalna Grupa Działania na rzecz Rozwoju Gmin Powiatu Lubelskiego "Kraina Wokół Lublina"</t>
  </si>
  <si>
    <t>ul. Narutowicza 37/5, 20-016 Lublin</t>
  </si>
  <si>
    <t>Lokalna Grupa Działania inicjatorem działań wspierających rozwój obszarów wiejskich</t>
  </si>
  <si>
    <t xml:space="preserve">Aktywizacja mieszkańców wsi na rzecz podejmowania inicjatyw w zakresie rozwoju obszarów wiejskich, w tym kreowania miejsc pracy na terenach wiejskich. Wspieranie rozwoju przedsiębiorczości na obszarach wiejskich przez podnoszenie poziomu wiedzy i umiejętności.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</si>
  <si>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Szkolenie, wyjazd studyjny</t>
  </si>
  <si>
    <t>Liczba szkoleń</t>
  </si>
  <si>
    <t>Przedstawiciele LGD z terenu Województwa Lubelskiego, Przedstawiciele Urzędu Marszałkowskiego Województwa Lubelskiego</t>
  </si>
  <si>
    <t>Liczba uczestników trzech szkoleń</t>
  </si>
  <si>
    <t>Liczba wyjazdów studyjnych</t>
  </si>
  <si>
    <t>Liczba uczestników dwóch wyjazdów</t>
  </si>
  <si>
    <t>Mleczne Przysmaki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</si>
  <si>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</si>
  <si>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 Szkolenie</t>
  </si>
  <si>
    <t>Rolnicy i Producenci Rolni, Mieszkańcy Powiatu Ryckiego</t>
  </si>
  <si>
    <t>Gminna Biblioteka Publiczna w Ułężu</t>
  </si>
  <si>
    <t>Ułęż 173, 08-504 Ułęż</t>
  </si>
  <si>
    <t xml:space="preserve">Liczba wystawców produktów tradycyjnych </t>
  </si>
  <si>
    <t>Liczba uczestników  szkolenia</t>
  </si>
  <si>
    <t>Festiwal Edukacyjno-Promocyjny "PASIEKA" w Bełżycach</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</si>
  <si>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Promocja jakości życia na wsi lub promocja wsi jako miejsca do życia i rozwoju zawodowego
</t>
  </si>
  <si>
    <t>Impreza Plenerowa, Konferencja</t>
  </si>
  <si>
    <t>Pszelarze, Mieszkańcy Województwa Lubelskiego, Wystawcy produktów tradycyjnych</t>
  </si>
  <si>
    <t>II,III</t>
  </si>
  <si>
    <t>Miejski Dom Kultury w Bełżycach</t>
  </si>
  <si>
    <t>ul. Tysiąclecia 26, 24-200 Bełżyce</t>
  </si>
  <si>
    <t>Liczba uczestników Konferencji</t>
  </si>
  <si>
    <t>Wojewódzka Wystawa Koni Zimnokrwistych Tuczna 2018</t>
  </si>
  <si>
    <t xml:space="preserve"> Zwiększenie udziału zainteresowanych stron we wdrażaniu inicjatyw na rzecz rozwoju obszarów wiejskich. Upowszechnianie wiedzy w zakresie tworzenia krótkich łańcuchów dostaw sektorze rolno-spożywczym.  Wspieranie rozwoju przedsiębiorczości na obszarach wiejskich przez podnoszenie poziomu wiedzy i umiejętności.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</si>
  <si>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Wystawa, Konferencja, Publikacja</t>
  </si>
  <si>
    <t>Hodowcy Koni, Rolnicy, Mieszkańcy Województwa Lubelskiego, Grupy Producenckie</t>
  </si>
  <si>
    <t>II,III,IV</t>
  </si>
  <si>
    <t>Gminna Biblioteka Publiczna w Tucznej</t>
  </si>
  <si>
    <t>Tuczna 86, 21-523 Tuczna</t>
  </si>
  <si>
    <t>Aktywne Sołectwa - spotkanie sołtysów z terenu powiatu lubelskiego</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</si>
  <si>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</si>
  <si>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Spotkanie</t>
  </si>
  <si>
    <t>Liczba uczestników spotkania</t>
  </si>
  <si>
    <t>Mieszkańcy Powiatu Lubelskiego, Sołtysi, Przedstawiciele organizacji pozarządowych, przedstawiciele JST</t>
  </si>
  <si>
    <t>Gleba njabogatsze środowisko życia - ochrona oraz jej racjonalne wykorzystanie</t>
  </si>
  <si>
    <t xml:space="preserve"> Zwiększenie udziału zainteresowanych stron we wdrażaniu inicjatyw na rzecz rozwoju obszarów wiejskich. Upowszechnianie wiedzy w zakresie optymalizacji wykorzystywania przez mieszkańców obszarów wiejskich zasobów środowiska naturalnego.  Wspieranie rozwoju przedsiębiorczości na obszarach wiejskich przez podnoszenie poziomu wiedzy i umiejętności. Wspieranie tworzenia sieci współpracy partnerskiej dotyczącej rolnictwa i obszarów wiejskich przez podnoszenie poziomu wiedzy w tym zakresie
</t>
  </si>
  <si>
    <t>Konferencja, Szkolenia</t>
  </si>
  <si>
    <t>Liczba konferencji</t>
  </si>
  <si>
    <t>Rolnicy, Domownicy Rolnika, Osoby zamierzające rozpocząć działalność rolniczą, przedsiębiorcy, doradcy rolni</t>
  </si>
  <si>
    <t>Lubelska Izba Rolnicza</t>
  </si>
  <si>
    <t>Lublin, Pogodna 50A, 20-337 Lublin</t>
  </si>
  <si>
    <t>Liczba osob na konferencji</t>
  </si>
  <si>
    <t>Liczba osób na szkoleniach</t>
  </si>
  <si>
    <t>Festiwal Promocyjno-Edukacyjny "Kiszeniaki i Kwaszeniaki"</t>
  </si>
  <si>
    <t xml:space="preserve"> Zwiększenie udziału zainteresowanych stron we wdrażaniu inicjatyw na rzecz rozwoju obszarów wiejskich.  Upowszechnianie wiedzy w zakresie planowania rozwoju lokalnego z uwzględnieniem potencjału ekonomicznego, społecznego i środowiskowego danego obszaru. Upowszechnianie wiedzy w zakresie tworzenia krótkich łańcuchów dostaw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przedsiębiorczości na obszarach wiejskich przez podnoszenie poziomu wiedzy i umiejętności.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
</t>
  </si>
  <si>
    <t>Szacowana liczba uczestników imprezy plenerowej</t>
  </si>
  <si>
    <t>Mieszkańcy Województwa Lubelskiego</t>
  </si>
  <si>
    <t>Regionalny Ośrodek Kultury i Sportu w Krzczonowie</t>
  </si>
  <si>
    <t>ul. Żeromskiego 11, 23-110 Krzczonów</t>
  </si>
  <si>
    <t>Wydanie Przewodnika "Szlakiem Lubelskich Smaków"</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</si>
  <si>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
</t>
  </si>
  <si>
    <t>Mieszkańcy Województwa Lubelskiego, Rolnicy, Przedsiębiorcy</t>
  </si>
  <si>
    <t>Stowarzyszenie na rzecz Rozwoju Gminy Fajsławice</t>
  </si>
  <si>
    <t>Fajsławice 106,     20-060 Fajsławice</t>
  </si>
  <si>
    <t>Kraina Mlekiem i Miodem Płynąca - edukacyjno-promocyjne warsztaty serowarskie i pszczelarskie</t>
  </si>
  <si>
    <t xml:space="preserve"> Zwiększenie udziału zainteresowanych stron we wdrażaniu inicjatyw na rzecz rozwoju obszarów wiejskich. 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</si>
  <si>
    <t>Warsztaty, Impreza Plenerowa</t>
  </si>
  <si>
    <t>Szacowana Liczba uczestników imprezy plenerowej</t>
  </si>
  <si>
    <t>Mieszkańcy Województwa Lubelskiego, Młodzież z terenu Gminy Kłoczew, Pszczelarze</t>
  </si>
  <si>
    <t>Gminny Ośrodek Kultury w Kloczewie</t>
  </si>
  <si>
    <t>Klonowa 2, 08-550 Kłoczew</t>
  </si>
  <si>
    <t>Liczba Warsztatów</t>
  </si>
  <si>
    <t>Liczba uczestników 4 warsztatów</t>
  </si>
  <si>
    <t>XX Lubelskie Święto Chleba</t>
  </si>
  <si>
    <t xml:space="preserve">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</si>
  <si>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 xml:space="preserve">Impreza Plenerowa, Konkursy, Ogłoszenia Prasowe, Spoty Radiowe, Stoisko Wystawiennicze, Warsztaty </t>
  </si>
  <si>
    <t>Mieszkańcy Województwa Lubelskiego, Rzemieślnicy, Producenci, Młodzież ze szkół branżowych rzemieślniczych</t>
  </si>
  <si>
    <t>Cech Rzemiosł Spożywczych</t>
  </si>
  <si>
    <t>ul. Rynek 2, 20-111 Lublin</t>
  </si>
  <si>
    <t>Szacowana Liczba osób odwiedzających stoisko wystawiennicze</t>
  </si>
  <si>
    <t>Liczba Konkursów</t>
  </si>
  <si>
    <t>Liczba uczestników 5 konkursów</t>
  </si>
  <si>
    <t>Liczba Spotów Radiowych</t>
  </si>
  <si>
    <t>Liczba ogłoszeń prasowych</t>
  </si>
  <si>
    <t>Liczba warsztatów</t>
  </si>
  <si>
    <t>Liczba uczestników warsztatów</t>
  </si>
  <si>
    <t>Liczba wydawców ogłoszeń prasowych</t>
  </si>
  <si>
    <t>Tworzenie i Funkcjonowanie obiektów skortowych na przykładzie krajów UE</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</si>
  <si>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Upowszechnianie wiedzy w zakresie planowania rozwoju lokalnego z uwzględnieniem potencjału ekonomicznego, społecznego i środowiskowego danego obszaru
</t>
  </si>
  <si>
    <t>Wyjazd studyjny, publikacja</t>
  </si>
  <si>
    <t>Liczba uczestników wyjazdu</t>
  </si>
  <si>
    <t>Przedstawiciele LZS, Przedstawiciele NGO z terenu Województwa Lubelskiego, JST, Zespoły Sportowe</t>
  </si>
  <si>
    <t>Fundacja Aktywne Społeczeństwo</t>
  </si>
  <si>
    <t>Józefin 50, 23-250 Urzędów</t>
  </si>
  <si>
    <t>Młody Eurydyta Lider Społeczności Lokalnej</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</si>
  <si>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Promocja jakości życia na wsi lub promocja wsi jako miejsca do życia i rozwoju zawodowego
</t>
  </si>
  <si>
    <t>Szkolenie e-lerningowe, Szkolenie Stacjonarne</t>
  </si>
  <si>
    <t>Liczba Szkoleń                E-Learning</t>
  </si>
  <si>
    <t>Uczniowie szkół rolniczych, nauczyciele szkół rolniczych</t>
  </si>
  <si>
    <t>I,II,III,IV</t>
  </si>
  <si>
    <t>Liczba uczestników szkolenia e-learning</t>
  </si>
  <si>
    <t>liczba szkoleń stacjonarnych</t>
  </si>
  <si>
    <t>Liczba osób 3 szkoleń stacjonarnych</t>
  </si>
  <si>
    <t xml:space="preserve">Eko Jarmark w Gminie Ostrówek </t>
  </si>
  <si>
    <t xml:space="preserve"> 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</si>
  <si>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Szkolenie, Targi, Stoiska wystawiennicze, Konkursy</t>
  </si>
  <si>
    <t>Osoby z terenu Gminy Ostrówek oraz z Gmin sąsiednich</t>
  </si>
  <si>
    <t>Gmina Ostrówek</t>
  </si>
  <si>
    <t>Ostrówek Kolonia 32, 21-102 Ostrówek</t>
  </si>
  <si>
    <t>Liczba uczestników 1 szkolenia</t>
  </si>
  <si>
    <t>Liczba targow</t>
  </si>
  <si>
    <t>Liczba uczestników targów</t>
  </si>
  <si>
    <t>Liczba stoisk</t>
  </si>
  <si>
    <t xml:space="preserve">Liczba odwiedzających stoiska </t>
  </si>
  <si>
    <t>Liczba Konkursow</t>
  </si>
  <si>
    <t>Liczba uczestników konkursów</t>
  </si>
  <si>
    <t>Przygraniczny Festiwal Smaków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</si>
  <si>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</si>
  <si>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Konkurs, Publikacja, Szkolenie</t>
  </si>
  <si>
    <t>Rolnicy, Lokalni Liderzy, KGW</t>
  </si>
  <si>
    <t>Stowarzyszenie Zielony Domek</t>
  </si>
  <si>
    <t>Wieprzów Tarnawadzki 36,    22-600 Tarnawatka</t>
  </si>
  <si>
    <t>Liczba osob biorących udział w konkursie</t>
  </si>
  <si>
    <t>Liczba osób 6 szkoleń</t>
  </si>
  <si>
    <t>Współpraca i Współdziałanie na rzecz poprawy życia mieszkańców wsi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</si>
  <si>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systemów jakości żywności.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</si>
  <si>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Targi, Konkurs, Szkolenie, Konferencja</t>
  </si>
  <si>
    <t>Liczba Targów</t>
  </si>
  <si>
    <t>KGW, Przetwórcy Lokalni, Rolnicy, Przedsiębiorcy</t>
  </si>
  <si>
    <t>Lokalna Grupa Działania "Krasnystaw Plus"</t>
  </si>
  <si>
    <t>ul. Matysiaka 7     22-300 Krasnystaw</t>
  </si>
  <si>
    <t>Liczba uczestników Targów</t>
  </si>
  <si>
    <t>Liczba Uczestników Warsztatów</t>
  </si>
  <si>
    <t>Liczba Konferencji</t>
  </si>
  <si>
    <t>Współpraca w sektorze rolnym szansą na rozwój obszarów wiejskich</t>
  </si>
  <si>
    <t xml:space="preserve"> Zwiększenie udziału zainteresowanych stron we wdrażaniu inicjatyw na rzecz rozwoju obszarów wiejskich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 Promocja jakości życia na wsi lub promocja wsi jako miejsca do życia i rozwoju zawodowego. Wspieranie tworzenia sieci współpracy partnerskiej dotyczącej rolnictwa i obszarów wiejskich przez podnoszenie poziomu wiedzy w tym zakresie
</t>
  </si>
  <si>
    <t>Konferencja, Wyjazd studyjny</t>
  </si>
  <si>
    <t>Rolnicy, Producenci z terenu Województwa Lubelskiego</t>
  </si>
  <si>
    <t>Liczba uczestników wyjazdów studyjnych</t>
  </si>
  <si>
    <t>Święto Jabłka Józefowskiego</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</si>
  <si>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t>
  </si>
  <si>
    <t>Impreza Plenerowa, Publikacja, Spoty Radiowe, Informacja w Prasie, Informacja w Telewizji</t>
  </si>
  <si>
    <t>Liczba uczestników Imprezy plenerowej</t>
  </si>
  <si>
    <t>Miszkańcy Województwa Lubelskiego, Lokalni Producenci</t>
  </si>
  <si>
    <t>Stowarzyszenie Lokalna Grupa Działania "Owocowy Szlak"</t>
  </si>
  <si>
    <t>Lubelska 4, 24-300 Opole Lubelskie</t>
  </si>
  <si>
    <t>Liczba informacji telewizyjnych</t>
  </si>
  <si>
    <t>Wymiana wiedzy w zakresie lokalnych sterategii rozwoju, podniesienie wiedzy i umiejętności</t>
  </si>
  <si>
    <t>ilość szkoleń</t>
  </si>
  <si>
    <t xml:space="preserve"> potencjalni beneficjenci, instytucje zaangażowane pośrednio we wdrażanie Programu, Lokalne Grupy Działania</t>
  </si>
  <si>
    <t>Urząd Marszałkowski Województwa Lubuskiego</t>
  </si>
  <si>
    <t>ul. Podgórna 7, 65-057 Zielona Góra</t>
  </si>
  <si>
    <t>Aktywizacja mieszkańców wsi na rzecz podejmowania inicjatyw związanych z rozwojem wsi, poprzez przeniesienie dobrych praktyk wyniesionych z wyjazdu studyjnego</t>
  </si>
  <si>
    <t>ilość uczestników wyjazdu</t>
  </si>
  <si>
    <t>beneficjenci, potencjalni beneficjenci, instytucje zaangażowane pośrednio we wdrażanie Programu, producenci produktów regionalnych</t>
  </si>
  <si>
    <t xml:space="preserve"> potencjalni beneficjenci, instytucje zaangażowane pośrednio we wdrażanie Programu, liderzy ze środowisk wiejskich</t>
  </si>
  <si>
    <t>Dni Otwartych Farm</t>
  </si>
  <si>
    <t>Pokazanie uczestnikom najciekawszych gospodarstw agroturystycznych, ekologicznych, rolnych z terenu województwa</t>
  </si>
  <si>
    <t>cykl spotkań w gospodarstwach</t>
  </si>
  <si>
    <t xml:space="preserve">ilość uczestników </t>
  </si>
  <si>
    <t>ogół społeczeństwa z naciskiem na młodzież i dzieci z terenów wiejskich</t>
  </si>
  <si>
    <t xml:space="preserve">Udział Województwa Lubuskiego w targach </t>
  </si>
  <si>
    <t>Promowanie polskich produktów żywnościowych, kultury wiejskiej, dziedzictwa kulturowego oraz nowych technologii. Wymiana doświadczeń, nawiązanie kontaktów i promocja polskich rozwiązań</t>
  </si>
  <si>
    <t>Udział w targach</t>
  </si>
  <si>
    <t xml:space="preserve">ilośc stoisk </t>
  </si>
  <si>
    <t>Ogół społeczeństwa, beneficjenci, potencjalni beneficjenci, instytucje zaangażowane pośrednio we wdrażanie Programu</t>
  </si>
  <si>
    <t>Zakup i promocja produktów regionalnych podczas imprez</t>
  </si>
  <si>
    <t>Promowanie regionalnych producentów żywności, wytwórców produktów lokalnych, lokalnych twórców i artystów, produktów regionalnych, tradycyjnych</t>
  </si>
  <si>
    <t xml:space="preserve">konferencja, kongres, stoisko wystawiennicze, punkt informacyjny na impreie plenerowej, wystawie. </t>
  </si>
  <si>
    <t>ilość przeprowadzonych degustacji</t>
  </si>
  <si>
    <t>ogół społeczeństwa</t>
  </si>
  <si>
    <t xml:space="preserve">II- IV </t>
  </si>
  <si>
    <t>Artykuły w prasie regionalnej i lokalnej</t>
  </si>
  <si>
    <t>Wspieranie profesjonalnej wspólpracy i realizacji przez przez rolników wspólnych inwestycji oraz promocja woj. lubuskiego w ramach PROW - w mediach drukowanych o zasięgu regionalnym</t>
  </si>
  <si>
    <t xml:space="preserve">artykuły w prasie </t>
  </si>
  <si>
    <t>ilość artykułów</t>
  </si>
  <si>
    <t>Konferencja na temat wspólnej polityki rolnej</t>
  </si>
  <si>
    <t xml:space="preserve">Rozwój przedsiebiorczości poprzez wspólną politykę rolną po roku 2020. Szanse i zagrożenia </t>
  </si>
  <si>
    <t>Wspólpraca w sektorze rolnym na pograniczu polsko - niemieckim</t>
  </si>
  <si>
    <t>Promocja współpracy w sektorze rolnym</t>
  </si>
  <si>
    <t>liczba konferencji/ spotkań</t>
  </si>
  <si>
    <t>badanie/ publikacja</t>
  </si>
  <si>
    <t>Ogół społeczeństwa</t>
  </si>
  <si>
    <t xml:space="preserve">szkolenie/seminarium/warsztat
/spotkanie
</t>
  </si>
  <si>
    <t>Spotkania, seminaria, warsztaty dotyczące wzmacniania 
pozycji producentów rolnych w łańcuchu żywnościowym, konferencje oraz spotkania informacyjno - promocyjne dotyczące pozyskiwania pieniędzy z funduszy strukturalnych dla mieszkańców wsi, spotakania WGR ds. KSOW.</t>
  </si>
  <si>
    <t>Organizacja jarmarków, wystaw, punktów informacyjnych, warsztatów</t>
  </si>
  <si>
    <t>Aktywizacja mieszkańców wsi na rzecz podejmowania inicjatyw związanych z rozwojem wsi</t>
  </si>
  <si>
    <t>Stoisko wystawiennicze, punkt informacyjny na imprezie plenerowej, wystawie, warsztaty</t>
  </si>
  <si>
    <t>Moja rola w rozwoju obszarów wiejskich - szkolenia i warsztaty</t>
  </si>
  <si>
    <t xml:space="preserve">Aktywizacja mieszkańców wsi na rzecz podejmowania inicjatyw związanych z rozwojem wsi oraz wymiana wiedzy i doświadczeń </t>
  </si>
  <si>
    <t>szkolenie, warsztaty</t>
  </si>
  <si>
    <t>Wydanie publikacji na temat dobrych praktyk oraz imprez cyklicznych na terenie woj. Lubuskiego</t>
  </si>
  <si>
    <t>Informowanie na temat dobrych praktyk oraz imprez promujących dziedzictwo kulturowe, produkty regionalne i tradycyjne na terenie woj. Lubuskiego</t>
  </si>
  <si>
    <t>publikacja/materiał drukowany</t>
  </si>
  <si>
    <t>Wydanie publikacji na temat produktów tradycyjnych regionu</t>
  </si>
  <si>
    <t xml:space="preserve">Tradycyjna kuchnia regionu lubuskiego. </t>
  </si>
  <si>
    <t>publikacja / materiał drukowany</t>
  </si>
  <si>
    <t xml:space="preserve">nakład </t>
  </si>
  <si>
    <t>W poszukiwaniu dobrych praktyk w LGD/NGO, Samorządach oraz winnicach na Bałkanach.</t>
  </si>
  <si>
    <t>Wymiana doświadczeń, podpatrywanie dobrych praktyk w ramach działań realizowanych przez Samorządy oraz LGD w Chhorwacji oraz samorządy i NGO w Bośni. Nawiązanie kontaktów międzynarodowych.</t>
  </si>
  <si>
    <t>liczba wyjazdów studyjnych/liczba uczestników</t>
  </si>
  <si>
    <t>1/25</t>
  </si>
  <si>
    <t>LGD z woj. Lubuskiego</t>
  </si>
  <si>
    <t xml:space="preserve">II </t>
  </si>
  <si>
    <t>Stowarzyszenie Zielona Dolina Odry i Warty</t>
  </si>
  <si>
    <t>ul. 1 Maja 1B,         69 - 113 Górzyca</t>
  </si>
  <si>
    <t>Razem dla Lubuskiego – Współpraca się opłaca.</t>
  </si>
  <si>
    <t>Wyposażenie uczestników w wiedzę i  umiejętności do sprawnego wdrażania RLKSu</t>
  </si>
  <si>
    <t>liczba szkoleń/liczba uczestników</t>
  </si>
  <si>
    <t>pracownicy LGD z województwa lubuskiego</t>
  </si>
  <si>
    <t>Lokalna Grupa Działania Zielone Światło</t>
  </si>
  <si>
    <t>ul. Piastów 10 B,     66 - 600 Krosno Odrzańskie</t>
  </si>
  <si>
    <t>Konferencja Kobieta ABC – Etap II Kobieta Dynamiczna EF</t>
  </si>
  <si>
    <t>Zwiększenie udziału zainteresowanych stron we wdrażaniu inicjatyw na rzecz rozwoju obszarów wiejskich oraz promocja rozwoju obszarów wiejskich wśród społeczności trzech powiatów</t>
  </si>
  <si>
    <t>liczba konferencji/liczba uczestników</t>
  </si>
  <si>
    <t>1/13</t>
  </si>
  <si>
    <t>liderki stowarzyszeń, członkinie KGW, sołtyski, aktywne mieszkanki wsi i małych miast, radne z powiatu gorzowskiego, świebodzińskiego, słubickiego</t>
  </si>
  <si>
    <t>Powiat Gorzowski</t>
  </si>
  <si>
    <t>ul. Pankiewicza 5-7, 66-400 Gorzów Wielkopolski</t>
  </si>
  <si>
    <t>Jak odmieniać wsie w Powiecie Krośnieńskim</t>
  </si>
  <si>
    <t>upowszechnianie wiedzy warunkującej rozwój obszarów wiejskich oraz promocja jakości życia na wsi, a także zmiana postrzegania terenów wiejskich jako miejsc atrakcyjnych do życia, pracy, rozwoju społecznego i aktywizacji społecznej</t>
  </si>
  <si>
    <t>1/100</t>
  </si>
  <si>
    <t xml:space="preserve">przedstawiciele organizacji pozarządowych, sołtysi, lokalni liderzy, przedstawiciele grup nieformalnych, kluby sportowe, niezrzeszeni mieszkańcy powiatu krośnieńskiego </t>
  </si>
  <si>
    <t>Klub Sportowy Ju Jitsu SATORI</t>
  </si>
  <si>
    <t>ul. E. Plater5, 66-600 Krosno Odrzańskie</t>
  </si>
  <si>
    <t>Agroturystyka potencjałem dla obszarów wiejskich Powiatu Żagańskiego</t>
  </si>
  <si>
    <t>poprawa jakości życia na obszarach wiejskich na terenie Powiatu Żagańskiego</t>
  </si>
  <si>
    <t>1/20</t>
  </si>
  <si>
    <t>przedstawiciele lokalnych samorządów, przedstawiciele Powiatu Żagańskiego</t>
  </si>
  <si>
    <t>Powiat Żagański</t>
  </si>
  <si>
    <t>ul. Dworcowa 39, 68 - 100 Żagań</t>
  </si>
  <si>
    <t>Wyjazd studyjny dla pszczelarzy z województwa lubuskiego</t>
  </si>
  <si>
    <t>rozwój umiejętności i kwalifikacji pszczelarzy województwa lubuskiego oraz zachęcenie młodych pszczelarzy do podnoszenia wiedzy, kompetencji i kwalifikacji przy prowadzeniu działalności pasiecznej</t>
  </si>
  <si>
    <t>1/40</t>
  </si>
  <si>
    <t>pszczelarze z terenu województwa lubuskiego</t>
  </si>
  <si>
    <t>Lubuski Związek Pszczelarzy</t>
  </si>
  <si>
    <t>ul. Drzewna 15, 65-060 Zielona Góra</t>
  </si>
  <si>
    <t>Rozszerzanie sieci współpracy producentów produktów regionalnych i tradycyjnych</t>
  </si>
  <si>
    <t>pokazanie dobrych przykładów z przedsiębiorczej wsi kujawsko - pomorskiej oraz podlaskiej wskaże nowe innowacyjne kierunki do rozwoju wsi lubuskiej, poprzez wymianę wiedzy i doświadczeń, aktywizowanie i mobilizacje społeczeństwa wiejskiego</t>
  </si>
  <si>
    <t>1/35</t>
  </si>
  <si>
    <t>producenci rolni, rolnicy, pszczelarze, sadownicy, winiarze, producenci produktów regionalnych i tradycyjnych, aktywni mieszkańcy obszarów wiejskich, liderzy w swoich środowiskach lokalnych, członkowie grup producneckich z województwa lubuskiego</t>
  </si>
  <si>
    <t>Lubuska Izba Rolnicza</t>
  </si>
  <si>
    <t>ul. Kożuchowska 15A, 65 - 364 Zielona Góra</t>
  </si>
  <si>
    <t>Społeczny Lider Obszarów Wiejskich</t>
  </si>
  <si>
    <t>aktywizacja osób z całego woj. Lubuskiego i zapoznanie ich z możlwościami realizacji inicjatyw na rzecz rozwoju obszarów wiejskich przez lokalne społeczności</t>
  </si>
  <si>
    <t>młodzież wiejska z terenu województwa lubuskiego</t>
  </si>
  <si>
    <t>Związek Młodzieży Wiejskiej</t>
  </si>
  <si>
    <t>ul. Chmielna 6, 00-020 Warszawa</t>
  </si>
  <si>
    <t>Młodzi Producenci Rolni</t>
  </si>
  <si>
    <t>organizacja konferencji promującej szeroką współpracę młodych producentów rolnych oraz osób związanych zawodowo lub zamieszkujących tereny wiejskie woj. lubuskiego</t>
  </si>
  <si>
    <t>konferencja/konkurs, olimpiada</t>
  </si>
  <si>
    <t>liczba konferencji/liczba uczestników/liczba olimpiad/liczba uczestników olimiapdy</t>
  </si>
  <si>
    <t>1/40/1/20</t>
  </si>
  <si>
    <t>młodzież wiejska z terenu  województwa lubuskiego</t>
  </si>
  <si>
    <t>Organizacja konferencji poświęconej rozwojowi obszarów wiejskich</t>
  </si>
  <si>
    <t>kongres/konferencja</t>
  </si>
  <si>
    <t>liczba konferencji/liczba uczestników,</t>
  </si>
  <si>
    <t>1/203</t>
  </si>
  <si>
    <t>osoby z obszarów wiejskich, aktywiści, społecznicy, przedsiębiorcy, osoby które chcą wpływać na rozwój lokalny i są zainteresowane dokonywaniem pozytywnych zmian w swoim otoczeniu, poprzez realizację różnego rodzaju inicjatyw</t>
  </si>
  <si>
    <t>Klub Sportowy War Race</t>
  </si>
  <si>
    <t>ul. Brzozowa 14D/53, 67-300 Wiechlice</t>
  </si>
  <si>
    <t>Forum Liderów Obszarów Wiejskich</t>
  </si>
  <si>
    <t>rozwijanie kontaktów i współpracy społeczności wiejskiej, poprzez wyminę doświadczeń, aktywizowanie i mibilizwanie społeczeństwa wiejskiego oraz wyrównywanie ich szans rozwojowych</t>
  </si>
  <si>
    <t>młodzież szkolna, studenci, młodzi rolnicy, członkowie org. pozarządowych działających na obszarach wiejskich, osoby pracujące z młodzieżą, zaangażowane w działalność organizacji pozarządowych, nauczyciele, przedstawiciel samorządu terytorialnego, decydenci</t>
  </si>
  <si>
    <t>Otwarci na rozwój sołtysi z Powiatu Żagańskiego</t>
  </si>
  <si>
    <t>sołtysi z terenu Powiatu Żagańskiego przedstawiciele samorządu powiatowego oraz osoby działające na rzecz obszarów wiejskich</t>
  </si>
  <si>
    <t>Zasoby środowiska naturalnego w rozwoju przedsiębiorczości mieszkańców obszarów wiejskich</t>
  </si>
  <si>
    <t>wsparcie rozwoju przedsiębiorczości na obszarach wiejskich poprzez podnoszenie poziomu wedzy i umiejętności w obszarze małego przetwórstwa lokalnego</t>
  </si>
  <si>
    <t>liczba warsztatów/liczba uczestników</t>
  </si>
  <si>
    <t xml:space="preserve">mieszkańcy obszarów wiejskich woj. Lubuskiego, rolnicy, osoby prężnie działające na rzecz rozwoju swojej wsi </t>
  </si>
  <si>
    <t>ul. Kożuchowska 15A, 65 - 364 Zielona góra</t>
  </si>
  <si>
    <t>Powiatowe Święto Plonów 2018</t>
  </si>
  <si>
    <t xml:space="preserve">promocja rozwoju obszarów wiejskich wśród społeczności Powiatu Żagańskiego, pobudzanie do większej integracji mieszkańców wsi i miast </t>
  </si>
  <si>
    <t>liczba imprez plenerowych/liczba uczestników</t>
  </si>
  <si>
    <t>1/1300</t>
  </si>
  <si>
    <t>mieszkańcy Powiatu Żagańskiego</t>
  </si>
  <si>
    <t>Dożynki Gminne – Przytoczna 2018</t>
  </si>
  <si>
    <t>zainicjowanie wspólnych działań przez producentów rolnych, zrzeszanie organizacji które wzmocnią ich pozycje na rynku i pozwolą rozwijać produkcję we właścimym kierunku</t>
  </si>
  <si>
    <t>1/1000</t>
  </si>
  <si>
    <t>mieszkańcy powiatu międzyrzeckiego w szczególności Gminy Przytoczna a przede wszystkim rolnicy i osoby korzystające ze środków PROW</t>
  </si>
  <si>
    <t>Gmina Przytoczna</t>
  </si>
  <si>
    <t>ul. Rokitniańska 4, 66 - 340 Przytoczna</t>
  </si>
  <si>
    <t>Powiatowe Święto Plonów</t>
  </si>
  <si>
    <t xml:space="preserve">promocja rozwoju obszarów wiejskich wśród społeczności Powiatu Korsnieńskiego, prezentacja dobrych praktyk, pobudzanie do integracji mieszkańców wsi i miast powiatu </t>
  </si>
  <si>
    <t>targi/impreza plenerowa/wystawa</t>
  </si>
  <si>
    <t>liczba targów, imprez plenerowych, wystaw/liczba uczestników</t>
  </si>
  <si>
    <t>mieszkańcy powiatu krośnieńskiego</t>
  </si>
  <si>
    <t>Powiat Krośnieński</t>
  </si>
  <si>
    <t>ul. Piastów 10B, 66 - 600 Krosno Odrzańskie</t>
  </si>
  <si>
    <t>„Wystawa żywności ekologicznej i promocja przetwórstwa na poziomie gospodarstwa”</t>
  </si>
  <si>
    <t>zorganizowanie wystawy żywności ekologicznej, powiązanej z jej degustacją, rozpowszechnienie wiedzy na temat możliwości zaopatrywania się w zdrową żywność bespośrednio w gospodarstwie na terenie woj. Lubuskiego, promocja żywnmości ekologicznej i przetwórtswa na poziomie gospodarstwa</t>
  </si>
  <si>
    <t>liczba wystaw/liczba uczestników</t>
  </si>
  <si>
    <t>1/6000</t>
  </si>
  <si>
    <t>rolnicy z terenu woj. Lubuskiego prowadzący swoje gospodarstwa metodami ekologicznymi i oferujący sprzedaż swoich produktów oraz konsumenci uczestnicy kiermaszu ogrodniczego organizowanego przez LODR</t>
  </si>
  <si>
    <t>Kalsk 91, 66 - 100 Sulechów</t>
  </si>
  <si>
    <t>celem jest umożliwienie udziału w projekcie osób, które przekażą dalej zdobyte informacje i wiedze w soim środowisku lokalnym</t>
  </si>
  <si>
    <t>konferencja/kongres</t>
  </si>
  <si>
    <t>liczba konferencji/liczba uczestbnioków</t>
  </si>
  <si>
    <t>1/80</t>
  </si>
  <si>
    <t>młodzież szkolna, studenci, młodzi rolnicy, członkowie organizacji pozarządowych działających na obszarrach wiejskich</t>
  </si>
  <si>
    <t>Centrum Metamorfoz</t>
  </si>
  <si>
    <t>ul. Moniuszki 23A, 65-409 Zielona Góra</t>
  </si>
  <si>
    <t xml:space="preserve">Debata Rolna 2018 </t>
  </si>
  <si>
    <t>przekazanie i praktyczne wykorzystanie wiedzy przez uczestników konferencji z zaproponowanego zakresu tematycznego, która posłuży do rozwoju bądź obrania kierunku rozwoju własnych gospodarstw a tym samym do zowoju obszarów wiejskich, tak aby było to miejsce zachęcające do zakładania i prowadzenia działalności zarobkowej oraz zamieszkania</t>
  </si>
  <si>
    <t>liczba konferencji/liczba uczestnikow</t>
  </si>
  <si>
    <t>1/30</t>
  </si>
  <si>
    <t xml:space="preserve">mieszkańcy obszarów  wisjkich o  rolnicy z woj. Lubuskiego, grupy producneckie, przesdtawiciele LGD oraz doradzcy rolniczy, przedstawiciele związków i roganizacji rolniczych </t>
  </si>
  <si>
    <t>Aktywizacja i rozwój gospodarstw rolnych i firm poprzez organizację konkursu Agroliga</t>
  </si>
  <si>
    <t>przeprowadzenie konkursu, którego głównym celem będzie wyłonienie oraz promocja 10 najlepszych gospodarstw i 5 firm działających na rzecz rolnictwa w woj. Lubuskim w okresie 6 miesięcy</t>
  </si>
  <si>
    <t>liczba konkursów/liczba uczestników</t>
  </si>
  <si>
    <t>1/15</t>
  </si>
  <si>
    <t>gospodarstwa rolne oraz przedsiębiorstwa działające na rynku regionalnym</t>
  </si>
  <si>
    <t>Konkurs na „Najlepsze gospodarstwo ekologiczne w województwie lubuskim”</t>
  </si>
  <si>
    <t>liczba konkursów/liczba uczestników/liczba laureatów</t>
  </si>
  <si>
    <t>1/14/6</t>
  </si>
  <si>
    <t xml:space="preserve">gospodarstwa ekologiczne  z terenu woj. lubuskiego </t>
  </si>
  <si>
    <t>Konferencja  "Bezpieczeństwo Żywności a industry 4.0"</t>
  </si>
  <si>
    <t>spotkanie</t>
  </si>
  <si>
    <t>liczba uczestników konferencji, spotkań, seminariów</t>
  </si>
  <si>
    <t>Urząd Marszałkowski Województwa Łódzkiego</t>
  </si>
  <si>
    <t>Al. Piłsudskiego 8, 90-051 Łódź</t>
  </si>
  <si>
    <t>Publikacja dotycząca rozwoju obszarów wiejskich województwa łódzkiego</t>
  </si>
  <si>
    <t>Publikacja poświęcona wspieraniu przedsiębiorczości na bazie produktów lokalnych/tradycyjnych województwa łódzkiego, mająca na celu aktywizację mieszkańców obszarów wiejskich w kierunku podejmowania przedsiębiorczych działań związanych z wykorzystaniem produktów tradycyjnych.</t>
  </si>
  <si>
    <t xml:space="preserve">publikacja </t>
  </si>
  <si>
    <t xml:space="preserve">liczba wydanych publikacji </t>
  </si>
  <si>
    <t>mieszkańcy województwa łódzkiego</t>
  </si>
  <si>
    <t>Warsztaty dla mieszkańców obszarów wiejskich z województwa łódzkiego</t>
  </si>
  <si>
    <t>warsztaty/ szkolenie</t>
  </si>
  <si>
    <t>40 osób</t>
  </si>
  <si>
    <t xml:space="preserve">mieszkańcy obszarów wiejskich województwa łódzkiego </t>
  </si>
  <si>
    <t xml:space="preserve">Leader w teorii i praktyce - spotkanie/a szkoleniowe dla przedstawicieli lokalnych grup działania </t>
  </si>
  <si>
    <t>spotkanie szkoleniowe</t>
  </si>
  <si>
    <t>przedstawiciele lokalnych grup działania z terenu województwa łódzkiego</t>
  </si>
  <si>
    <t xml:space="preserve">90-051 Łódź, 
al. Piłsudskiego 8 </t>
  </si>
  <si>
    <t>Wyjazd studyjny z zakresu rolnictwa ekologicznego</t>
  </si>
  <si>
    <t>Celem wyjazdu jest podniesienie wiedzy oraz zachęcenie mieszkańców obszarów wiejskich do efektywnego gospodarowania zasobami środowiska naturalnego ze szczególnym uwzględnieniem rolnictwa ekologicznego. Upowszechnianie wiedzy w tym zakresie będzie miało bezpośredni wpływ na zmianę profilu produkcji w gospodarstwach na ekologiczny. Ponadto wyjazd będzie dotyczył promocji żywności tradycyjnej, regionalnej i ekologicznej.</t>
  </si>
  <si>
    <t>liczba uczestników wyjazdu</t>
  </si>
  <si>
    <t>50 osób</t>
  </si>
  <si>
    <t>Wizyta studyjna dla pracowników i członków lokalnych grup działania z terenu woj. łódzkiego do LGD Partnerstwo Ducha Gór</t>
  </si>
  <si>
    <t xml:space="preserve">Celem projektu jest podniesienie poziomu wiedzy nt. współpracy międzyregionalnej oraz wzrost zaangażowania uczestników wizyty studyjnej we wdrażanie działań na rzecz łódzkiej sieci lokalnych grupa działania. Cel zostanie osiągnięty poprzez udział w warsztatach i spotkaniach z członkami i pracownikami LGD Partnerstwo Ducha Gór. Realizacja operacji przyczyni się przede wszystkim do wspierania tworzenia sieci współpracy partnerskiej dotyczącej rolnictwa i obszarów wiejskich przez podnoszenie poziomu wiedzy w tym zakresie, a tym samym zrealizowany zostanie temat numer 11. </t>
  </si>
  <si>
    <t>członkowie oraz pracownicy lokalnych grup działania z terenu województwa łódzkiego</t>
  </si>
  <si>
    <t>Łódzka Sieć Lokalnych Grup Działania</t>
  </si>
  <si>
    <t>Ul. 11 listopada 65, 95-040 Koluszki</t>
  </si>
  <si>
    <t xml:space="preserve">Liczba uczestników </t>
  </si>
  <si>
    <t>Florystyka - szansa na rozwój i pracę</t>
  </si>
  <si>
    <t xml:space="preserve">Celem operacji jest rozwój przedsiębiorczości na obszarach wiejskich poprzez promocję zawodu florysty jako zawodu wpisującego się w kreatywny przemysł, przyczyniający się do rozwoju obszarów wiejskich województwa łódzkiego. Podczas warsztatów poruszone zostaną między innymi tematy: jak założyć działalność gpospodarczą, jak wykorzystać środki unijne na rozwój przedsębiorczości, jak wypromować wieś jako miejsce do życia i rozwoju zawodowego, a dzięki temu wdrożony zostanie zakres i założenia tematów numer 8 i 9. </t>
  </si>
  <si>
    <t>młodzież gimnazjalna oraz osoby dorosłe z terenu województwa łódzkiego</t>
  </si>
  <si>
    <t>Powiat Piotrkowski</t>
  </si>
  <si>
    <t>Ul. Dąbrowskiego 7, 97-300 Piotrków Trybunalski</t>
  </si>
  <si>
    <t>Liczba uczestników</t>
  </si>
  <si>
    <t>materiał drukowany</t>
  </si>
  <si>
    <t>Liczba tytułów publikacji / materiałów drukowanych</t>
  </si>
  <si>
    <t>Liczba konkursów</t>
  </si>
  <si>
    <t xml:space="preserve">Liczba uczestników konkursów </t>
  </si>
  <si>
    <t>analiza/ekspertyza/badanie</t>
  </si>
  <si>
    <t>Wymiana dobrych praktyk pomiędzy mieszkańcami LGD "Podkowa" a LGD "Zielone Bieszczady" - wizyta studyjna</t>
  </si>
  <si>
    <r>
      <t xml:space="preserve">Celem projektu jest podniesienie poziomu wiedzy i doświadczenia w zakresie lokalnych działalności pozarolniczych, wykorzystanie potencjału odwiedzanego terenu na rzecz swojej społeczności oraz promowanie włączenia społecznego i rozwoju gospodarczego na obszarze LGD „Podkowa”.
Realizacja operacji umożliwi wdrożenie dwóch tematów: </t>
    </r>
    <r>
      <rPr>
        <i/>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t>
    </r>
    <r>
      <rPr>
        <sz val="11"/>
        <rFont val="Calibri"/>
        <family val="2"/>
        <charset val="238"/>
        <scheme val="minor"/>
      </rPr>
      <t xml:space="preserve">(temat 1) oraz </t>
    </r>
    <r>
      <rPr>
        <i/>
        <sz val="11"/>
        <rFont val="Calibri"/>
        <family val="2"/>
        <charset val="238"/>
        <scheme val="minor"/>
      </rPr>
      <t>promocja jakości życia na wsi lub promocja wsi jako miejsca do życia i rozwoju zawodowego</t>
    </r>
    <r>
      <rPr>
        <sz val="11"/>
        <rFont val="Calibri"/>
        <family val="2"/>
        <charset val="238"/>
        <scheme val="minor"/>
      </rPr>
      <t xml:space="preserve"> (temat 9).</t>
    </r>
  </si>
  <si>
    <t>lokalni liderzy z terenu działania LGD „Podkowa” w tym członkowie OSP, kół gospodyń wiejskich, sołtysi oraz przedstawiciele lokalnych stowarzyszeń, a także rolnicy, przedsiębiorcy i mieszkańcy</t>
  </si>
  <si>
    <t>Lokalna Grupa Działania "Podkowa"</t>
  </si>
  <si>
    <t>Czechy 142, 98-220 Zduńska Wola</t>
  </si>
  <si>
    <t xml:space="preserve">Inteligentny rozwój obszarów wiejskich ("smart rural development"): koncepcja, wymiary, metody. 
Ekspertyza naukowa
</t>
  </si>
  <si>
    <t>jednostki samorządu terytorialnego województwa łódzkiego</t>
  </si>
  <si>
    <t>Global Point</t>
  </si>
  <si>
    <t>Ul. Warszawska 70, 59-500 Jelenia Góra</t>
  </si>
  <si>
    <t>Udział w targach rolniczych szansą na wprowadzenie innowacyjnych rozwiązań na obszarach wiejskich</t>
  </si>
  <si>
    <t>Celem projektu jest upowszechnienie wiedzy w zakresie innowacyjnych rozwiązań w rolnictwie wśród mieszkańców powiatu piotrkowskiego poprzez organizację wyjazdu studyjnego. Dzięki tej inicjatywie możliwe będzie zrealizowanie tematu numer 8, dotyczącego wspierania rozwoju przedsiębiorczości na obszarach wiejskich przez podnoszenie poziomu wiedzy i umiejętności w obszarach innych niż wskazane w temacie 7.</t>
  </si>
  <si>
    <t>przedstawiciele powiatu piotrkowskiego zajmujący się produkcją rolną i chcących wprowadzać innowacyjne rozwiązania oraz unowocześniać linie produkcyjne</t>
  </si>
  <si>
    <t>"Od pomysłu do biznesu" Konferencja lokalnych produktów"</t>
  </si>
  <si>
    <t>liczba szkoleń</t>
  </si>
  <si>
    <t>rolnicy, lokalni przetwórcy spożywczy, mieszkańcy obszarów wiejskich gminy Uniejów, restauratorzy, hotelarze i kucharze z terenu województwa łódzkiego</t>
  </si>
  <si>
    <t>Gmina Uniejów</t>
  </si>
  <si>
    <t>Ul. Bł. Bogumiła 13, 99-210 Uniejów</t>
  </si>
  <si>
    <t>liczba konferencji</t>
  </si>
  <si>
    <t>Liczba tytułów publikacji /  materiałów drukowanych</t>
  </si>
  <si>
    <t>Lokalne gospodarki pasieczne w województwie łódzkim i okręgu lwowskim - wymiana doświadczeń</t>
  </si>
  <si>
    <t>Celem operacji jest wspieranie współpracy, wymiana wiedzy i doświadczeń pszczelarzy z Polski i Ukrainy – kraju o ponad tysiącletniej tradycji pszczelarskiej, który zajmuje jedno z wiodących miejsc w zakresie produkowania miodu w Europie. Założeniem jest aktywizacja pszczelarzy do rozwoju swoich gospodarstw pasiecznych w kierunku nowych form działalności np. apiterapii, agroturystyki, zainteresowanie pszczelarzy nowymi inicjatywami, które mogą wpłynąć na rozwój obszarów wiejskich. Operacja ma szeroki zakres i dotyczy:
upowszechniania wiedzy w zakresie optymalizacji wykorzystywania przez mieszkańców obszarów wiejskich zasobów środowiska naturalnego (temat 5); upowszechniania wiedzy w zakresie dotyczącym zachowania różnorodności genetycznej roślin lub zwierząt (temat 6); wspierania rozwoju przedsiębiorczości na obszarach wiejskich przez podnoszenie poziomu wiedzy i umiejętności w obszarze małego przetwórstwa lokalnego lub w obszarze rozwoju zielonej gospodarki, w tym tworzenie nowych miejsc pracy (temat 7) i wspierania tworzenia sieci współpracy partnerskiej dotyczącej rolnictwa i obszarów wiejskich przez podnoszenie poziomu wiedzy w tym zakresie (temat 11).</t>
  </si>
  <si>
    <t>pszczelarze i osoby związane z pszczelarstwem z obszaru województwa łódzkiego</t>
  </si>
  <si>
    <t>Wojewódzki Związek Pszczelarzy w Łodzi</t>
  </si>
  <si>
    <t>Ul. Narutowicza 59, 90-130 Łódź</t>
  </si>
  <si>
    <t>Szkolenia dla liderów obszarów wiejskich</t>
  </si>
  <si>
    <t>Celem spotkań  będzie przekazanie informacji na temat: działań, z których mogą skorzystać producenci rolni; rozwoju rynku hurtowego; ubezpieczeń w rolnictwie; perspektywy dla producentów rolnych, inteligentnych opakowań przedłużających termin ważności owoców i warzyw; a także wymiana doświadczeń i aktywizacja liderów z obszarów wiejskich województwa łódzkiego. Te informacje przydadzą się rolnikom przy wyborze i kontynuowaniu kierunku produkcji. Wykłady z zakresu doświadczeń z realizacji projektów przez LGD będą doskonałym miejscem do wymiany doświadczeń, poszerzenia wiedzy. Tak szeroka tematyka spotkań realizuje przede wszystkim założenia tematu 5 i będzie prowadziła do upowszechniania wiedzy w zakresie optymalizacji wykorzystywania przez mieszkańców obszarów wiejskich zasobów środowiska naturalnego.</t>
  </si>
  <si>
    <t xml:space="preserve">liczba szkoleń </t>
  </si>
  <si>
    <t>liderzy obszarów wiejskich, rolnicy, sołtysi, osoby aktywne w swoich społecznościach</t>
  </si>
  <si>
    <t>Izba Rolnicza Województwa Łódzkiego</t>
  </si>
  <si>
    <t>Ul. Północna 27/29, 91-420 Łódź</t>
  </si>
  <si>
    <t>320</t>
  </si>
  <si>
    <t xml:space="preserve">Wyjazd studyjny rolników na targi ziemniaczane "Potato Europe" 2018 -Hanover
</t>
  </si>
  <si>
    <t>rolnicy producenci ziemniaków oraz rolnicy planujący zmienić profil gospodarowania na produkcję ziemniaka</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</si>
  <si>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</si>
  <si>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</si>
  <si>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</si>
  <si>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</si>
  <si>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Urząd Marszałkowski Województwa Małopolskiego</t>
  </si>
  <si>
    <t>31-156 Kraków, ul. Basztowa 23</t>
  </si>
  <si>
    <t>Wyjazd studyjny dla LGD</t>
  </si>
  <si>
    <t>Organizacja wyjazdu studyjnego dla przedstawicieli Lokalnych Grup Działania (LGD) podyktowana jest koniecznością wymiany doświadczeń i podzieleniem się dobrymi praktykami z przedstawicielami LGD z innych krajów UE, w tym przypadku Portugalii.</t>
  </si>
  <si>
    <t>ilość wyjazdów</t>
  </si>
  <si>
    <t>Centrum Doradztwa Rolniczego w Brwinowie Oddział w Krakowie</t>
  </si>
  <si>
    <t>31-063 Kraków
ul. Meiselsa 1</t>
  </si>
  <si>
    <t>Gospodarstwa rodzinne wobec wyzwań zrównoważonego rozwoju</t>
  </si>
  <si>
    <t>Celem projektu (organizacja konferencji połączonej z organizacją 2 wyjazdów studyjnych) jest promocja wsi jako miejsca do życia i rozwoju zawodowego dla przyszłych pokoleń, próba pokazania innowacyjnej wartości polskiej wsi oraz zwiększenie rentownosci gospodarstw, w tym dywersyfikacja ich dochodów.</t>
  </si>
  <si>
    <t>konferencja połączona z wyjazdem studyjnym</t>
  </si>
  <si>
    <t>reprezentanci jednostek i instytucji zajmujących się rozwojem obszarów wiejskich (m.in. CDR, ARiMR, MIR, KOWR), uczelni wyższych, reprezentanci doradztwa rolniczego, jst, lgd, rolnicy</t>
  </si>
  <si>
    <t>220</t>
  </si>
  <si>
    <t>liczba egz. broszury</t>
  </si>
  <si>
    <t>Wykorzystanie lokalnych zasobów naturalnych oraz tradycji w funkcjonowaniu gospodarstw rolnych krajów Europy Wschodniej</t>
  </si>
  <si>
    <t>Promocja obszarów wiejskich jako miejsca do zamieszkania, poprzez wykorzystanie środowiska naturalnego i  tradycji regionalnych do zwięjszenia dochodów gospodarstw rolnych i ich dywersyfikacji.</t>
  </si>
  <si>
    <t>przedstawiciele doradztwa rolniczego, jednostej naukowych, rolniczych związków zawodowych, NGO, rolników indywidualnych</t>
  </si>
  <si>
    <t>Kuźnia Start-up'ów</t>
  </si>
  <si>
    <t>Celem operacji jest wspieranie rozwoju przedsiębiorczosci na terenach wiejskich poprzez realizację szkoleń dla młodzieży oraz poszerzenie wiedzy z tego zakresu wsród nauczycieli przedsiębiorczości ze szkół ponadgimnazjalnych i jednostek edukacyjnych o profilu zawodowym powiatu tarnowskiego z wykorzystaniem potencjału swojego miejsca zamieszkania, w partnerstwie z innymi podmiotami i przy pomocy m.in. nowoczesnych narzędzi ICT.</t>
  </si>
  <si>
    <t>uczniowie i nauczyciele z 7 szkół ponadgimnazjalnych i jednostki edukacyjnej o profilu zawodowym powiatu tarnowskiego</t>
  </si>
  <si>
    <t>Powiat Tarnowski</t>
  </si>
  <si>
    <t>33-100 Tarnów
ul. Narutowicza 48</t>
  </si>
  <si>
    <t>liczba reportaży video</t>
  </si>
  <si>
    <t>liczba odbiorców reportazu</t>
  </si>
  <si>
    <t>liczba uczestników konkursu</t>
  </si>
  <si>
    <t>Wykorzystanie zasobów lokalnych szansą na rozwój Małopolski Zachodniej</t>
  </si>
  <si>
    <t>Celem operacji jest zwiększenie udziału mieszkańców Małopolski Zachodniej w rozwój obszarów wiejskich poprzez budowanie i wdrażanie marki lokalnej, rozwoju ekomuzeów, promocji produktów lokalnych, wspieranie przetwórstwa lokalnego.</t>
  </si>
  <si>
    <t>cykl wyjazdów studyjnych i konferencji</t>
  </si>
  <si>
    <t>mieszkańcy Małopolski Zachodniej - obszaru partnerów projektu</t>
  </si>
  <si>
    <t>Stowarzyszenie Lokalna Grupa Działania "Dolina Soły"</t>
  </si>
  <si>
    <t>32-600 Rajsko
ul. Edukacyjna 9</t>
  </si>
  <si>
    <t>liczba egzemplarzy ulotki</t>
  </si>
  <si>
    <t>Promocja i rozwój klastra energii ZPT poprzez stworzenie modelu energetyki rozproszonej</t>
  </si>
  <si>
    <t>Rozpropagowanie idei efektywnego i oszczędnego zarządzania i wykorzystania energii na terenach wiejskich, wskazanie korzyści z szerszego wykorzystania odnawialnych źródeł energii.</t>
  </si>
  <si>
    <t>wyjazd studyjny, spotkania, konferencja, ekspertyza</t>
  </si>
  <si>
    <t>mieszkańcy powiatu tarnowskiego</t>
  </si>
  <si>
    <t>Zielony Pierścień Tarnowa</t>
  </si>
  <si>
    <t>33-156 Skrzyszów
Skrzyszów 335A</t>
  </si>
  <si>
    <t>liczba spotkań informacyjnych</t>
  </si>
  <si>
    <t>liczba egz. ulotek</t>
  </si>
  <si>
    <t>liczba egz. broszu</t>
  </si>
  <si>
    <t>liczba emisji spotu promocyjnych</t>
  </si>
  <si>
    <t>liczba ekspertyz</t>
  </si>
  <si>
    <t>Gospodarstwo opiekuńcze w rozwoju obszarów wiejskich - wyjazd studyjny</t>
  </si>
  <si>
    <t>Promocja idei gospodarstwa opiekuńczego na obszarach wiejskich poprzez zdobycie, utrwalenie i upowszechnianie wiedzy na temat wzorcowych przykładów gospodarstw opiekuńczych na przykładzie Hgolandii i Niemiec.</t>
  </si>
  <si>
    <t>przedstawiciele doradztwa rolniczego, wyższych uczeni, LGD, jst (jednostki zajmujace się opieka społeczną), mieszkańców obszarów wiejskich</t>
  </si>
  <si>
    <t>Konkurs "Produkt Lokalny Podbabiogórza"</t>
  </si>
  <si>
    <t>Włączanie społeczności lokalnej w poprawę jakości życia i stanu dziedzictwa kulturowego Podbabiogórza</t>
  </si>
  <si>
    <t>osoby w różnym wieku (młodzież i osoby dorosłe) amatorzy i profesjonaliści, zainteresowani udziałem w konkursie</t>
  </si>
  <si>
    <t>Stowarzyszenie Lokalna Grupa Działania "Podbabiogórze"</t>
  </si>
  <si>
    <t>34-200 Sucha Beskidzka
ul. Mickiewicza 19</t>
  </si>
  <si>
    <t>Po naukę i doświadczenia w zakresie produkcji wina do Mołdawii</t>
  </si>
  <si>
    <t>Umożliwienie grupie 30 osób zapozniania się z doświadczeniem winiarzy z Mołdawii, jako miejsca, w którym od wielu wieków kultywuje się tradycje winiarstwa prowadzonego w zbliżonych do naszego regionu warunkach klimatyczno-glebowych.</t>
  </si>
  <si>
    <t>posiadacze winnic oraz osoby zainteresowane założeniem nowych winnic na terenie Województwa Małopolskiego</t>
  </si>
  <si>
    <t>Małopolska Izba Rolnicza</t>
  </si>
  <si>
    <t>31-964 Kraków, 
oś. Krakowiaków 45A/15</t>
  </si>
  <si>
    <t xml:space="preserve">Żywność od rolnika na lokalnym rynku-francuskie doświadczenie dla doskonalenia polskiej rzeczywistości </t>
  </si>
  <si>
    <t>Zapoznanie się z obowiązującymi we Francji przepisami i zasadami warunkującymi przetwórstwo i sprzedaz bezposrednią i lobbowanie na rzecz umożliwienia rolnikom sprzedaży wyprodukowanej przez nich żywności w ułatwiony sposób (model francuski).</t>
  </si>
  <si>
    <t>małopolscy rolnicy, zajmujący się drobnym przetwórstwem i sprzedażą bezpośrednia, doradcy rolni, małopolscy parlamentarzyści</t>
  </si>
  <si>
    <t>Dobre praktyki w uprawie winorośli i produkcji wina</t>
  </si>
  <si>
    <t>Celem wyjazdu studujnego jest zapoznanie się z dobrymi praktykami technik winifikacji stosowanych w winnicach ziemi lubuskiej.</t>
  </si>
  <si>
    <t>osoby posiadające winnice na terenie Woj.. Małopolskiego, członkowie stowarzyszeń winiarskich, doradcy rolni, rolnicy indywidualni zainteresowani założeniem winnicy</t>
  </si>
  <si>
    <t>Europejskie przykłady porozumień rolników w zakresie sprzedaży bezpośredniej</t>
  </si>
  <si>
    <t>Wsparcie w zakresie rozwoju działalnosci wytwórczej gospodarstw rolnych i organizacji łańcucha dostaw produktów żywnościowych poprzez prezentację dobrych praktyk w Czechach, Bawarii, Austrii i Włoszech.</t>
  </si>
  <si>
    <t>przedstawiciele doradztwa rolniczego, jednostek naukowych zajmujących się rozwojem obszarów wiejskich, rolniczych zwiazków zawodowych, NGO, rolników indywidualnych, jst</t>
  </si>
  <si>
    <t xml:space="preserve">VI </t>
  </si>
  <si>
    <t xml:space="preserve">Wydawnictwo/broszura nt. KSOW </t>
  </si>
  <si>
    <t xml:space="preserve">podsumowanie dotychczasowej działalności KSOW w województwie mazowieckim oraz wskazanie kierunków działań na przyszłość, prezentacja dobrych praktyk </t>
  </si>
  <si>
    <t>opracowanie, druk i dystrybucja wydawnictwa/broszury nt. KSOW</t>
  </si>
  <si>
    <t xml:space="preserve">liczba wydanych broszur, artykułów, publikacji itp. </t>
  </si>
  <si>
    <t xml:space="preserve">ogół społeczeństwa ze szczególnym uwzględnieniem mieszkańców obszarów wiejskich województwa mazowieckiego </t>
  </si>
  <si>
    <t xml:space="preserve">Urząd Marszałkowski  Województwa Mazowieckiego w Warszawie </t>
  </si>
  <si>
    <t>ul. Jagiellońska 26, 03-719 Warszawa</t>
  </si>
  <si>
    <t>7500</t>
  </si>
  <si>
    <t>Konkurs na najaktywniejsze sołectwo</t>
  </si>
  <si>
    <t xml:space="preserve">pobudzenie aktywności lokalnej i nagrodzenie dobrych praktyk w zakresie rozwoju "małych ojczyzn" i wykorzystania funduszu sołeckiego </t>
  </si>
  <si>
    <t>konkurs z nagrodami</t>
  </si>
  <si>
    <t xml:space="preserve">liczba konkursów </t>
  </si>
  <si>
    <t>sołtysi, rolnicy z Mazowsza</t>
  </si>
  <si>
    <t>minimum 15 maksimum 50</t>
  </si>
  <si>
    <t xml:space="preserve">liczba plakatów </t>
  </si>
  <si>
    <t>0</t>
  </si>
  <si>
    <t>Wizyta studyjna dla sołtysów - producentów rolnych i potencjalnych producentów rolnych</t>
  </si>
  <si>
    <t xml:space="preserve">promocja spółdzielczości i realizacji przez rolników wspólnych inwestycji w łańcuchu żywnościowym </t>
  </si>
  <si>
    <t>wizyta studyjna - element towarzyszący konkursowi na najaktywniejsze sołectwo, promocja spółdzielczości na obszarach wiejskich</t>
  </si>
  <si>
    <t>liczba wyjazdów/wizyt studyjnych/wymian eksperckich</t>
  </si>
  <si>
    <t>liczba uczestników wyjazdów/wizyt studyjnych/wymian eksperckich</t>
  </si>
  <si>
    <t>II,III,IV, V,VI</t>
  </si>
  <si>
    <t>Kampania promocyjna „WIEŚci z Mazowsza” cz.1</t>
  </si>
  <si>
    <t xml:space="preserve">promocja działań podejmowanych na obszarach wiejskich wraz z informowaniem o nich społeczeństwa ze szczególnym uwzględnieniem wsparcia współpracy w sektorze rolnym i realizacji przez rolników wspólnych inwestycji, wspieranie rozwoju przedsiębiorczości na obszarach wiejskich, promocja jakości życia na wsi oraz wsi jako miejsca do życia i rozwoju zawodowego, wspieranie rozwoju społeczeństwa cyfrowego na obszarach wiejskich </t>
  </si>
  <si>
    <t>liczba działań promocyjnych w mediach</t>
  </si>
  <si>
    <t>minimum 8 maksimum 23</t>
  </si>
  <si>
    <t>mieszkańcy województwa mazowieckiego, w szczególności zainteresowani tematyką rolną oraz zagadnieniami z nimi związanymi, m.in. rolnicy, mieszkańcy obszarów wiejskich, władze samorządowe, organizacje rolnicze</t>
  </si>
  <si>
    <t>liczba wykorzystanych innych narzędzi komunikacji dla informacji lub promocji lub upowszechniania dobrych praktyk, np. mediów społecznościowych</t>
  </si>
  <si>
    <t>minimum 3 maksimum 5</t>
  </si>
  <si>
    <t xml:space="preserve">Prezentacje targowe </t>
  </si>
  <si>
    <t>promocja produktów tradycyjnych i regionalnych oraz walorów agroturystycznych mazowieckiej wsi</t>
  </si>
  <si>
    <t xml:space="preserve">stoisko wystawiennicze na targach, mazowieckie koło fortuny z nagrodami - materiałami promocyjnymi, wykonanymi na potrzeby tej operacji </t>
  </si>
  <si>
    <t>liczba targów, wystaw, jarmarków, festynów, dożynek</t>
  </si>
  <si>
    <t>minimum 1 maksimum 3</t>
  </si>
  <si>
    <t>współwystawcy i odwiedzający targi</t>
  </si>
  <si>
    <t>liczba kompletów promocyjnych (tylko gadżety)</t>
  </si>
  <si>
    <t>minimum 200 maksimum 1000</t>
  </si>
  <si>
    <t xml:space="preserve">Broszura Smaki Mazowsza </t>
  </si>
  <si>
    <t xml:space="preserve">promocja produktów tradycyjnych i regionalnych w tym Sieci Dziedzictwa Kulinarnego Mazowsze oraz Listy Produktów Tradycyjnych </t>
  </si>
  <si>
    <t>opracowanie, druk i dystrybucja broszury</t>
  </si>
  <si>
    <t>minimum 5000 maksimum 15000</t>
  </si>
  <si>
    <t>Urząd Marszałkowski  Województwa Mazowieckiego w Warszawie</t>
  </si>
  <si>
    <t xml:space="preserve">Dożynki Województwa Mazowieckiego </t>
  </si>
  <si>
    <t>promocja produktów tradycyjnych i regionalnych oraz tradycji mazowieckiej wsi</t>
  </si>
  <si>
    <t xml:space="preserve">uczestnicy dożynek województwa mazowieckiego </t>
  </si>
  <si>
    <t>liczba kalendarzy</t>
  </si>
  <si>
    <t>584</t>
  </si>
  <si>
    <t xml:space="preserve">Konkurs na najaktywniejszą liderkę wiejską w województwie mazowieckim </t>
  </si>
  <si>
    <t xml:space="preserve">popularyzacja dobrych praktyk w zakresie działalności kobiet na obszarach wiejskich </t>
  </si>
  <si>
    <t>mieszkańcy obszarów wiejskich, liderki obszarów wiejskich Mazowsza</t>
  </si>
  <si>
    <t xml:space="preserve">liczba uczestników konkursów </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</si>
  <si>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</si>
  <si>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</si>
  <si>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</si>
  <si>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</si>
  <si>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minimum 300; maksimum 500</t>
  </si>
  <si>
    <t xml:space="preserve">liczba zaproszeń </t>
  </si>
  <si>
    <t xml:space="preserve">liczba banerów </t>
  </si>
  <si>
    <t>XII Mazowiecki Kongres Rozwoju Obszarów Wiejskich</t>
  </si>
  <si>
    <t>stworzenie możliwości współpracy 
i wymiany doświadczeń dla wszystkich instytucji działających na rzecz rozwoju obszarów wiejskich na poziomie lokalnym, regionalnym</t>
  </si>
  <si>
    <t>kongres tematyczny</t>
  </si>
  <si>
    <t>liczba konferencji, spotkań, seminariów</t>
  </si>
  <si>
    <t>beneficjenci i potencjalni beneficjenci środków UE</t>
  </si>
  <si>
    <t>liczba uczestników  konferencji, spotkań, seminariów</t>
  </si>
  <si>
    <t>minimum 150 maksimum 270</t>
  </si>
  <si>
    <t>liczba kompletów: materiałów promocyjnych (tylko gadżety)</t>
  </si>
  <si>
    <t>Wkładka tematyczna do gazet</t>
  </si>
  <si>
    <t xml:space="preserve">dotarcie z informacją nt. dobrych praktyk na rzecz rozwoju obszarów wiejskich  </t>
  </si>
  <si>
    <t xml:space="preserve">jedna wkładka tematyczna w maksymalnie sześciu gazetach regionalnych </t>
  </si>
  <si>
    <t>partnerzy i potencjalni partnerzy KSOW, mieszkańcy Mazowsza</t>
  </si>
  <si>
    <t>"Aktywizacja mieszkańców obszarów wiejskich" - Wyjazd studyjno-szkoleniowy</t>
  </si>
  <si>
    <t>wzrost poziomu aktywności mieszkańców obszaru LGD Zielone Mosty Narwi oraz podejmowania inicjatyw w zakresie rozwoju obszarów wiejskich w tym przedsiębiorczości na obszarach wiejskich</t>
  </si>
  <si>
    <t xml:space="preserve">liczba wyjazdów studyjnych </t>
  </si>
  <si>
    <t xml:space="preserve">przedstawiciele LGD Zielone Mosty Narwi, lokalni liderzy, przedstawiciele partnera projektu </t>
  </si>
  <si>
    <t xml:space="preserve"> Zielone Mosty Narwi </t>
  </si>
  <si>
    <t>Al. Jana Pawła II 1, 06-121 Pokrzywnica</t>
  </si>
  <si>
    <t xml:space="preserve">liczba uczestników wyjazdów studyjnych </t>
  </si>
  <si>
    <t>38</t>
  </si>
  <si>
    <t>zwiększenie rentowności gospodarstw produkujących i przetwarzających żywność poprzez promocję marki produktu tradycyjnego, zwiększenie oferty tych produktów i ich konkurencyjności w stosunku do innych rodzajów rolnictwa na terenie własnego regionu oraz innych regionów</t>
  </si>
  <si>
    <t>seminarium, publikacja</t>
  </si>
  <si>
    <t>właściciele gospodarstw wytwarzających produkty tradycyjne, Koła Gospodyń Wiejskich, stowarzyszenia, producenci żywności</t>
  </si>
  <si>
    <t xml:space="preserve">ul. Czereśniowa 98, 02-456 Warszawa </t>
  </si>
  <si>
    <t>liczba uczestników seminariów</t>
  </si>
  <si>
    <t xml:space="preserve">liczba publikacji </t>
  </si>
  <si>
    <t xml:space="preserve">Innowacyjność w rozwoju przedsiębiorczości na obszarach wiejskich </t>
  </si>
  <si>
    <t xml:space="preserve">aktywizacja właścicieli gospodarstw agroturystycznych do zwiększenia dochodowości gospodarstw poprzez wprowadzenie bogatej oferty usługowej </t>
  </si>
  <si>
    <t xml:space="preserve">szkolenie, wizyta studyjna </t>
  </si>
  <si>
    <t xml:space="preserve">właściciele gospodarstw agroturystycznych, obiektów turystyki wiejskiej lub będących w trakcie założenia takiej działalności  </t>
  </si>
  <si>
    <t>XIII Jesienny Jarmark "Od pola do stołu"</t>
  </si>
  <si>
    <t>aktywizacja mieszkańców wsi do podejmowania inicjatyw w zakresie poszukiwania alternatywnych rozwiązań dla biznesu, promocji małych rodzinnych firm</t>
  </si>
  <si>
    <t xml:space="preserve">konferencja, konkurs </t>
  </si>
  <si>
    <t xml:space="preserve">liczba konferencji </t>
  </si>
  <si>
    <t>mieszkańcy północnego Mazowsza w tym mieszkańcy obszarów wiejskich, osoby szukające alternatywnych rozwiązań dla biznesu</t>
  </si>
  <si>
    <t>liczba uczestników konkursów</t>
  </si>
  <si>
    <t>liczba targów,imprez plenerowych/ wystaw</t>
  </si>
  <si>
    <t>Przetwórstwo mleka na poziomie własnego gospodarstwa - warsztaty serowarskie</t>
  </si>
  <si>
    <t xml:space="preserve">zwiększenie udziału gospodarstw zainteresowanych wprowadzeniem przetwórstwa na poziomie własnego gospodarstwa w ramach rozwoju przedsiębiorczości na obszarach wiejskich </t>
  </si>
  <si>
    <t xml:space="preserve">warsztat </t>
  </si>
  <si>
    <t xml:space="preserve">liczba warsztatów </t>
  </si>
  <si>
    <t>3</t>
  </si>
  <si>
    <t xml:space="preserve">właściciele gospodarstw rolnych </t>
  </si>
  <si>
    <t xml:space="preserve">liczba uczestników warsztatów </t>
  </si>
  <si>
    <t>IV Mazowiecka Konferencja Pszczelarska "Ratujmy pszczoły"</t>
  </si>
  <si>
    <t xml:space="preserve">utrzymanie prawidłowego poziomu populacji pszczoły miodnej w województwie mazowieckim poprzez przekazanie wiedzy na temat odpowiedniej gospodarki pasiecznej, zwalczanie chorób i szkodników, wsparcie rynku produktów pszczelarskich </t>
  </si>
  <si>
    <t xml:space="preserve">pszczelarze, rolnicy, mieszkańcy obszarów wiejskich </t>
  </si>
  <si>
    <t>Gospodarstwo opiekuńcze - dla seniorów opieka, a dla rolników nowe możliwości</t>
  </si>
  <si>
    <t xml:space="preserve">stworzenie koncepcji rozwoju gospodarstw agroturystyki i turystyki wiejskiej poprzez alternatywne źródła poprawy ich dochodowości, zwiększenie oferty dla klienta </t>
  </si>
  <si>
    <t xml:space="preserve">przedstawiciele gospodarstw agroturystyki i turystyki wiejskiej </t>
  </si>
  <si>
    <t>Sprawdzone u sąsiada u nas też zadziała</t>
  </si>
  <si>
    <t xml:space="preserve">zapoznanie z nowymi technologiami i innowacyjnymi rozwiązaniami oraz uwarunkowaniami organizacyjnymi wynikającymi z rodzaju prowadzonej działalności rolniczej o zróżnicowanych kierunkach w tym rolnictwie ekologicznym </t>
  </si>
  <si>
    <t xml:space="preserve">wizyta studyjna </t>
  </si>
  <si>
    <t xml:space="preserve">rolnicy, producenci rolni, doradcy rolni, przedstawiciele LGD </t>
  </si>
  <si>
    <t>Mazowiecka Izba Rolnicza</t>
  </si>
  <si>
    <t>Parzniew, ul.Wolności 2, 05-804 Brwinów</t>
  </si>
  <si>
    <t>Konferencja organizowana podczas XX Dni Kukurydzy i Buraka</t>
  </si>
  <si>
    <t xml:space="preserve">doskonalenie wiedzy rolników w zakresie zapobiegania i zwalczania chwastów w uprawie kukurydzy i buraka cukrowego </t>
  </si>
  <si>
    <t xml:space="preserve">konferencja, materiał drukowany </t>
  </si>
  <si>
    <t>rolnicy uprawiający kukurydzę, buraka cukrowego</t>
  </si>
  <si>
    <t xml:space="preserve">liczba uczestników konferencji </t>
  </si>
  <si>
    <t xml:space="preserve">liczba materiałów konferencyjnych </t>
  </si>
  <si>
    <t>Tradycje polskiej wsi</t>
  </si>
  <si>
    <t>ochrona i zachowanie ciągłości tradycyjnych zawodów polskiej wsi</t>
  </si>
  <si>
    <t>seminarium, impreza plenerowa, film</t>
  </si>
  <si>
    <t xml:space="preserve">mieszkańcy obszarów wiejskich Mazowsza </t>
  </si>
  <si>
    <t>Stowarzyszenie Lokalna Grupa Działania Razem dla Rozwoju</t>
  </si>
  <si>
    <t>ul. Rębowska 52 lokal 3,4,6, 09-450 Wyszogród</t>
  </si>
  <si>
    <t xml:space="preserve">liczba filmów </t>
  </si>
  <si>
    <t>Ochrona pszczół - to się opłaca</t>
  </si>
  <si>
    <t xml:space="preserve">podniesienie jakości działań w pszczelarstwie poprzez propagowanie dobrych praktyk rolniczych na obszarach wiejskich </t>
  </si>
  <si>
    <t xml:space="preserve">pszczelarze, rolnicy, doradcy </t>
  </si>
  <si>
    <t>Bierzmy przykład ze świętokrzyskiego - wyjazd studyjny gospodyń wiejskich z gminy Krasnosielc</t>
  </si>
  <si>
    <t>zwiększenie kompetencji oraz wzrost aktywności społecznej i kulturalnej kobiet zamieszkujących obszary wiejskie</t>
  </si>
  <si>
    <t xml:space="preserve">gospodynie wiejskie z gminy Krasnosielc </t>
  </si>
  <si>
    <t>Gmina Krasnosielc</t>
  </si>
  <si>
    <t xml:space="preserve">ul. Rynek 40, 06-212 Krasnosielc </t>
  </si>
  <si>
    <t>Nowoczesne technologie w uprawie zbóż</t>
  </si>
  <si>
    <t>przygotowanie rolników, doradców rolniczych, pracowników izb rolniczych do podejmowania działań prowadzących do wdrożenia innowacyjnych rozwiązań w technologii uprawy zbóż w gospodarstwach rolnych</t>
  </si>
  <si>
    <t>rolnicy i doradcy rolni</t>
  </si>
  <si>
    <t>Lokalna żywność od rolnika bez pośrednika</t>
  </si>
  <si>
    <t xml:space="preserve">wspieranie współpracy w sektorze rolnym poprzez upowszechnienie kompleksowej wiedzy w zakresie organizacji łańcucha dostaw żywności, w tym przetwarzania i wprowadzania do obrotu produktów rolnych </t>
  </si>
  <si>
    <t>szkolenie, wyjazd studyjny, stoisko wystawiennicze, materiał drukowany, film</t>
  </si>
  <si>
    <t>rolnicy, przedsiębiorcy, przedstawiciele jednostek samorządu terytorialnego, organizacji pozarządowych, mieszkańcy obszarów wiejskich, przedstawiciele LGD</t>
  </si>
  <si>
    <t>Lokalna Grupa Działania Przyjazne Mazowsze</t>
  </si>
  <si>
    <t>ul. Sienkiewicza 11, 09-100 Płońsk</t>
  </si>
  <si>
    <t xml:space="preserve">liczba stoisk wystawienniczych na imprezie plenerowej </t>
  </si>
  <si>
    <t>liczba broszur</t>
  </si>
  <si>
    <t>liczba filmów</t>
  </si>
  <si>
    <t>V Jarmark Raciąski - operacja o charakterze wystawienniczym</t>
  </si>
  <si>
    <t xml:space="preserve">aktywizacja mieszkańców wsi na rzecz podejmowania inicjatyw w zakresie rozwoju obszarów wiejskich, informowanie o polityce rozwoju obszarów wiejskich i o możliwościach finansowania, a także pozyskiwanie nowych beneficjentów PROW 2014-2020 </t>
  </si>
  <si>
    <t xml:space="preserve">impreza plenerowa - jarmark, materiał drukowany, film promocyjny </t>
  </si>
  <si>
    <t>mieszkańcy Miasta i Gminy Raciąż, powiatu płońskiego, mieszkańcy Mazowsza</t>
  </si>
  <si>
    <t xml:space="preserve">Miejskie Centrum Kultury, Sportu i Rekreacji im. Ryszarda Kaczorowskiego w Raciążu </t>
  </si>
  <si>
    <t>ul. Parkowa 14, 09-140 Raciąż</t>
  </si>
  <si>
    <t xml:space="preserve">liczba  filmów promocyjnych  </t>
  </si>
  <si>
    <t>liczba stron internetowych, na których zostanie zamieszczony film promocyjny</t>
  </si>
  <si>
    <t>liczba ulotek</t>
  </si>
  <si>
    <t>10 000</t>
  </si>
  <si>
    <t>Udział w Targach Turystycznych Wypoczynek 2018 Toruński Festiwal Smaków</t>
  </si>
  <si>
    <t>prezentacja osiągnięć i promocja polskiej wsi w kraju (elementy kulinarne i agroturystyczne) poprzez udział w Targach turystycznych Wypoczynek 2018 Toruński Festiwal Smaków; operacja daje możliwość wymiany doświadczeń oraz niesie za sobą wartość aktywizującą</t>
  </si>
  <si>
    <t>udział w targach - stoisko wystawiennicze</t>
  </si>
  <si>
    <t>Koła Gospodyń Wiejskich działające na terenie Miasta i Gminy Serock, gospodarstwa agroturystyczne, przedstawiciele urzędu Miasta i Gminy Serock</t>
  </si>
  <si>
    <t>Miasto i Gmina Serock</t>
  </si>
  <si>
    <t>ul. Rynek 21, 05-140 Serock</t>
  </si>
  <si>
    <t xml:space="preserve">Organizacja targów "Kurpiowskie targi rolnicze" w Ostrołęce </t>
  </si>
  <si>
    <t>organizacja targów rolniczych oraz przeprowadzenie konkursu z zakresu wiedzy o rolnictwie ekologicznym i kulturze regionu kurpiowskiego</t>
  </si>
  <si>
    <t xml:space="preserve">targi, publikacja/materiał drukowany, konkurs </t>
  </si>
  <si>
    <t xml:space="preserve">mieszkańcy Ostrołęki i obszarów wiejskich północno-wschodniego Mazowsza </t>
  </si>
  <si>
    <t>liczba publikacji</t>
  </si>
  <si>
    <t xml:space="preserve">liczba ulotek </t>
  </si>
  <si>
    <t>XIX Mazowieckie Dni Rolnictwa - prezentacja osiągnięć, promocji polskiej wsi</t>
  </si>
  <si>
    <t>promocja polskich produktów żywnościowych, kultury wiejskiej, dziedzictwa kulturowego i nowych technologii; operacja niesie ze sobą wartość edukacyjną, marketingową oraz aktywizacyjną i promocyjną</t>
  </si>
  <si>
    <t xml:space="preserve">impreza plenerowa, publikacja, prezentacja potraw i produktów tradycyjnych połączona z degustacją </t>
  </si>
  <si>
    <t>rolnicy i mieszkańcy obszarów wiejskich, hodowcy oraz producenci maszyn, środków produkcji rolnej</t>
  </si>
  <si>
    <t>1500</t>
  </si>
  <si>
    <t xml:space="preserve">liczba osób skorzystających z degustacji potraw i produktów tradycyjnych </t>
  </si>
  <si>
    <t>XVI Warszawskie Święto Chleba</t>
  </si>
  <si>
    <t>prezentacja i promocja produktów regionalnych oraz żywności o wysokiej jakości, informowanie o PROW 2014-2020</t>
  </si>
  <si>
    <t xml:space="preserve">impreza plenerowa, materiał drukowany, baner </t>
  </si>
  <si>
    <t xml:space="preserve">liczba wystawców na imprezie plenerowej </t>
  </si>
  <si>
    <t>rodziny z dziećmi, rolnicy, turyści, przedsiębiorcy z sektora rolno-spożywczego grupy wytwórców i producentów rolnych, przedstawiciele samorządów lokalnych i instytucji administracji rządowej, mieszkańcy Mazowsza</t>
  </si>
  <si>
    <t>Centralna Biblioteka Rolnicza im. Michała Oczapowskiego</t>
  </si>
  <si>
    <t>ul. Krakowskie Przedmieście 66,
00-950 Warszawa, skrytka pocztowa 360</t>
  </si>
  <si>
    <t xml:space="preserve">liczba dni targowych imprezy plenerowej </t>
  </si>
  <si>
    <t>liczba banerów</t>
  </si>
  <si>
    <t>Organizacja IX Festiwalu Aktywności Społecznej i Kulturalnej Sołectw</t>
  </si>
  <si>
    <t>aktywizacja mieszkańców obszaru LGD Zalew Zegrzyński, promocja lokalnego dziedzictwa kulturowego, historycznego, przyrodniczego, gospodarczego i kulinarnego</t>
  </si>
  <si>
    <t xml:space="preserve">impreza plenerowa - festiwal, stoisko wystawiennicze na imprezie plenerowej, materiał drukowany, banery i bilbordy, spot </t>
  </si>
  <si>
    <t>mieszkańcy obszaru LGD Zalew Zegrzyński, turyści</t>
  </si>
  <si>
    <t>Lokalna Grupa Działania Zalew Zegrzyński</t>
  </si>
  <si>
    <t>ul. Sikorskiego 11 /413, 05-119 Legionowo</t>
  </si>
  <si>
    <t>700</t>
  </si>
  <si>
    <t>liczba bilbordów</t>
  </si>
  <si>
    <t>12</t>
  </si>
  <si>
    <t xml:space="preserve">liczba spotów </t>
  </si>
  <si>
    <t xml:space="preserve">liczba emisji spotów </t>
  </si>
  <si>
    <t xml:space="preserve">liczba ogłoszeń w prasie </t>
  </si>
  <si>
    <t>Gospodarstwa opiekuńcze szansa dla rozwoju obszarów wiejskich</t>
  </si>
  <si>
    <t>aktywizacja mieszkańców wsi na rzecz podejmowania inicjatyw w zakresie rozwoju obszarów wiejskich, w tym tworzenia i funkcjonowania gospodarstw opiekuńczych oraz kreowania miejsc pracy na terenach wiejskich</t>
  </si>
  <si>
    <t>rolnicy, mieszkańcy obszarów wiejskich, właściciele gospodarstw agroturystycznych i obiektów turystyki wiejskiej, pracownicy ośrodków pomocy społecznej, przedstawiciele organizacji pozarządowych, lokalni liderzy, pracownicy MODR</t>
  </si>
  <si>
    <t>21</t>
  </si>
  <si>
    <t>XXVI 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</si>
  <si>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t>
  </si>
  <si>
    <t>olimpiada</t>
  </si>
  <si>
    <t xml:space="preserve">liczba olimpiad </t>
  </si>
  <si>
    <t>młodzi rolnicy, mieszkańcy obszarów wiejskich z powiatów: nowodworskiego, legionowskiego, ciechanowskiego, mławskiego, płońskiego, pułtuskiego, żuromińskiego</t>
  </si>
  <si>
    <t xml:space="preserve">liczba uczestników olimpiad </t>
  </si>
  <si>
    <t>Żywność a zdrowie człowieka - świadomy konsument</t>
  </si>
  <si>
    <t>element edukacji żywieniowej w ramach polityki prozdrowotnej - podniesienie wiedzy z zakresu wpływu żywności na zdrowie człowieka, kreowanie wizerunku świadomego konsumenta na rynku żywnościowym</t>
  </si>
  <si>
    <t>140</t>
  </si>
  <si>
    <t>Regionalne zwyczaje żniwne i dożynkowe</t>
  </si>
  <si>
    <t xml:space="preserve">aktywizacja mieszkańców wsi na rzecz podejmowania inicjatyw w zakresie rozwoju obszarów wiejskich z wykorzystaniem potencjału kulturowego poprzez promowanie lokalnych twórców, dorobku kulturowego i historycznego </t>
  </si>
  <si>
    <t xml:space="preserve">impreza plenerowa - dożynki, konkurs </t>
  </si>
  <si>
    <t xml:space="preserve">mieszkańcy powiatu sokołowskiego oraz powiatów ościennych </t>
  </si>
  <si>
    <t>Powiat Sokołowski</t>
  </si>
  <si>
    <t xml:space="preserve">ul. Wolności 23, 08-300 Sokołów Podlaski </t>
  </si>
  <si>
    <t>146</t>
  </si>
  <si>
    <t>Dożynki w Gminie Baboszewo</t>
  </si>
  <si>
    <t>wzmocnienie poczucia tożsamości i przynależności do grupy społecznej poprzez imprezę plenerową</t>
  </si>
  <si>
    <t>impreza plenerowa - dożynki, materiał drukowany, konkurs</t>
  </si>
  <si>
    <t>mieszkańcy sołectw tworzących gminę Baboszewo</t>
  </si>
  <si>
    <t>Gmina Baboszewo</t>
  </si>
  <si>
    <t xml:space="preserve">ul. Warszawska 9a, 09-130 Baboszewo </t>
  </si>
  <si>
    <t>7</t>
  </si>
  <si>
    <t>Włączenie społeczne seniorów na obszarach wiejskich Mazowsza - inicjatywy lokalne</t>
  </si>
  <si>
    <t xml:space="preserve">opracowanie ekspertyzy "Włączenie społeczne seniorów na obszarach wiejskich Mazowsza - inicjatywy lokalne" - identyfikacja sytuacji osób starszych, ocena polityki senioralnej wobec mieszkańców wsi, opracowanie nowych instrumentów polityki społecznej i zdrowotnej </t>
  </si>
  <si>
    <t xml:space="preserve">ekspertyza </t>
  </si>
  <si>
    <t xml:space="preserve">liczba ekspertyz </t>
  </si>
  <si>
    <t xml:space="preserve">samorządy w województwie mazowieckim, Rady Seniorów, Koła Seniorów, Koła Gospodyń Wiejskich </t>
  </si>
  <si>
    <t>Instytut Ekonomiki Rolnictwa i Gospodarki Żywnościowej</t>
  </si>
  <si>
    <t>ul. Świętokrzyska 20, 00-002 Warszawa</t>
  </si>
  <si>
    <t>Nowoczesne i ekologiczne rolnictwo w Gminie Klembów</t>
  </si>
  <si>
    <t xml:space="preserve">zapoznanie z nowoczesnymi i ekologicznymi gospodarstwami, w których wytwarzane są produkty o charakterze regionalnym, aktywizacja mieszkańców do podejmowania nowych aktywności </t>
  </si>
  <si>
    <t xml:space="preserve">rolnicy, liderzy społeczności lokalnych, sołtysi, przedstawiciele organizacji pozarządowych </t>
  </si>
  <si>
    <t>Gmina Klembów</t>
  </si>
  <si>
    <t>ul. Żymirskiego 38, 05-205 Klembów</t>
  </si>
  <si>
    <t>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</si>
  <si>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 organizator Mazowiecki Ośrodek Doradztwa Rolniczego z siedzibą w Warszawie Oddział w Płocku </t>
  </si>
  <si>
    <t>rolnicy prowadzący gospodarstwa rolne samodzielnie lub wspólnie z rodzicami z powiatów: gostynińskiego, płockiego, sierpeckiego</t>
  </si>
  <si>
    <t>Konkurs na najlepsze gospodarstwo ekologiczne</t>
  </si>
  <si>
    <t xml:space="preserve">wzrost świadomości konsumentów w zakresie rolnictwa ekologicznego </t>
  </si>
  <si>
    <t>rolnicy ekologiczni z Mazowsza</t>
  </si>
  <si>
    <t xml:space="preserve">liczba uczestników konkusów </t>
  </si>
  <si>
    <t>minimum 8 maksimum 12</t>
  </si>
  <si>
    <t>Dożynki Powiatu Siedleckiego 2018</t>
  </si>
  <si>
    <t xml:space="preserve">zwiększenie zainteresowania wdrażaniem programów na rzecz rozwoju obszarów wiejskich, promocja zrównoważonego rozwoju obszarów wiejskich, budowa partnerskich relacji ze społecznością lokalną, zachowanie i promocja dziedzictwa kulinarnego, kulturowego i tradycji na obszarach wiejskich </t>
  </si>
  <si>
    <t xml:space="preserve">impreza plenerowa - dożynki, materiał drukowany,  baner </t>
  </si>
  <si>
    <t>mieszkańcy obszarów wiejskich w szczególności z powiatu siedleckiego, mieszkańcy Mazowsza, beneficjenci i potencjalni beneficjenci programów UE, organizacje pozarządowe</t>
  </si>
  <si>
    <t>Powiat Siedlecki</t>
  </si>
  <si>
    <t>ul. J. Piłsudskiego 40, 08-110 Siedlce</t>
  </si>
  <si>
    <t>400</t>
  </si>
  <si>
    <t>Kobieta przedsiębiorcza na obszarach wiejskich</t>
  </si>
  <si>
    <t>przeprowadzenie szkolenia z zakresu przedsiębiorczości, uzupełnienie wiedzy z zakresu legalnej produkcji i sprzedaży żywności z gospodarstwa, dobre praktyki z zakresu systemów jakości żywności, możliwości dofinansowania w ramach PROW 2014-2020</t>
  </si>
  <si>
    <t xml:space="preserve">mieszkańcy obszarów wiejskich północno-wschodniego Mazowsza, w szczególności kobiety; Koła Gospodyń Wiejskich, lokalne stowarzyszenia i grupy działania, wytwórcy produktów tradycyjnych, rolnicy ekologiczni, młodzież wiejska, przedstawiciele samorządów lokalnych </t>
  </si>
  <si>
    <t>Produkty tradycyjne oraz promocja lokalnych gospodarstw agroturystycznych</t>
  </si>
  <si>
    <t xml:space="preserve">zwiększenie wiedzy uczestników operacji w zakresie sposobów marketingowych, opracowywania strategii, współczesnych kanałów handlowych - służących rozwijaniu własnej przedsiębiorczości </t>
  </si>
  <si>
    <t xml:space="preserve">rolnicy z terenu gminy Serock, Koła Gospodyń Wiejskich, właściciele gospodarstw agroturystycznych </t>
  </si>
  <si>
    <t>Dożynki Gminne Drobin 2018</t>
  </si>
  <si>
    <t xml:space="preserve">zachowanie dziedzictwa kulturowego, podtrzymanie tradycji ludowej, aktywizacja mieszkańców, kultywowanie miejsc obrzędów i zwyczajów poprzez organizację dożynek gminnych </t>
  </si>
  <si>
    <t xml:space="preserve">impreza plenerowa - dożynki, materiał drukowany, konkurs, baner </t>
  </si>
  <si>
    <t>mieszkańcy Miasta i Gminy Drobin, rolnicy, mieszkańcy obszarów wiejskich, władze samorządowe, organizacje rolnicze, koła gospodyń wiejskich, sołtysi, grupy producentów rolnych, producenci żywności regionalnej i tradycyjnej</t>
  </si>
  <si>
    <t>Miasto i Gmina Drobin</t>
  </si>
  <si>
    <t>ul. Piłsudskiego 12, 09-210 Drobin</t>
  </si>
  <si>
    <t xml:space="preserve">V </t>
  </si>
  <si>
    <t>Konferencja Pszczelarska Dbajmy o pszczoły</t>
  </si>
  <si>
    <t>upowszechnienie informacji nt. znaczenia i zdrowotności owadów zapylających w produkcji rolniczej, ich wpływu na środowisko przyrodnicze i gospodarkę człowieka</t>
  </si>
  <si>
    <t xml:space="preserve">pszczelarze, mieszkańcy obszarów wiejskich, doradcy </t>
  </si>
  <si>
    <t>Polskie rolnictwo dziś i jutro</t>
  </si>
  <si>
    <t>przekazanie uczestnikom konferencji informacji nt. obecnego funkcjonowania Wspólnej Polityki Rolnej, wskazanie korzyści jakie przynosi rolnikom i obszarom wiejskim</t>
  </si>
  <si>
    <t xml:space="preserve">rolnicy, mieszkańcy obszarów wiejskich, przedstawiciele izb rolniczych </t>
  </si>
  <si>
    <t xml:space="preserve">liczba materiałów promocyjnych i szkoleniowych </t>
  </si>
  <si>
    <t>Jarmark Łęski 2018</t>
  </si>
  <si>
    <t xml:space="preserve">zachowanie dziedzictwa kulturowego, podtrzymanie tradycji ludowej, aktywizacja mieszkańców, kultywowanie miejsc obrzędów i zwyczajów poprzez organizację jarmarku </t>
  </si>
  <si>
    <t>impreza plenerowa - jarmark, materiał drukowany, baner</t>
  </si>
  <si>
    <t>mieszkańcy sołectwa Łęg Kościelny, Łęg Probostwo oraz innych sołectw gminy Drobin,Koła Gospodyń Wiejskich, rolnicy, mieszkańcy obszarów wiejskich, władze samorządowe, organizacje rolnicze, sołtysi, grupy producentów rolnych, producenci żywności regionalnej i tradycyjnej</t>
  </si>
  <si>
    <t xml:space="preserve">liczba imprez towarzyszących </t>
  </si>
  <si>
    <t>Lp.</t>
  </si>
  <si>
    <t>Szkolenia i działania na rzecz tworzenia sieci kontaktów dla Lokalnych Grup Działania (LGD), w tym zapewnienie pomocy technicznej w zakresie współpracy międzyterytorialnej</t>
  </si>
  <si>
    <t>Przedstawiciele LGD i jednostki regionalnej KSOW województwa opolskiego</t>
  </si>
  <si>
    <t>I - IV</t>
  </si>
  <si>
    <t>Urząd Marszałkowski Województwa Opolskiego</t>
  </si>
  <si>
    <t>ul. Piastowska 14, 45-082 Opole</t>
  </si>
  <si>
    <t>Wsparcie lokalnych grup działania w zakresie poszukiwania partnerów do współpracy międzyterytorialnej oraz podniesienie kompetencji w zakresie wykonywania przez nie zadań, związanych z wdrażaniem strategii rozwoju lokalnego</t>
  </si>
  <si>
    <t>Festiwal Twórczości Artystycznej „Opolskie Szmaragdy”</t>
  </si>
  <si>
    <t>Zaprezentowanie szerokiej publiczności województwa opolskiego twórczości solistów oraz amatorskich zespołów muzycznych – ludowych, wokalnych i wokalno-instrumentalnych z ośrodków kultury z regionu. Dla artystów z mniejszych miejscowości, z terenów wiejskich będzie to doskonała okazja do występu na profesjonalnej scenie przed dużą publicznością, a dla wszystkich artystów – szansa na wymianę wiedzy i doświadczeń w zakresie sztuki muzycznej oraz ich promocję i promocję ośrodków, z których się wywodzą.</t>
  </si>
  <si>
    <t xml:space="preserve">Targi/ impreza plenerowa/ wystawa </t>
  </si>
  <si>
    <t xml:space="preserve">Osoby biorące udział w festiwalu: członkowie amatorskich zespołów muzycznych z terenu województwa opolskiego, wokaliści, muzycy, mieszkańcy województwa opolskiego, turyści krajowi i zagraniczni </t>
  </si>
  <si>
    <t>„Opolska Wioska Smaków i Tradycji” - promocja obszarów wiejskich województwa opolskiego</t>
  </si>
  <si>
    <t>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Celem jest przedstawienie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t>
  </si>
  <si>
    <t>Stoisko wystawiennicze na imprezie plenerowej</t>
  </si>
  <si>
    <t>liczba stoisk</t>
  </si>
  <si>
    <t xml:space="preserve">1
</t>
  </si>
  <si>
    <t>Grupę docelową stanowią osoby odwiedzające targi z kraju i zagranicy, poszukujące ofert spędzenia wolnego czasu poza miejscem zamieszkania.</t>
  </si>
  <si>
    <t>Ekspertyza – tradycyjne przydomowe ogrody Opolszczyzny oraz warsztaty</t>
  </si>
  <si>
    <t xml:space="preserve">Celem projektu jest aktywizacja mieszkańców wsi na rzecz podejmowania inicjatyw związanych z tworzeniem, odtwarzaniem i ochroną naturalnych ogrodów przydomowych stanowiących cenny ekosystem związany m.in. z rolnictwem. Operacja ta przyczyni się do rozwoju obszarów wiejskich poprzez upowszechnienie wiedzy nt. rodzimych i rzadkich roślin występujących naturalnie na Śląsku Opolskim oraz  roślin użytkowych, które mogą być wykorzystywane przez mieszkańców wsi w przydomowych ogrodach. Celem projektu jest również zachęcenie mieszkańców terenów wiejskich do tworzenia ogrodów nawiązujących do tradycyjnych wiejskich ogrodów Śląska Opolskiego. </t>
  </si>
  <si>
    <t>Wystawa - jubileusz 30-lecia Zespołu Opolskich Parków Krajobrazowych</t>
  </si>
  <si>
    <t>Celem przedsięwzięcia polegającego na organizacji zewnętrznej wystawy fotograficznej z okazji 30-lecia parków krajobrazowych „Góra Św. Anny” i „Góry Opawskie” jest zrównoważony rozwój obszarów wiejskich. Projekt umożliwi wymianę informacji, wiedzy i doświadczeń w zakresie: ochrony bioróżnorodności, odtwarzania i ochrony ekosystemów, rozwoju ekstensywnego rolnictwa, zarządzania obszarami objętymi ochroną. 
Wystawa ta będzie również upowszechniała wiedzę w zakresie optymalizacji wykorzystywania przez mieszkańców obszarów wiejskich zasobów środowiska naturalnego. Będzie także promowała wieś jako miejsce do życia i rozwoju zawodowego.</t>
  </si>
  <si>
    <t>Targi/ impreza plenerowa/ wystawa</t>
  </si>
  <si>
    <t>liczba wystaw</t>
  </si>
  <si>
    <t>Mieszkańcy województwa opolskiego w tym obszarów wiejskich oraz turyści. Dodatkowo informacja o wystawie zostanie przekazana pracownikom urzędów zarządzających obszarami wiejskimi, liderom lokalnych grup działania oraz innym podmiotom zainteresowanym rozwojem wsi.</t>
  </si>
  <si>
    <t>Organizacja Dożynek Wojewódzkich. Udział Województwa Opolskiego w Dożynkach Prezydenckich</t>
  </si>
  <si>
    <t>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t>
  </si>
  <si>
    <t>liczba targów</t>
  </si>
  <si>
    <t>Przedstawiciele sołectw województwa opolskiego (grupy wieńcowe), mieszkańcy obszarów wiejskich, rolnicy, przedstawiciele władz samorządowych i rządowych oraz instytucji około rolniczych, twórcy ludowi, producenci produktów lokalnych i tradycyjnych, grupy folklorystyczne</t>
  </si>
  <si>
    <t>liczba stoisk wystawienniczych</t>
  </si>
  <si>
    <t xml:space="preserve">Promocja produktów tradycyjnych i regionalnych, jakości życia na wsi oraz promocja wsi jako miejsca do życia i rozwoju zawodowego. </t>
  </si>
  <si>
    <t>liczba dni targowych</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</si>
  <si>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t>
  </si>
  <si>
    <t xml:space="preserve">Udział w Targach "Smaki Regionów 2018" </t>
  </si>
  <si>
    <t>Wyjazd na finał konkursu o Europejską Nagrodę Odnowy Wsi 2018 (Austria)</t>
  </si>
  <si>
    <t>Zwiększenie zainteresowania podmiotów działających na obszarach wiejskich we wdrażaniu inicjatyw na rzecz rozwoju obszarów wiejskich, poszerzenie wiedzy 
i zdobycie nowych doświadczeń 
w działaniach realizowanych na rzecz aktywizacji obszarów wiejskich.</t>
  </si>
  <si>
    <t xml:space="preserve">Projekt „Wyjazd na finał konkursu o Europejską Nagrodę Odnowy Wsi 2018 (Austria)” kierowany jest do zgłoszonej do udziału w konkursie społeczności wiejskiej, liderów odnowy wsi, samorządu gminnego w celu realizacji zadań poprawiających jakość życia na wsi. </t>
  </si>
  <si>
    <t>"Gra(my) o swoje" - nowe umiejętności członków Lokalnych Grup Działania województwa opolskiego z zakresu tworzenia gier terenowych</t>
  </si>
  <si>
    <t xml:space="preserve">Lokalne Grupy Działania Województwa Opolskiego wyposażone w wiedzę i umiejętności pozwalające budować sieć gier terenowych regionu, a tym samym wpływać na podejmowanie nowych nicjatyw na obszarach. Projekt społeczny, jakim jest tworzenie sieci gier terenowych w ramach LGD, wymaga zaangażowania różnych zasobów, ich identyfikacji, a następnie analizy, w jaki sposób mogą być wykorzystane w osiągnięciu celu operacji. </t>
  </si>
  <si>
    <t>szkolenie/seminarium/warsztat/spotkanie; wyjazd studyjny</t>
  </si>
  <si>
    <t xml:space="preserve">Przedstawiciele LGD z woj. opolskiego. Uczestnicy operacji: pracownicy biur, członkowie organów LGD, członkowie LGD (osoby fizyczne, osoby prawne, Jednostki samorządu terytorialnego lub osoby delegowane z innych samorządowych instytucji). </t>
  </si>
  <si>
    <t xml:space="preserve">Lokalna Grupa Działania "Górna Prosna"
</t>
  </si>
  <si>
    <t xml:space="preserve">46-333 Sternalice Nr 81
</t>
  </si>
  <si>
    <t>Moja gmina w obiektywie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</si>
  <si>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Celem operacji jest podniesienie świadomości rangi zagadnień związanych z ochroną i dbałością o dziedzictwo kulturowe regionu wśród 240 osób w wieku szkolnym (klasy VI, VII, VIII i III gimnazjum) poprzez udział w warsztatach fotograficznych.    Ponadto udział w realizacj przedsięwzięcia  przyczyni się do wykazania, że umiejętności cyfrowe mogą służyć rozwijaniu pasji i ukazywaniu tego, co wartościowe oraz ukaże, że wieś jest dobrym miejscem do życia poprzez swoje walory turystyczne, krajobrazowe, a przede wszystkim kulturowe.</t>
  </si>
  <si>
    <t>szkolenie/seminarium/warsztat/spotkanie; targi/ impreza plenerowa/ wystawa; publikacja/ materiał drukowany; konkurs/olimpiada</t>
  </si>
  <si>
    <t>liczba warsztatów</t>
  </si>
  <si>
    <t>Bezpośrednią grupę docelową będą stanowić uczniowie klas VI-VIII szkół podstawowych z terenu gminy Bierawa oraz oddziałów klas III gimnazjum, tj. klasy VI-VIII w Publicznej Szkole Podstawowej w Starej Kuźni, klasy VI-VIII w Szkole Podstawowej w Dziergowicach, klasy VI – VIII oraz III gimnazjum (2 oddziały) w Szkole Podstawowej w Starym Koźlu oraz klasy VI-VIII oraz III gimnazjum w Szkole Podstawowej w Dziergowicach.</t>
  </si>
  <si>
    <t>Gmina Bierawa</t>
  </si>
  <si>
    <t>47-240 Bierawa; 
ul. Wojska Polskiego 12</t>
  </si>
  <si>
    <t>liczba uczestnikow wystaw</t>
  </si>
  <si>
    <t>liczba materiałów drukowanych - Folder</t>
  </si>
  <si>
    <t>liczba materiałów drukowanych - Plakat</t>
  </si>
  <si>
    <t>Regionalna Wystawa Zwierząt Hodowlanych - Agrofestival</t>
  </si>
  <si>
    <t>Celem operacji jest wymiany wiedzy pomiędzy podmiotami uczestniczącymi w rozwoju obszarów wiejskich oraz wymiana i rozpowszechnianie rezultatów działań na rzecz tego rozwoju, w zakresie hodowli zwierząt, uprawy roli oraz produktów i usług dla rolnictwa i mieszkańców obszarów wiejskich.Wydarzenie  przyczyni się do wsparcia  rozwoju przedsiębiorczości na obszarach wiejskich przez podnoszenie poziomu wiedzy i umiejętności zarówno wystawców, jak i zwiedzających. Prezentując podczas wydarzenia szerokie spektrum innowacyjnych usług i produktów dla rolnictwa, oraz nowoczesne aspekty funkcjonowania rolnictwa (poprzez prezentacje wystawców, wystąpienia ekspertów, warsztaty) promowania wysokiej jakości życia na wsi.</t>
  </si>
  <si>
    <t>targi/ impreza plenerowa/wystawa; publikacja/ materiał drukowany; prasa; audycja/ film/ spot odpowiednio w radiu i telewizji</t>
  </si>
  <si>
    <t xml:space="preserve">Mieszkańcy województwa opolskiego. Agrofestiwal głównie kierowany jest dla rolników, przyszłych potencjalnych rolników i ich rodzin. </t>
  </si>
  <si>
    <t>Gmina Polska Cerekiew</t>
  </si>
  <si>
    <t>47-260 Polska Cerekiew; 
ul. Raciborska 4</t>
  </si>
  <si>
    <t>liczba uczestników wystaw</t>
  </si>
  <si>
    <t xml:space="preserve">liczba materiałów drukowanych </t>
  </si>
  <si>
    <t>liczba ogłoszeń w prasie</t>
  </si>
  <si>
    <t xml:space="preserve">liczba spotów w radiu </t>
  </si>
  <si>
    <t>"W przyjaźni z naturą – dbamy o nasze środowisko"</t>
  </si>
  <si>
    <t>Uświadomienie rolnikom i społeczeństwu obszarów wiejskich o konieczności podejmowania konkretnych działań, by ograniczać negatywny wpływ produkcji rolnej i gospodarstwa domowego na środowisko naturalne.
Przedstawienie innowacyjnych rozwiązań w gospodarstwach biorących udział w konkursie wojewódzkim „Gospodarstwo rolne przyjazne środowisku” , związanych z ochroną środowiska naturalnego jako przykłady dobrego gospodarowania w kierunku rozwoju obszarów wiejskich i ochrony zasobów naturalnych wsi przyczynia się zrównoważonego wykorzystania zasobów środowiska naturalnego jako wzór do naśladowania i społeczny obowiązek względem natury.</t>
  </si>
  <si>
    <t>konferencja/ kongres; publikacja/ materiał drukowany; konkurs/olimpiada</t>
  </si>
  <si>
    <t>Opolski Ośrodek Doradztwa Rolniczego</t>
  </si>
  <si>
    <t>49-330 Łosiów; 
ul. Główna 1</t>
  </si>
  <si>
    <t>liczba tytułów publikacji</t>
  </si>
  <si>
    <t>Konferencja pt. "Odnawialne źródła energii - teoria i praktyka"</t>
  </si>
  <si>
    <t>Celem konferencji jest ułatwienie wymiany wiedzy pomiędzy przedmiotami uczestniczącymi w rozwoju obszarów wiejskich oraz rozpowszechnianie rezultatów działań na rzecz tego rozwoju obszarów wiejskich oraz rozpowszechnianie rezultatów działań na rzecz tego rozwoju poprzez efektywną promocję dobrych praktyk organizacyjnych, stworzenie możliwości wymiany doświadczeń z zakresu: odnawialnych źródeł energii, zwiększenia udziału zainteresowanych stron we wdrażaniu inicjatyw na rzecz rozwoju obszarów wiejskich. Organizacja szkolenia pozwoli uświadomić mieszkańcom województwa opolskiego, że mogą efektywnie wykorzystywać energie w otaczającej przestrzeni życia, a także o konieczności wdrażania gospodarki niskoemisyjnej w nasze życie poprzez upowszechnienie wiedzy w zakresie optymalizacji wykorzystywania przez mieszkańców obszarów wiejskich zasobów środowiska naturalnego do tworzenia nowych miejsc pracy.</t>
  </si>
  <si>
    <t xml:space="preserve">konferencja/ kongres; konkurs/olimpiada </t>
  </si>
  <si>
    <t>Rolnicy, przedsiębiorstwa działające na rzecz sektora rolnego i spożywczego oraz energetycznego; Mieszkańcy obszarów wiejskich, uczniowie szkół średnich, studenci; Wszyscy zainteresowani tematyką wdrażania OZE we własnym środowisku; Samorządowcy, firmy, indywidualne osoby, które przyczyniły się do wdrażania, promowania odnawialnych źródeł energii.</t>
  </si>
  <si>
    <t xml:space="preserve">Konkurs wiedzy OZE dla szkół rolniczych </t>
  </si>
  <si>
    <t>Celem konkursu wiedzy jest ułatwienie wymiany wiedzy pomiędzy przedmiotami uczestniczącymi w rozwoju obszarów wiejskich oraz rozpowszechnianie rezultatów działań na rzecz tego rozwoju obszarów wiejskich poprzez efektywną promocję dobrych praktyk organizacyjnych, stworzenie możliwości wymiany doświadczeń z zakresu: odnawialnych źródeł energii. W realizacji tego celu niezbędna jest edukacja młodzieży o potrzebie ochrony naszego środowiska poprzez wdrażanie odnawialnych źródeł energii w życiu codziennym oraz efektywnie wykorzystywać energie w otaczającej przestrzeni życia. Organizacja konkursu dla młodzieży ze szkół średnich rolniczych na temat odnawialnych źródeł energii uświadamia społeczeństwu o konieczności wdrażania gospodarki niskoemisyjnej w życie oraz  wykorzystywaniem przez mieszkańców obszarów wiejskich zasobów środowiska naturalnego.</t>
  </si>
  <si>
    <t>Konkurs/olimpiada</t>
  </si>
  <si>
    <t>Uczniowie z 6 szkół rolniczych średnich z województwa opolskiego</t>
  </si>
  <si>
    <t>Szkolenie edukacyjne z zakresu rolnictwa ekologicznego</t>
  </si>
  <si>
    <t xml:space="preserve">Głównym celem operacji będzie zdobycie, uzupełnienie lub rozszerzenie wiedzy i umiejętności w zakresie rolnictwa ekologicznego i prowadzenia gospodarstwa  w systemie gospodarstwa ekologicznego, a w efekcie zwiększenie konkurencyjności i dochodowości rolniczej z zakresu ekologii. Istotnym aspektem jest upowszechnianie wiedzy w zakresie optymalizacji wykorzystywania przez mieszkańców obszarów wiejskich zasobów środowiska naturalnego jak również wspieranie rozwoju przedsiębiorczości na obszarach wiejskich przez podnoszenie poziomu wiedzy i umiejętności w obszarze małego przetwórstwa lokalnego lub w obszarze rozwoju zielonej gospodarki, w tym tworzenie nowych miejsc pracy. </t>
  </si>
  <si>
    <t xml:space="preserve">szkolenie/ seminarium/ warsztat/ spotkanie; wyjazd studyjny    </t>
  </si>
  <si>
    <t>Rolnicy indywidualni prowadzący gospodarstwo konwencjonalne, osoby planujące prowadzenie gospodarstwa ekologicznego, osoby działające na rzecz sektora rolnego i spożywczego oraz doradcy rolni.</t>
  </si>
  <si>
    <t>liczba uczestnikow szkoleń</t>
  </si>
  <si>
    <t>Szkolenie "Wspieranie działań na rzecz ochrony wód przed presjami pochodzenia rolniczego"</t>
  </si>
  <si>
    <t>Upowszechnianie dobrych praktyk w celu zmniejszenia zanieczyszczenia wód azotanami pochodzącymi ze źródeł rolniczych oraz zapobiegania dalszemu zanieczyszczeniu na obszarze całego państwa wdrażany jest program działań mających wpływ na rozwój obszarów wiejskich. Szkolenie obejmuje zakres upowszechniania dobrych praktyk, poszerzenia wiedzy  oraz optymalnego wykorzystania jej do racjonalnego zagospodarowania zasobami środowiska naturalnego, w tym monitorowanie jakości wód powierzchniowych i podziemnych oraz ocena stanu ich eutrofizacji.</t>
  </si>
  <si>
    <t xml:space="preserve">Szkolenie/ seminarium/ warsztat/ spotkanie </t>
  </si>
  <si>
    <t xml:space="preserve">Rolnikcy, mieszkańcy obszarów wiejskich, przedstawiciele gmin, doradcy rolniczy, których obejmuje zakres upowszechniania dobrych praktyk, poszerzenia wiedzy  oraz optymalnego wykorzystania jej do racjonalnego zagospodarowania zasobami środowiska naturalnego, w tym monitorowanie jakości wód powierzchniowych i podziemnych oraz ocena stanu ich eutrofizacji. </t>
  </si>
  <si>
    <t>Konferencja podsumowująca konkurs AgroLiga 2018 w województwie opolskim</t>
  </si>
  <si>
    <t xml:space="preserve">Celem realizacji operacji jest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Cel operacji  zakłada również pobudzenie przedsiębiorczości na obszarach wiejskich oraz podniesienie poziomu wiedzy fachowej i umiejętności poprzez promocję dobrych praktyk organizacyjnych, stworzenie możliwości wymiany doświadczeń z zakresu: innowacyjnych technologii produkcji i usług rolniczych, dostosowania sprawdzonych rozwiązań technologicznych do potrzeb rynku wśród producentów rolnych oraz firm przetwórstwa rolno-spożywczego i usług rolniczych. </t>
  </si>
  <si>
    <t>Konferencja/ kongres; publikacja/ materiał drukowany; audycja/ film/ spot odpowiednio w radiu i telewizji</t>
  </si>
  <si>
    <t xml:space="preserve">Mieszkańcy obszarów wiejskich oraz osoby zawodowo związane z obszarami wiejskimi: rolnicy, firmy przetwórstwa rolno-spożywczego i usług rolniczych działające na terenie województwa opolskiego oraz osoby zainteresowane tematem innowacji, modernizacji, dobrych praktyk w produkcji rolnej, przetwórstwie i usługach rolniczych.  </t>
  </si>
  <si>
    <t>liczba uczestników konfrencji</t>
  </si>
  <si>
    <t>liczba materiałów drukowanych - Zaproszenie</t>
  </si>
  <si>
    <t>liczba publikacji - Katalog</t>
  </si>
  <si>
    <t xml:space="preserve">Publikacja/ materiał drukowany </t>
  </si>
  <si>
    <t xml:space="preserve">liczba tytułów publikacji </t>
  </si>
  <si>
    <t>"Najaktywniejszy  Lider Społeczności Wiejskiej"</t>
  </si>
  <si>
    <t>Głównym celem operacji będzie aktywizacja mieszkańców wsi na rzecz podejmowania inicjatyw w zakresie rozwoju obszarów wiejskich, w tym kreowania miejsc pracy na terenach wiejskich. Celem konkursu będzie tworzenie oddolnych inicjatyw lokalnych obejmujących rozwój dialogu, partnerstwa publiczno-społecznego i współpracy na rzecz wspierania aktywizacji zawodowej na obszarach wiejskich.Ważnym aspektem realzacji operacji jest aktywizacja mieszkańców obszarów wiejskich w celu tworzenia partnerstw na rzecz realizacji projektów nakierowanych na rozwój tych obszarów, w skład których wchodzą przedstawiciele sektora publicznego, sektora prywatnego oraz organizacji pozarządowych jak również, promocja jakości życia na wsi lub promocja wsi jako miejsca do życia i rozwoju zawodowego.</t>
  </si>
  <si>
    <t xml:space="preserve">szkolenie/ seminarium/ warsztat/ spotkanie; konkurs/olimpiada </t>
  </si>
  <si>
    <t xml:space="preserve">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 </t>
  </si>
  <si>
    <t>"Dożynki Powiatowo-Gminne Złotniki gm. Prószków 2018"</t>
  </si>
  <si>
    <t>Aktywizacja, integracja i budowanie tożsamości lokalnej mieszkańców poprzez kultywowanie i pielęgnowanie tradycji, obrzędów, zwyczajów ludowych, a także lokalnego dziedzictwa kulturowego i przyrodniczego na obszarach wiejskich. Realizacja operacji bez wątpienia przekłada się na promocję jakości życia na wsi i promocji wsi jako miejsca do życia i rozwoju zawodowego.</t>
  </si>
  <si>
    <t xml:space="preserve">Mieszkańcy województwa opolskiego ze szczególnym uwzględnieniem mieszkańców Powiatu Opolskiego –  w tym władze województwa, powiatu, gminy Prószków, przedstawiciele poszczególnych gmin Powiatu Opolskiego, przedstawiciele organizacji pozarządowych w tym stowarzyszeń, których członkiem jest gmina Prószków (Lokalna Grupa Działania Partnerstwo Borów Niemodlińskich, Stowarzyszenie Gmin Polskich Euroregionu Pradziad, Aglomeracja Opolska, Związek Miast Polskich), uczestnicy programu artystycznego </t>
  </si>
  <si>
    <t xml:space="preserve"> II- III</t>
  </si>
  <si>
    <t>Ośrodek Kultury i Sportu w Prószkowie</t>
  </si>
  <si>
    <t>ul. Daszyńskiego 6;  46-060 Prószków</t>
  </si>
  <si>
    <t>liczba uczestników targów</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</si>
  <si>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</si>
  <si>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</si>
  <si>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Realizacja operacji obejmować będzie: przygotowanie części wystawienniczej wraz z prezentacją produktów - wystawa, konferencje tematyczne i seminaria, konkursy, promocję operacji w mediach, pokazy tematyczne związane z żywnością wysoskiej jakości. </t>
  </si>
  <si>
    <t>szt 1</t>
  </si>
  <si>
    <t>Ogół społeczeństwa, wytwórcy oraz podmioty zainteresowane produktem ekologicznym i tradycyjnym.</t>
  </si>
  <si>
    <t xml:space="preserve"> II - IV kwartał</t>
  </si>
  <si>
    <t>Urząd Marszałkowski Województwa Podkarpackiego</t>
  </si>
  <si>
    <t>Al.Łukasza Cieplińskiego 4,              35-010 Rzeszów</t>
  </si>
  <si>
    <t>XIII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</si>
  <si>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</si>
  <si>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wystawa, konferencja, degustacja produktów na bazie miodu i produktów pszczelich.</t>
  </si>
  <si>
    <t>Ogół społeczeństwa, wytwórcy oraz podmioty zainteresowane produktami pszczelimi i midem.</t>
  </si>
  <si>
    <t>Wyjazd studyjny pod nazwą "Inicjujemy współpracę międzynarodową"</t>
  </si>
  <si>
    <t>Celem operacji jest inicjowanie współpracy pomiędzy lokalnymi grupami działania w zakresie projektu wpółpracy międzynarodowej. Celem szczegółowym operacji jest podpisanie deklaracji o wspólnej realizacji projektu współpracy do 1 października 2018 r.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</si>
  <si>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1. Wyjazd studyjny          2. Liczba uczestników</t>
  </si>
  <si>
    <t>1. 1 szt.           2. 21 osób</t>
  </si>
  <si>
    <t>Grupę docelową stanowią liderzy LGD "Dorzecze Mleczki", w skład której wchodzą przedstawiciele trzech sektorów: publicznego, gospodarczego i społecznego.</t>
  </si>
  <si>
    <t>Stowarzyszenie Lokalna Grupa Działania "Dorzecze Mleczki"</t>
  </si>
  <si>
    <t>37-200 Przeworsk, ul. Kilińskiego 25</t>
  </si>
  <si>
    <t>36-040 Boguchwała, ul. Suszyckich 9</t>
  </si>
  <si>
    <t>Wyjazd studyjny rolników na XX Międzynarodową Wystawę Rolniczą AGRO SHOW 2018</t>
  </si>
  <si>
    <t>Celem operacji jest możliwość zapoznania się z kompletną ofertą środków produkcji i  usług, porównanie parku maszynowego do produkcji rolnej jakim dysponują rolnicy 
z Podkarpacia z najnowocześniejszymi rozwiązaniami prezentowanymi na wystawie. Bezpośredni kontakt z rolnikami z innych regionów Polski a także z Europy pozwoli na wymianę poglądów, doświadczeń i nawiązanie nowych kontaktów oraz współpracy. Spotkanie z rolnikami zrzeszonymi w prężnie prosperującej grupie producenckiej 
z  Wielkopolski pozwoli na porównanie warunków produkcyjnych, wymianę doświadczeń i wiedzy między rolnikami Wielkopolski i Podkarpacia. Celem operacji jest poprzez nabywanie nowej wiedzy i doświadczeń, zwiększenie zainteresowania stron we wdrażaniu nowych inicjatyw, zachowanie zasobów środowiska naturalnego, poprzez użytkowanie nowoczesnych maszyn, urządzeń i środków ochrony roślin, rozwój przedsiębiorczości a co za tym idzie nowe miejsca pracy. Możliwość zatrudnienia wpływa zaś na wybór wsi jako dobrego miejsca do zamieszkania. Duża ilość gospodarstw rolnych z kolei sprzyja rozwojowi przetwórstwa i magazynowania płodów rolnych, a także może być motorem do zrzeszania się rolników w grupy producenckie i tworzenie sieci współpracy partnerskiej. Rozwój rolnictwa gwarantuje wzrost potencjału ekonomicznego , społecznego i środowiskowego w regionie.   Cele szczegółowe operacji: 1. zapoznanie się z najnowocześniejszymi i najbardziej zaawansowanymi technologicznie maszynami i urządzeniami rolniczymi, które są prezentowane na stoiskach, na pasie startowym lotniska, jak też w ringu podczas pracy, co pozwala zobaczyć jak maszyny sprawdzają się praktycznie w polu 2. spotkania z przedstawicielami wszystkich liczących się instytucji oraz agencji związanych z branżą rolniczą  3. zapoznanie się z kompleksową ofertą środków produkcji i usług dla rolnictwa,  4. bezpośrednie rozmowy z producentami i dealerami maszyn rolniczych 5. uczestnictwo w debatach rolniczych
6. rozmowy, wymiana poglądów i doświadczeń z rolnikami z innych rejonów Polski i Europy 7. zapoznanie się z funkcjonowaniem grup producenckich na przykładzie grupy producentów warzyw „CHROBRY” Kłecko z Wielkopolski. Tematy operacji: Temat 5: Upowszechnianie wiedzy w zakresie optymalizacji wykorzystywania przez mieszkańców obszarów wiejskich zasobów środowiska naturalnego;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</si>
  <si>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 xml:space="preserve">1. Wyjazd studyjny </t>
  </si>
  <si>
    <t>1 wskaźnik</t>
  </si>
  <si>
    <t>90 osób</t>
  </si>
  <si>
    <t>Grupa docelowa stanowi 90 osób. W grupie tej zakładany udział 86 podkarpackich rolników wskazanych osobowo przez Przewodniczących Rad Powiatowych Podkarpackiej Izby Rolniczej z 21 powiatów województwa podkarpackiego oraz 4 osoby obsługujące wyjazd pracowników Podkarpackiej Izby Rolnicze</t>
  </si>
  <si>
    <t>Podkarpacka Izba Rolnicza</t>
  </si>
  <si>
    <t>36- 001 Trzebownisko 615 A</t>
  </si>
  <si>
    <t>Organizacja XX Regionalnej Wystawy Zwierząt Hodowlanych i Dni Otwartych Drzwi PODR Boguchwała</t>
  </si>
  <si>
    <t>Celem operacji jest umożliwienie podkarpackim rolnikom i hodowcom zaprezentowania swojego dorobku hodowlanego oraz przekazania sobie nawzajem wiedzy w zakresie technik i technologii w produkcji rolniczej i zwierzęcej. Ponadto realizowana operacja upożliwia prezentację osiągnięć rolników oraz nawiązywanie kontaktów handlowych, a także daje możliwość do zapoznania innowacyjnych roziwązań z zakresu techniki, środków do produkcji oraz w zakresie wsparcia insytucjonalego i finansowego. Celem szczególowym operacji jest zaprezentowanie kolekcji poletek doświadczalnych obejmujace nowe odmiany i systemy uprawy, prezentacja pracowni odnawialnych źródeł energii oraz promocja przedsiębiorczości prowadzonej na obszarach wiejskich z wykorzystaniem lokalnych zasobów oraz promocja dziedzictwa kulturowaego regionu.</t>
  </si>
  <si>
    <t>1. Impreza plenerowa.                                        2. Prasa.                                                                  3. Spot w radiu i telewizji. 4. Konkurs. 5. Inne (reklama na pojazdach komunikacji publicznej, prezentacja zwierząt kóre zdobyły czepmiony i wiceczempiony, wyróżnienia dla osób i firm zaangażowanych we wdrażanie postępu biologicznego na Podkarpaciu)</t>
  </si>
  <si>
    <t>1. Liczba imprez plenerowych.                   2. Szacowana liczba uczestników.                    3. Liczba artykułów          4. Liczba audycji/ spotów.                            5. Łączna liczba osób oglądających programy tv i słuchaczy radiowych.6. 1 konkurs. 7. Liczba plakatów reklamowanych. 8. Liczba czempionatów i wiceczempionatów. 9. Liczba wyróżnionych za wdrażanie postępu.</t>
  </si>
  <si>
    <t>1. 1 szt.         2. 20000 zwiedzających, 50 wystawców, 10 KGW.            3. 1 szt.         4. 102 spoty. 5. 73,91 % słuchaczy i 30000 ogladających. 6. 14 uczest. 7. 40 szt. plakatów. 8. 40 szt. zwierząt. 9. 10 osób.</t>
  </si>
  <si>
    <t>Grupę docelową stanowią rolnicy i mieszkańcy obszarów wiejskich i miejskich, tj: hodowcy zwierząt, rolnicy zajmujący się uprawą roślin, konsumenci produktów spozywczych</t>
  </si>
  <si>
    <t>Podkarpacki Ośrodek Doradztwa Rolniczego w Boguchwale</t>
  </si>
  <si>
    <t>Organizacja XIII Jesiennej Giełdy Ogrodniczej i Podkarpackiego Święta Winobrania Boguchwała 2018</t>
  </si>
  <si>
    <t xml:space="preserve">Celem operacji jest zapoznanie konsumentów z walorami produktów spożywczych wysokiej jakości oraz promocja produktów wytworzonych w systemach: ekologicznym, w oparciu o integrowaną produkcję, pochodzące z Podkarpacia produkty posiadające oznaczenie Chronionej Nazwy Pochodzenia oraz wytowrzone w oparciu o tradycyjne receptury w tym wpisane na listę produktów tradycyjnych. Celem szczegółowym operacji jest: promocja owoców i warzyw, kwiatów i nasion, a także Podkarpackiego Miodu Spadziowego i Fasoli Wrzawskiej, posiadających oznaczenie ChNP. </t>
  </si>
  <si>
    <t>1. Impreza plenerowa.                                        2. Prasa.                                                                  3. Spot w radiu i telewizji. 4. Inne (reklama na pojazdach komunikacji publicznej, pokaz tłoczenia soków, promocja produktów posiadających ChNP Fasola wrzawska i Podkarpacki miód spadziowy)</t>
  </si>
  <si>
    <t>1. Liczba imprez plenerowych.                   2. Szacowana liczba uczestników.                    3. Liczba artykułów          4. Liczba audycji/ spotów.                            5. Łączna liczba osób oglądających programy tv i słuchaczy radiowych. 6. Liczba plakatów reklamowanych. 7. 100 ml soku.  8. 10 gram miodu. 9. 250 ml fasolki</t>
  </si>
  <si>
    <t>1. 1 szt.         2. 10000 osób.            3. 1 szt.         4. 102 spoty. 5. 73,91 % słuchaczy i 30000 ogladających. 6. 40 szt. plakatów. 7. 8 000 porcji soku. 8. 5 000 porcji. 9. 900 porcji.</t>
  </si>
  <si>
    <t>Grupę docelową stanowią rolnicy i mieszkańcy obszarów wiejskich i miejskich, tj: producenci materiału szkółkarskiego, kwiatów, cebul i nasion oraz producenci owoców i warzyw, producenci win oraz sprzętu winiarskiego, konsumenci produktów rolno-spożywczych.</t>
  </si>
  <si>
    <t>II, III,IV</t>
  </si>
  <si>
    <t>Gminne Świeto Chleba w Parku Buczyna w Górze Ropczyckiej</t>
  </si>
  <si>
    <t>Celem operacji jest aktywizacja lokalnej społeczności prowadząca do podejmowania inicjatyw służących wielokierunkowemu rozwojowi miejscowości Góra Ropczycka. 
Cele szczegółowe operacji: Cele szczegółowe operacji: - ukazanie sposobów wykorzystania zasobów środowiska naturalnego występujących na wsi, aktywizacja lokalnej społeczności w sferze aktywności na rynku pracy, - przybliżenie 100 młodym ludziom do 35 roku życia możliwości podejmowania działalności gospodarczej oraz pozyskania nowych źródeł dochodów, co może wpłynąć na ograniczenie ubóstwa, - integracja mieszkańców w różnym wieku, od najmłodszych po najstarszych i o różnym statusie społecznym aby ograniczyć wykluczenie społeczne i promować aktywne uczestnictwo w życiu społecznym i zawodowym, - promocja parku i Góry Ropczyckiej jako atrakcyjnego  miejsca do życia poprzez dystrybucję folderów promocyjnych Temat 5: Upowszechnianie wiedzy w zakresie optymalizacji wykorzystywania przez mieszkańców obszarów wiejskich zasobów środowiska naturalnego.</t>
  </si>
  <si>
    <t>1. Targi/ impreza plenerowa/ wystawa, 2. warsztaty</t>
  </si>
  <si>
    <t>1. liczba imprez plenerowych; 2. liczba warsztatów, 3 liczba uczesztników warsztatów</t>
  </si>
  <si>
    <t>1. 1 szt.; 2. 1 warsztaty, 3. 58 osób</t>
  </si>
  <si>
    <t xml:space="preserve">Święto chleba w Parku Buczyna w Górze Ropczyckiej skierowane jest do wszystkich mieszkańców województwa, w szczególności zaś do zmarginalizowanych i wykluczonych społęcznie mieszkańców rwgionu.
</t>
  </si>
  <si>
    <t>Gmina Sędziszów Małopolski</t>
  </si>
  <si>
    <t>39- 120 Sędziszów Małopolski, ul. Rynek 1</t>
  </si>
  <si>
    <t>Dni Błażowej 2018</t>
  </si>
  <si>
    <t xml:space="preserve">Cel operacji: Zwiększenie aktywności mieszkańców terenów wiejskich gminy Błażowa na rzecz podejmowania inicjatyw służących zapobieganiu wykluczeniu społecznemu, a także poprawa ich pozycji na rynku pracy i pomoc w samozatrudnieniu.  Cel szczegółowy: Udzielanie porad przez wykwalifikowanych ekspertów instytucji okołorlniczych- pracowników  KRUS, PUP, RARR oddelegowanych tego dnia do pracy, a także lokalnych twórców ludowych i przedsiębiorców, którzy zaprezentują swój dorobek podczas imprezy przyczyni się do:
- rozpropagowania możliwości i pokazania kierunków pozyskiwania dodatkowego źródła dochodów wśród młodzieży zamieszkującej tereny wiejskie, połączone z promocją kultury i tradycji;
- upowszechniania dobrych praktyk w obszarze aktywizacji seniorów na wsiach;
- wskazanie możliwości dotyczących aktywizacji osób niepełnosprawnych z obszarów wiejskich. Temat: Promocja jakości życia na wsi lub promocja wsi jako miejsca do życia i rozwoju zawodowego.
</t>
  </si>
  <si>
    <t>Tabela IV - Targi/ impreza plenerowa/ wystawa</t>
  </si>
  <si>
    <t xml:space="preserve"> Liczba targów / imprez plenerowych / wystaw </t>
  </si>
  <si>
    <t xml:space="preserve">1 sztuka </t>
  </si>
  <si>
    <t>Podstawową grupą docelową operacji są mieszkańcy z terenów wiejskich w Gminie Błażowa (szacuje się uczestnictwo 3500 osób, m.in. młodzież, seniorzy, osoby niepełnosprawne, z czego co najmniej połowa grupy docelowej operacji to osoby do 35 roku życia) oraz twórcy ludowi i przedsiębiorcy. Pośrednimi uczestnikami będą mieszkańcy miasta, turyści, osoby związane z instytucjami wspomagającymi wieś.</t>
  </si>
  <si>
    <t xml:space="preserve"> II,III,IV</t>
  </si>
  <si>
    <t>Gmina Błażowa</t>
  </si>
  <si>
    <t xml:space="preserve">ul. Plac Jana Pawła II, 36-030 Błażowa </t>
  </si>
  <si>
    <t>Partnerstwo dla Rozwoju Obszarów Wiejskich Ekonomika- Nauka- Tradycja „PROWENT” Lokalna Grupa Działania</t>
  </si>
  <si>
    <t xml:space="preserve">Cel operacji:
Włączenie mieszkańców obszaru lgd PROWENT do planowania i wdrażania lokalnych inicjatyw aktywizujących i promujących rozwój przedsiębiorczości opartej na lokalnych zasobach w obszarze turystyki wiejskiej i agroturystyki. Celem szczegółowym projektu jest: 1. przeszkolenie 40 osób w zakresie dobrych praktyk związanych z przedsiębiorczością na obszarach wiejskich, 2. zaprezentowanie co najmniej trzech markowych produktów funkcjonujących i przynoszących realne zyski na obszarze małopolski, 3. przekazanie 40 kompletów materiałów szkoleniowych dla uczestników wyjazdu, 4. poszerzenie wiedzy i kwalifikacji 40 osób z dziedziny budowania markowego produktu turystyki wiejskiej i jego promocji. Temat operacji : Wspieranie rozwoju przedsiębiorczości na obszarach wiejskich przez podnoszenie poziomu wiedzy i umiejętności w obszarach innych niż wskazane w pkt. 4.7
</t>
  </si>
  <si>
    <t xml:space="preserve">Tabela II - Wyjazd studyjny </t>
  </si>
  <si>
    <t xml:space="preserve">1.Liczba wyjazdów studyjnych 2. Liczba uczestników </t>
  </si>
  <si>
    <t xml:space="preserve">1. 1 - wyjazd  2.- 40 osób  </t>
  </si>
  <si>
    <t xml:space="preserve">Operacja kierowana jest do 40 osób z terenu podkarpacia i obszaru LGD „PROWENT”.  Wybrana grupa docelowa charakteryzuje się: miejsce zamieszkania to: obszar wiejski, województwo podkarpackie i teren LGD,  możliwość zaangażowania się i chęć aktywnego udziału w przedsięwzięciu, chęć zaangażowania się w rozwój przedsiębiorczych inicjatyw w obszarze turystyki wiejskiej i agroturystyki,  przynajmniej 40% uczestników to osoby w szczególności starsze, młodzież, niepełnosprawni i inne osoby wykluczone społecznie,  osoby, które posiadają zasoby i możliwości do otworzenia i prowadzenia działalności gospodarczej w obszarze turystyki wiejskiej i agroturystyki,
 osoby działające w organizacjach pozarządowych, które w swoich celach statutowych posiadają zapisy o rozwoju obszarów wiejskich, rozwoju przedsiębiorczości, o spieraniu włączenia społecznego i aktywizacji  inne osoby planujące inwestycje i działania zmierzające w kierunku tworzenia miejsc pracy na obszarze wiejskim, lub osoby już działające w obszarze turystyki, agroturystyki a zamierzające rozwinąć swoją działalność.    </t>
  </si>
  <si>
    <t xml:space="preserve"> II, III </t>
  </si>
  <si>
    <t>11 773 00</t>
  </si>
  <si>
    <t xml:space="preserve">ul. Sienkiewicza 1, 39-300 Mielec </t>
  </si>
  <si>
    <t>Z internetem w trzeci wiek - szkolenia praktycznego korzystania z komputera i internetu dla osób starszych</t>
  </si>
  <si>
    <t>Celem operacji jest podniesienie kompetencji osób starszych w zakresie obsługi  sprzętu informatycznego oraz bezpiecznego korzystania z cyberprzestrzeni, co przyczyni się do przeciwdziałania wykluczeniu społecznemu i cyfrowemu osób starszych. Zajęcia te pozwolą nabyć umiejętności niezbędne w posługiwaniu się komputerem i internetem. Tematem operacji jest wspieranie rozwoju społeczeństwa cyfrowego na obszarach wiejskich poprzez podnoszenie poziomu wiedzy w  tym zakresie.</t>
  </si>
  <si>
    <t>1. Liczba szkoleń.            2. Liczba uczestników.</t>
  </si>
  <si>
    <t>1. 1 szt.           2. 20 osób</t>
  </si>
  <si>
    <t>Grupę docelową stanowią osoby z województwa podkarpackiego, które mają ukończony 50 rok życia, pracujące lub zamieszkujące w woj. podkarpackim w gm. Świlcza. Wybrana grupa docelowa charakteryzuje się brakiem podsawowych umiejętności z obsługi komputera.</t>
  </si>
  <si>
    <t>Gmina Świlcza</t>
  </si>
  <si>
    <t>36-072 Świlcza 168</t>
  </si>
  <si>
    <t>Organizacja konkursu Najlepsze gospodarstwo ekologiczne w województwie podkarpackim w 2018 r. w kategorii: ekologia środowisko i ekologiczne gospodarstwo towarowe.</t>
  </si>
  <si>
    <t xml:space="preserve">Celem operacji jest identyfikacja i szerzenie dobrych praktyk w zakresie rolnictwa ekologicznego, wdrażanie takich rozwiązań w gospodarstwach rolnych oraz rozpowszechnianie wiedzy z zakresie rolnictwa ekologicznego. Cele szczegółowe operacji: wyłonienie najlepszych gospodarstw w województwie podkarpackim w 2018 r., upowszechnianie dobrych praktyk i wiedzy w zakresie rolnictwa ekologicznego poprzez publikację "Rolnictwo ekologiczne szansą dla rolnika i środowiska". </t>
  </si>
  <si>
    <t>1. Publikacja.                                                             2. Konkurs</t>
  </si>
  <si>
    <t xml:space="preserve">1. Liczba tytułów publikacji.                       2. Liczba konkursów.      </t>
  </si>
  <si>
    <t xml:space="preserve">1. 300 szt.     2. 1 szt.         </t>
  </si>
  <si>
    <t>1. Doradcy  z województwa podkarpackiego, którzy będą inicjować taką działalność oraz rolnicy zainteresowani tematyką produkcji ekologicznej, zarówno już prowadzący gospodarstwa ekologiczne jaki i ci, którzy w przyszłości mogą stać się podmiotami prowadzącymi tego typu działalność.                                               2. Producenci z województwa podkarpackiego prowadzący gospodarstwo ekologiczne i posiadający certyfikat gospodarstwa ekologicznego, wydany przez upoważnioną jednostkę certyfikującą.</t>
  </si>
  <si>
    <t xml:space="preserve">"Śladami dawanych smaków powiatu przeworskiego - tradycja kulinaria w zgodzi z darami ziemi" </t>
  </si>
  <si>
    <t xml:space="preserve">Cel operacji: Zachowanie i wypromowanie dziedzictwa kulinarnego wsi powiatu przeworskiego poprzez wyeksponowanie różnorodności lokalnych tradycji kulinarnych i obrzędów z nimi związanych sprzyjających poprawie jakości życia mieszkańców wsi dzięki działaniom ukierunkowanym na integracje międzypokoleniową. Celeszczegółowe operacji: Zakładane cele szczegółowe:
• Eksponowanie wartości dziedzictwa kulinarnego powiatu przeworskiego poprzez wydanie publikacji będącej wizytówką powiatu, służącą promocji produktu lokalnego oraz wzrostowi rozpoznawalności regionalnej kuchni i potraw.
• Promocja regionalnej kuchni i obrzędów z nią związanych jako czynnika sprzyjającego tworzeniu nowego wizerunku lokalnej tradycji kulinarnej dający możliwość poprawy jakości życia mieszkańców i rozwoju wsi.
• Promowanie dziedzictwa lokalnej kuchni poprzez realizację działań służących integracji międzypokoleniowej i nabyciu praktycznych umiejętności przyrządzania zanikających potraw charakterystycznych dla obszaru przeworskiego. Temat : Promocja jakości życia na wsi lub promocja wsi jako miejsca do życia i rozwoju zawodowego
</t>
  </si>
  <si>
    <t xml:space="preserve">Tabela VI - Publikacja/ materiał drukowany </t>
  </si>
  <si>
    <t>Liczba  publikacji / materiałów drukowanych</t>
  </si>
  <si>
    <t xml:space="preserve">1000  - egzemplarzy </t>
  </si>
  <si>
    <t xml:space="preserve">Mieszkańcy powiatu przeworskiego i regionu do 35 roku życia, zainteresowani kulturą, obrzędami i dziedzictwem kulinarnym przeworszczyzny- ok. 500 osób,  
- w tym młodzież pełnoletnia (18- 20 lat) ucząca się w 3 szkołach średnich zawodowych o kierunkach technik żywienia i usług gastronomicznych:  Zespół Szkół im Wincentego Witosa w Zarzeczu (Partner projektu);  Zespół Szkół Zawodowych im. Jana Sobieskiego w Przeworsku (Partner projektu) oraz Zespół Szkół  w Kańczudze (Partner Projektu ok. 70 osób), które uczestniczyć będą w warsztatach poświęconych tematyce tradycji kulinarnych obszarów na których młodzież zamieszkuje.Mieszkańcy powiatu przeworskiego i regionu po 35 roku życia zainteresowani kulturą, obrzędami i dziedzictwem kulinarnym przeworszczyzny- ok. 500 osób, 
-w tym Członkinie Kół Gospodyń Wiejskich z terenu Powiatu Przeworskiego oraz Stowarzyszenia Aktywnych Kobiet z gminy Zarzecze i Stowarzyszenie Kobiet Gminy Gać (36-90 lat).  </t>
  </si>
  <si>
    <t xml:space="preserve"> I, II, III,IV </t>
  </si>
  <si>
    <t xml:space="preserve">Powiat Przeworsk </t>
  </si>
  <si>
    <t xml:space="preserve">ul. Jagielllońska 10, 37-200 Przeworsk </t>
  </si>
  <si>
    <t>Na kulinarnym szlaku - promocja wielokulturowych smaków gminy Zagórz</t>
  </si>
  <si>
    <t>Celem operacji jest zaprezentowanie szerokiemu gronu odbiorców bogactwa zanikających elementów dziedzictwa kulinarnego w postaci tradycyjnej kuchni regionalnej opartej na recepturach pochodzących z wielokulturowego obszaru Gminy Zagórz oraz przekazanie i utworzenie tego dziedzictwa  kulinarnego wśród młodego pokolenia. Cele szczegółowe operacji: aktywizacja mieszkańców wsi w zakresie podejmowania inicjatyw na rzecz rozwoju obszarów wiejskich poprzez organizację i uczestnictwo w wydarzeniu promującym dawne, tradycyjne smaki zagóskiego regionu, promowanie loklalnego dziedzictwa kulturowego i producentów lokalnych, a także wykorzystanie dziedzictwa kulturowego Zagórza w rozwoju oferty turystycznej. Tematem operacji jest promocja jakości życia na lub promocja wsi jako miejsca do życia i rozwoju zawodowego.</t>
  </si>
  <si>
    <t>1. Impreza plenerowa.                                        2. Stoisko wystawiennicze.                                 3. Konkurs.</t>
  </si>
  <si>
    <t>1. Liczba imprez plenerowych. 2. Liczba uczestników.          3.Liczba stoisk wystawienniczych.         4. Szacowana liczba odwiedzających.             5. Liczba konkursów.      6. Liczba uczestników konkursu.</t>
  </si>
  <si>
    <t>1. 1 szt.         2. 4000 osób.          3. 1 szt.         4. 550 osób. 5. 1 szt.          6. 10 osób.</t>
  </si>
  <si>
    <t>Grupę docelow a stanowi ogół społeczenstwa, mieszkańcy terenów wiejskich, turyści, podmioty wytwarzające żywność tradycyjną oraz gospodarstwa agroturystyczne.</t>
  </si>
  <si>
    <t>Gmina Zagórz</t>
  </si>
  <si>
    <t>38-540 Zagórz, ul. 3 Maja 2</t>
  </si>
  <si>
    <t>„Starych potraw smak i urok – Wojewódzkie Spotkanie Kapel Ludowych”</t>
  </si>
  <si>
    <t xml:space="preserve"> Celem operacji  „Starych Potraw Smak i Urok – Wojewódzkie Spotkanie Kapel Ludowych” jest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Cele szczegółowe: Na realizację wymienionej operacji składa się przeprowadzenie podczas imprezy plenerowej 2 konkursów:  
- konkursu kulinarnego na Najlepszy Produkt Podkarpacki „Potrawa Roku” 
  i prezentację potraw na stoiskach
- konkursu kapel pn. „Wojewódzkie Spotkanie kapel Ludowych”. Temat operacji: Promocja jakości życia na wsi lub promocja wsi jako miejsca do życia i rozwoju zawodowego.</t>
  </si>
  <si>
    <t>Tabela IV - Targi/ impreza plenerowa/ wystawa, Tabela X – Konkurs/olimpiada</t>
  </si>
  <si>
    <t xml:space="preserve">1.Liczba konkursów/olimpiad , 2. Liczba konkursów/olimpiad </t>
  </si>
  <si>
    <t xml:space="preserve">1.  1 sztuka  2.-  1 sztuka </t>
  </si>
  <si>
    <t xml:space="preserve">       Grupę docelową operacji stanowią wszystkie zainteresowane podmioty:  osoby starsze, niepełnosprawne i zmarginalizowane, wyłączone społecznie i samotne,  stowarzyszenia, grupy nieformalne (koła gospodyń wiejskich), twórcy i artyści ludowi oraz działające na Podkarpaciu kapele ludowe. </t>
  </si>
  <si>
    <t>I,II,III</t>
  </si>
  <si>
    <t xml:space="preserve">Gminny Ośrodek Kultury </t>
  </si>
  <si>
    <t xml:space="preserve">ul. Armi Krajowej 17 a, 36-030 Błażowa </t>
  </si>
  <si>
    <t xml:space="preserve">Organizacja imprezy kulturalnej POWIDLAKI 2018 połączona z promocją produktów lokalnych </t>
  </si>
  <si>
    <t>Celem operacji jest kultywowanie wielowiekowej tradycji smażenia powideł, zwiększenie aktywności podmiotów z terenu województwa Podkarpackiego zajmujących się wytwarzaniem produktów lokalnych, oraz promocja produktów lokalnych z tego terenu.
Cele szczegółowe operacji:
- aktywizacja mieszkańców wsi na rzecz podejmowania inicjatyw na rzecz rozwoju obszarów wiejskich poprzez organizację i uczestnictwo w wydarzeniu promującym kultywowanie lokalnych tradycji, promowania lokalnego dziedzictwa kulturowego, oraz promocję produktów lokalnych;
- zwiększenie udziału 30 zainteresowanych podmiotów we wdrażaniu inicjatyw na rzecz rozwoju obszarów wiejskich poprzez przygotowanie stoisk kulinarnych z produktami lokalnymi, oraz udział w konkursie kulinarnym na najlepszy produkt ze śliwką.
Temat 9: Promocja jakości życia na wsi lub promocja wsi jako miejsca do życia i rozwoju zawodowego.</t>
  </si>
  <si>
    <t>1. Targi/ impreza plenerowa/ wystawa; 2. Stoisko wystawiennicze/ punkt informacyjny na tragach/imprezie plenerowej/ wystawie; 3.Konkurs/olimpiada</t>
  </si>
  <si>
    <t>1 . Liczba targów- 1; 2. stoiska wystawiennicze- 30; 3. Konkursy- 1</t>
  </si>
  <si>
    <t>1. 7 000 uczestników; 2.7 000; 3. ok. 150 osób</t>
  </si>
  <si>
    <t xml:space="preserve">Operacja adresowana jest do dwóch grup odbiorców:
1. Pierwszą grupą docelową są podmioty zajmujące się wytwarzaniem produktów lokalnych z terenu Województwa Podkarpackiego (np. Koła Gospodyń Wiejskich, Stowarzyszenia, grupy nieformalne). Projektem objętych zostanie 30 takich podmiotów, łącznie około 150 osób.  Podmioty te wezmą udział w promocji produktów lokalnych podczas POWIDLAKÓW 2018, oraz w konkursie kulinarnym „Najlepszy produkt ze śliwką” również podczas POWIDLAKÓW. 
2. Drugą grupę docelową stanowią mieszkańcy województwa podkarpackiego, którzy odwiedzą POWIDLAKI. Osoby te będą miały możliwość zapoznania się z produktami lokalnymi, wezmą udział w ich degustacji, będą uczestniczyć w wydarzeniach promujących lokalne tradycje i zwyczaje, będą mogli zaobserwować proces smażenia powideł w miedzianym kotle według starej receptury. Szacuje się że POWIDLAKI odwiedzi 5 tysięcy osób. </t>
  </si>
  <si>
    <t>Gminny Ośrodek Kultury w Krzeszowie</t>
  </si>
  <si>
    <t>37- 418 Krzeszów, ul. Rynek 1</t>
  </si>
  <si>
    <t xml:space="preserve">Promocja produktów tradycyjnych Powiatu Niżańskiego  </t>
  </si>
  <si>
    <t>Celem operacji jest zwiększenie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 szczególnie wśród nich trzeba to promować i ich zachęcać do kultywowania tradycji wytwarzania lokalnych tradycyjnych produktów kulinarnych. 
Cele szczegółowe operacji: 
- aktywizacja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 zwiększenie udziału zainteresowanych podmiotów we wdrażaniu inicjatyw na rzecz rozwoju obszarów wiejskich poprzez udział w II Powiatowym Konkursie na Tradycyjny Produkt Kulinarny Powiatu Niżańskiego, 
- przygotowanie  stoiska z lokalnymi tradycyjnymi produktami kulinarnymi.
Temat 9: Promocja jakości życia na wsi lub promocja wsi jako miejsca do życia i rozwoju zawodowego.</t>
  </si>
  <si>
    <t>1. Targi/ impreza plenerowa/ wystawa, 2. Konkurs/olimpiada</t>
  </si>
  <si>
    <t>1. impreza plenerowa- 1, 2. 1 konkurs</t>
  </si>
  <si>
    <t>1. 1120 osób, 2. 120 osób</t>
  </si>
  <si>
    <t xml:space="preserve">Operacja „Promocja produktów tradycyjnych Powiatu Niżańskiego” adresowana jest do dwóch grup docelowych: 
1. Pierwszą grupą docelową są odbiorcy bezpośredni zajmujący się wytwarzaniem lokalnych tradycyjnych produktów kulinarnych z terenu województwa podkarpackiego.  
2. Drugą grupą  mieszkańcy województwa podkarpackiego i okolic, powiatu niżańskiego.  
</t>
  </si>
  <si>
    <t>Powiat Niżański</t>
  </si>
  <si>
    <t>Plac Wolności  2, 37- 400 Nisko</t>
  </si>
  <si>
    <t>„XIX Jarmark Galicyjski – Smaki Roztocza”</t>
  </si>
  <si>
    <t xml:space="preserve"> Cel operacji :Realizowane zadanie zakłada promocję produktów naturalnych, aktywizację społeczną oraz budowanie świadomości w środowisku lokalnym dotyczącej walorówproduktów naturalnych pod nazwą „Dary Lasów”. Propagując zdrową żywność przy wykorzystaniu produktów regionalnych producentów, zakłada się wsparcie rozwoju społeczno – gospodarczego na obszarach wiejskich.  Cele Szczegółowe Operacji : Omawiając temat promocji „Darów Lasów” z terenu Roztocza, należałoby zwrócić szczególną uwagę na atuty położenia Gminy Narol. To Roztoczański Obszar Chronionego Krajobrazu, który jest otuliną dla Południoworoztoczańskiego Parku Krajobrazowego i Parku Krajobrazowego Puszczy Solskiej. Dodatkowo występują u nas dwa obszary chronione Natura 2000 pod nazwą Roztocze i Puszcza Solska. Wynika z tego, że łącznie występuje 4 formy ochrony przyrody. Wymienione zostały oczywiście te najważniejsze. Istnieją jeszcze na terenie Gminy Narol rezerwaty przyrody, pomniki przyrody. To wszystko blokuje rozwój inwestycji, przemysłu, które sprzyjałyby zwiększeniu miejsc pracy na tym terenie. Jednakże dla przybywającego do Gminy Narol turysty, jest to bogactwo nieskazitelnej przyrody – flory i fauny, która stanowi atut do spokojnego odpoczynku. Temat operacji 5: Upowszechninie wiedzy w zakresie otymalizacji wykorzystaniea przez mieszkańców obszarów wiejskich zasobów środowiska naturalnego.  </t>
  </si>
  <si>
    <t>Tabela IV - Targi/ impreza plenerowa/ wystawa, Tabela V - Stoisko wystawiennicze/ punkt informacyjny na tragach/imprezie plenerowej/ wystawie, Tabela X – Konkurs/olimpiada, Tabela XII - Inne (podać jakie) pokazy kulinarne</t>
  </si>
  <si>
    <t xml:space="preserve">1. Liczba targów / imprez plenerowych / wystaw  2. Tabela V - Stoisko wystawiennicze/ punkt informacyjny na tragach/imprezie plenerowej/ wystawie   3. Liczba konkursów/olimpiad 4. Liczba pokazów  </t>
  </si>
  <si>
    <t xml:space="preserve">1. 1 sztuka 2. -22 sztuki 3. 1 sztuka 4. 16 sztuk </t>
  </si>
  <si>
    <t xml:space="preserve">Działania skierowane są do osób zainteresowanych wydarzeniem – mieszkańców podkarpacia, a także: przedstawicieli hoteli, restauracji, Kół Gospodyń Wiejskich,  Kół Łowieckich Uczniowie Zespołu Szkół Gastronomicznych, grupa producentów tworzących Ryneczek wyrobów tradycyjnych, wykwalifikowani kucharze. 
</t>
  </si>
  <si>
    <t xml:space="preserve"> I,II,III,IV </t>
  </si>
  <si>
    <t xml:space="preserve">Gminny Ośrodek Kultury w Narolu </t>
  </si>
  <si>
    <t xml:space="preserve">ul.Warszawska 127, 36-610 Narol </t>
  </si>
  <si>
    <t>Festiwal Dziedzictwa Kresów</t>
  </si>
  <si>
    <t>Cel operacji: Wzrost aktywności lokalnej społeczności wiejskiej na rzecz rozwoju gospodarczego, wykorzystującego tradycyjne zasoby i produkty lokalne. 
Cele szczegółowe operacji: 
Prezentacja dobrych praktyk w zakresie wykorzystania tradycyjnych zasobów i produktów lokalnych Podkarpacia, a szczególnie Ziemi Lubaczowskiej – transfer wiedzy praktycznej.
Temat 7: Wspieranie rozwoju przedsiębiorczości na obszarach wiejskich przez podnoszenie poziomu wiedzy i umiejętności w obszarze małego przetwórstwa lokalnego lub w obszarze rozwoju zielonej gospodarki, w tym tworzenie nowych miejsc pracy.</t>
  </si>
  <si>
    <t>1. impreza plenerowa- 1; 2. konkurs- 1</t>
  </si>
  <si>
    <t>1. 1200 uczestników; 2. 50 uczestników</t>
  </si>
  <si>
    <t xml:space="preserve">Grupę docelową stanowić będą: 
1) rolnicy i producenci żywności , przetwórcy , koła gospodyń wiejskich i stowarzyszenia działające na rzecz promocji tradycyjnych kulinariów kresowych, restauracje i gospodarstwa agroturystyczne, rękodzielnicy i twórcy ludowi
2) mieszkańcy regionu i turyści około 10 000 osób.
. 
</t>
  </si>
  <si>
    <t>Gminny Ośrodek Kultury w Lubaczawie</t>
  </si>
  <si>
    <t>37- 600 Lubaczów, ul. Kard. Wyszyńskiego 25</t>
  </si>
  <si>
    <t>1, 3</t>
  </si>
  <si>
    <t>Potrawy bieszczadzkie dziedzictwem kulturowym Podkarpacia – aktywizacja działań społecznych mieszkańców</t>
  </si>
  <si>
    <t xml:space="preserve">Celem przedsięwzięcia jest promowanie potencjału obszarów wiejskich w procesie produkcji i przetwarzania produktów rolnych.  Cele szczegółowe operacji:
Celem szczegółowym operacji jest zachowanie i propagowanie sposobów przetwarzania produktów rolnych występujących w  regionie. 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</si>
  <si>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 xml:space="preserve">1. Publikacja/ materiał drukowany </t>
  </si>
  <si>
    <t>1000 sztuk</t>
  </si>
  <si>
    <t xml:space="preserve">Grupę docelową operacji stanowi społeczność lokalna,  mieszkańcy województwa oraz osoby przebywające w Bieszczadach.  </t>
  </si>
  <si>
    <t>Gmina Ustrzyki Dolne</t>
  </si>
  <si>
    <t>38- 700 Ustrzyki Dolne, ul. Mikołaja Kopernika 1</t>
  </si>
  <si>
    <t>Nazwa / tytuł operacji</t>
  </si>
  <si>
    <t>Cel, przedmiot operacji i temat operacji</t>
  </si>
  <si>
    <t>Koszty kwalifikowalne operacji 
(w zł)</t>
  </si>
  <si>
    <t>Nazwa</t>
  </si>
  <si>
    <t>Jednostka miary</t>
  </si>
  <si>
    <t>Gromadzenie przykładów operacji realizowanych w ramach Programu Rozwoju Obszarów Wiejskich 2014-2020 w województwie podlaskim</t>
  </si>
  <si>
    <t>Inne materiały informacyjne – forma elektroniczna dostępna w internecie / konkursy/ uczestnicy konkursów</t>
  </si>
  <si>
    <t xml:space="preserve">Mieszkańcy terenów wiejskich, rolnicy, doradcy rolniczy, przedstawiciele samorządu lokalnego oraz podmiotów wspierających rozwój obszarów wiejskich.  </t>
  </si>
  <si>
    <t>Urząd Marszałkowski Województwa Podlaskiego</t>
  </si>
  <si>
    <t>Białystok,           ul. Kard. S. Wyszyńskiego 1,      15-888 Białystok</t>
  </si>
  <si>
    <t>Forum Podlaskiej Sieci LGD</t>
  </si>
  <si>
    <t>Liczba konferencji/ Liczba uczestników konferencji</t>
  </si>
  <si>
    <t>1/min. 25</t>
  </si>
  <si>
    <t>Przedstawiciele LGD oraz instytucji zarządzającej/ wdrażającej RLKS</t>
  </si>
  <si>
    <t>Cykl warsztatów praktycznych dla uczniów i kadr szkół rolniczych w zakresie doboru odmian</t>
  </si>
  <si>
    <t>Liczba warsztatów/uczestnicy warsztatów</t>
  </si>
  <si>
    <t>Uczniowie i nauczyciele szkół rolniczych z województwa podlaskiego</t>
  </si>
  <si>
    <t>Liczba warsztatów/ Uczestnicy warsztatów</t>
  </si>
  <si>
    <t>2/253</t>
  </si>
  <si>
    <t xml:space="preserve">Popularyzacja przetwórstwa mleka na Podlasiu, jako dodatkowego źródła dochodu </t>
  </si>
  <si>
    <t>Osoby rozważające podjęcie działalności gospodarczej w zakresie trurystyki wiejskiej lub małego przetwórstwa zamieszkujące obszary wiejskie województwa podlaskiego, koła gospodyń wiejskich</t>
  </si>
  <si>
    <t>min. 2/ min. 40</t>
  </si>
  <si>
    <t>Wydanie poradnika "Zasady procesu produkcyjnego i higieny w zatwierdzonej urzędowo serowarni farmerskiej i rzemieślniczej"</t>
  </si>
  <si>
    <t>Materiał drukowany</t>
  </si>
  <si>
    <t>Materiały edukacyjne – nakład/ Materiały edukacyjne – dystrybucja</t>
  </si>
  <si>
    <t>min. 800/min. 300</t>
  </si>
  <si>
    <t>Rolnicy, przetwórcy, instytucje wspierające rolnictwo</t>
  </si>
  <si>
    <t>Realizacja badania "Bariery związane z produkcją żywności ekologicznej w województwie podlaskim" (w tym proces konsultacyjny związany ze współpracą międzyinstytucjonalną)</t>
  </si>
  <si>
    <t>Badanie</t>
  </si>
  <si>
    <t>Publikacje samodzielne – forma elektroniczna dostępna w internecie</t>
  </si>
  <si>
    <t>Współpraca na "zerowym kilometrze" - włoskie inspiracje w sektorze rolnym</t>
  </si>
  <si>
    <t>Wyjazd studyjny połączony z informacjami i publikacjami w internecie</t>
  </si>
  <si>
    <t xml:space="preserve">Publikacje samodzielne – forma elektroniczna dostępna w internecie/  
Materiały edukacyjne – forma elektroniczna dostępna w internecie
</t>
  </si>
  <si>
    <t>4/4</t>
  </si>
  <si>
    <t>Ogół społeczeństwa, rolnicy, instytucje wspierające rolnictwo</t>
  </si>
  <si>
    <t>Prezentacja osiągnięć i promocja podlaskiego rolnictwa</t>
  </si>
  <si>
    <t>Targi, wystawy</t>
  </si>
  <si>
    <t>Liczba targów/wystaw</t>
  </si>
  <si>
    <t>min. 1</t>
  </si>
  <si>
    <t>Odwiedzający targi, potencjalni konsumenci  produktów rolno- spożywczych, producenci żywności wysokiej jakości - wystawcy podczas targów</t>
  </si>
  <si>
    <t>Olimpiada Aktywności Wiejskiej</t>
  </si>
  <si>
    <t>Konkurs</t>
  </si>
  <si>
    <t>Liczba konkursów/ uczestnicy konkursów</t>
  </si>
  <si>
    <t>1/min. 10</t>
  </si>
  <si>
    <t>Lokalni liderzy wiejscy, sołtysi, reprezentanci organizacji pozarządowych, przedstawiciele samorządu gminnego oraz środowiska zainteresowane rozwojem obszarów wiejskich województwa podlaskiego</t>
  </si>
  <si>
    <t>Kosmetyki prosto z gospodarstwa</t>
  </si>
  <si>
    <t>min. 1/ min. 20</t>
  </si>
  <si>
    <t>Konferencja agroturystyczna</t>
  </si>
  <si>
    <t>Liczba konferencji/uczestnicy konferencji</t>
  </si>
  <si>
    <t>1/min. 50</t>
  </si>
  <si>
    <t>Mieszkańcy obszarów wiejskich (w szczególności podmioty prowadzące obiekty agroturystyczne)</t>
  </si>
  <si>
    <t>145 lat pszczelarzy na Sejneńszczyźnie</t>
  </si>
  <si>
    <t>1/min. 100</t>
  </si>
  <si>
    <t>Społeczność lokalna powiatu sejneńskiego i okolic, pszczelarze, młodzież, przedstawiciele administracji publicznej</t>
  </si>
  <si>
    <t>Od pomysłu do zmiany. Konferencja Sieciująca LGD: Promocja i Współpraca Regionalna i Międzyterytorialna.</t>
  </si>
  <si>
    <t>Przedstawiciele Lokalnych Grup Działania woj. podlaskiego., pracownicy biur, przedstawiciele Zarządu, Rady lub innych organów LGD, przedstawiciele Urzędu Marszałkowskiego woj.podlaskiego, Ministerstwa Rolnictwa i Rozwoju Wsi, Agencji Restrukturyzacji i Modernizacji Rolnictwa, podlaskiej sieci LGD.</t>
  </si>
  <si>
    <t>Lokalna Grupa Działania - Puszcza Knyszyńska</t>
  </si>
  <si>
    <t>ul. Piłsudskiego 17, 16-030 Supraśl</t>
  </si>
  <si>
    <t>Forum Lokalnych Grup Działania</t>
  </si>
  <si>
    <t>Przedstawiciele Lokalnych Grup Działania woj. podlaskiego., pracownicy biur, przedstawiciele Zarządu, Rady lub innych organów LGD, przedstawiciele Urzędów Marszałkowskich, Ministerstwa Rolnictwa i Rozwoju Wsi, Agencji Restrukturyzacji i Modernizacji Rolnictwa.</t>
  </si>
  <si>
    <t>Stowarzyszenie "Lokalna Grupa Działania- Tygiel Doliny Bugu"</t>
  </si>
  <si>
    <t>ul. Warszawska 51/7, 17-312 Drohiczyn</t>
  </si>
  <si>
    <t>Szkolenie strategiczne: "Digital marketing i media społecznościowe"</t>
  </si>
  <si>
    <t>Liczba szkoleń/ Liczba uczestników szkoleń</t>
  </si>
  <si>
    <t xml:space="preserve">Przedstawiciele Lokalnych Grup Działania woj. podlaskiego, pracownicy biur, przedstawiciele Zarządu, Rady lub innych organów LGD włączonych w realizację lokalnej strategii rozwoju. </t>
  </si>
  <si>
    <t>Wyjazd studyjny - dzienne ośrodki wsparcia dla dzieci, młodzieży i seniorów</t>
  </si>
  <si>
    <t xml:space="preserve">Liczba wyjazdów studyjnych/ Liczba uczestników wyjazdów studyjnych </t>
  </si>
  <si>
    <t>1/18</t>
  </si>
  <si>
    <t>Przedstawiciele Lokalnych Grup Działania woj. podlaskiego., pracownicy biur, przedstawiciele Zarządu, Rady lub innych organów LGD włączonych w realizację lokalnej strategii rozwoju oraz potencjalni beneficjenci RLKS.</t>
  </si>
  <si>
    <t>Wymiana doświadczeń i nawiązanie współpracy z LGD woj. lubelskiego - wyjazd studyjny</t>
  </si>
  <si>
    <t>1/33</t>
  </si>
  <si>
    <t>Pracownicy biur, przedstawiciele Zarządu, Rady lub innych organów Lokalnych Grup Działania z województwa podlaskiego, którzy są włączeni w realizację LSR.</t>
  </si>
  <si>
    <t>Stowarzyszenie N.A.R.E.W. - Narwiańska Akcja Rozwoju Ekonomicznego Wsi</t>
  </si>
  <si>
    <t>ul. Lipowa 4,    18-106 Turośń Kościelna</t>
  </si>
  <si>
    <t>Podlaskie innowacje rolnicze w obiektywie kamery</t>
  </si>
  <si>
    <t>Film/ spot w telewizji/ Informacje i publikacje w internecie</t>
  </si>
  <si>
    <t xml:space="preserve">Liczba  programów/ spotów w  telewizji/ Liczba osób oglądających programy/spoty w telewizji/ Liczba informacji/publikacji w internecie/ Liczba stron internetowych, na których zostanie zamieszczona informacja/publikacja/ Liczba odwiedzin strony internetowej </t>
  </si>
  <si>
    <t>3 emisje dziennie przez 12 tygodni/ 15000/ 20/5/5000</t>
  </si>
  <si>
    <t xml:space="preserve">Filmy kierowane są w głównej mierze do rolników i mieszkańców obszarów wiejskich z województwa podlaskiego, ale także do wytwórców produktów lokalnych oraz, ze względu na poruszanie zróżnicowanych Tematów podczas realizacji filmów, także do konsumentów (Temat krótkiego łańcucha dostaw). </t>
  </si>
  <si>
    <t>"EuroCentre" Krzysztof Mnich</t>
  </si>
  <si>
    <t>Wojtówce 47,   19-120 Knyszyn</t>
  </si>
  <si>
    <t>Rozwój przedsiębiorczości wiejskiej na terenie Powiatu Monieckiego</t>
  </si>
  <si>
    <t>Seminarium/ Wystawa</t>
  </si>
  <si>
    <t xml:space="preserve">Liczba seminariów/ Liczba uczestników seminariów/ Liczba wystaw </t>
  </si>
  <si>
    <t>1/50/1</t>
  </si>
  <si>
    <t>Mieszkańcy terenów wiejskich Powiatu Monieckiego, uczniowie Technikum i Zasadniczej Szkoły Zawodowej, m.in. o  profilu rolniczym, przedstawiciele Agencji Restrukturyzacji i Modernizacji Rolnictwa, Powiatowego Ośrodka Doradztwa Rolniczego, Nadleśnictwa Knyszyn, Biebrzańskiego Parku Narodowego, Starostwa Powiatowego w Mońkach.</t>
  </si>
  <si>
    <t>Powiat Moniecki</t>
  </si>
  <si>
    <t>ul. Słowackiego 5a, 19-100 Mońki</t>
  </si>
  <si>
    <t>Analiza opłacalności produkcji i dystrybucji produktów ekologicznych w województwie podlaskim z wykorzystaniem wybranych modeli krótkich łańcuchów dostaw</t>
  </si>
  <si>
    <t>Warsztaty/ Ekspertyza</t>
  </si>
  <si>
    <t>Liczba warsztatów/ Liczba uczestników warsztatów/ Rodzaj i liczba ekspertyz</t>
  </si>
  <si>
    <t>1/27/1</t>
  </si>
  <si>
    <t>Rolnicy prowadzący gospodarstwa ekologiczne w województwie podlaskim</t>
  </si>
  <si>
    <t>Uniwersytet w Białymstoku</t>
  </si>
  <si>
    <t>M. Skłodowskiej-Curie 14, 15-097 Białystok</t>
  </si>
  <si>
    <t>Pszczelarstwo - alternatywa dla małych gospodarstw</t>
  </si>
  <si>
    <t>Szkolenie/ Warsztaty</t>
  </si>
  <si>
    <t>Liczba szkoleń/ Liczba uczestników szkoleń/ Liczba warsztatów/ Liczba uczestników warsztatów</t>
  </si>
  <si>
    <t>1/20/1/20</t>
  </si>
  <si>
    <t>Rolnicy prowadzący małe gospodarstwa rolne w województwie podlaskim</t>
  </si>
  <si>
    <t>Podlaska Izba Rolnicza</t>
  </si>
  <si>
    <t>ul. Wierzbowa 57, 16-070 Porosły</t>
  </si>
  <si>
    <t>Produkt lokalny a zasady funkcjonowania inkubatorów kuchennych - wizyta studyjna</t>
  </si>
  <si>
    <t xml:space="preserve">Osoby zainteresowane utworzeniem inkubatora kuchennego z powiatu bielskiego i hajnowskiego/ przedstawiciele LGD/ przedstawiciele Podlaskiej Izby Rolniczej </t>
  </si>
  <si>
    <t>W poszukiwaniu innowacyjnych rozwiązań odnawialnych źródeł energii</t>
  </si>
  <si>
    <t>Mieszkańcy terenów wiejskich z gmin Kołaki Kościelne, Zambrów, Szumowo, wśród których ponad 50% stanowiły będą osoby do 35 lat, prowadzące działalność rolnicza, zainteresowane tematyką odnawialnych źródeł energii i współpracą między rolnikami oraz przedstawiciele Urzędów Gmin.</t>
  </si>
  <si>
    <t xml:space="preserve">57 810,00 </t>
  </si>
  <si>
    <t>Gmina Kołaki Kościelne</t>
  </si>
  <si>
    <t>ul. Kościelna 11, 18-315 Kołaki Kościelne</t>
  </si>
  <si>
    <t>Kiermasz zdrowej żywności i rękodzieła "NATURA I MY"</t>
  </si>
  <si>
    <t>Wystawa</t>
  </si>
  <si>
    <t>Liczba wystaw/ Liczba uczestników wystaw</t>
  </si>
  <si>
    <t xml:space="preserve">Lokalni producenci zdrowej, ekologicznej i tradycyjnej żywności, lokalnego rękodzieła, naturalnych kosmetyków,  osoby poszukujące zdrowej żywności lokalnego rękodzieła, naturalnych kosmetyków </t>
  </si>
  <si>
    <t>Powiat Białostocki</t>
  </si>
  <si>
    <t>ul. Borsucza 2, 15-569 Białystok</t>
  </si>
  <si>
    <t>Produkt lokalny w gminie Łapy</t>
  </si>
  <si>
    <t>Targi</t>
  </si>
  <si>
    <t>Liczba targów / Liczba uczestników targów</t>
  </si>
  <si>
    <t>1/200</t>
  </si>
  <si>
    <t>Osoby zamieszkałe Miasto i Gminę Łapy oraz mieszkańcy gmin ościennych</t>
  </si>
  <si>
    <t>Gmina Łapy</t>
  </si>
  <si>
    <t>ul. Gen. W. Sikorskiego 24, 18-100 Łapy</t>
  </si>
  <si>
    <t>Festyn sportowo-rekreacyjny i piknik rolniczy „Powitanie Lata u Ossolińskich”</t>
  </si>
  <si>
    <t>Szkolenie/ Impreza plenerowa/ Stoisko wystawiennicze/ Konkurs</t>
  </si>
  <si>
    <t>Liczba szkoleń / Liczba uczestników szkoleń/ Liczba imprez plenerowych/ Liczba stoisk wystawienniczych / Liczba konkursów/ Liczba uczestników konkursu</t>
  </si>
  <si>
    <t>2/100/1/1/1/120</t>
  </si>
  <si>
    <t>Mieszkańcy gminy Rudka i gmin ościennych, uczniowie ZSCKR w Rudce, rodzice uczniów, słuchacze KKZ, młodzi rolnicy, lokalni przedsiębiorcy, twórcy ludowi.</t>
  </si>
  <si>
    <t>Zespół Szkół Centrum Kształcenia Rolniczego im. Krzysztofa Kluka w Rudce</t>
  </si>
  <si>
    <t>ul. Ossolińskich 1, 17-123 Rudka</t>
  </si>
  <si>
    <t>Brama na Podlasie – Bramą do lokalnych tradycji</t>
  </si>
  <si>
    <t xml:space="preserve">Osoby zainteresowane tematyką produktów lokalnych, przedsiębiorczości i kreowania pozytywnego wizerunku wsi </t>
  </si>
  <si>
    <t>Stowarzyszenie Lokalna Grupa Działania „Brama na Podlasie”</t>
  </si>
  <si>
    <t>ul. Mickiewicza 1a, 18-200 Wysokie Mazowieckie</t>
  </si>
  <si>
    <t>Aktywna Wieś</t>
  </si>
  <si>
    <t>Zajęcia edukacyjne</t>
  </si>
  <si>
    <t>Liczba przeprowadzonych zajęć/ Liczba osób uczestniczących na zajęciach</t>
  </si>
  <si>
    <t>70/120</t>
  </si>
  <si>
    <t>Dzieci i młodzież w wieku szkolnym z terenu Gminy Grajewo</t>
  </si>
  <si>
    <t>Stowarzyszenie Rozwoju Gminy Grajewo</t>
  </si>
  <si>
    <t xml:space="preserve">Wojewodzin 2, 19-200 Grajewo </t>
  </si>
  <si>
    <t>„Sery Korycińskie – jak je ugryźć ?”- II edycja</t>
  </si>
  <si>
    <t xml:space="preserve">Liczba tytułów publikacji/ Nakład </t>
  </si>
  <si>
    <t>1/2500</t>
  </si>
  <si>
    <t>Stowarzyszenie „Korycinianki”</t>
  </si>
  <si>
    <t>ul .Knyszyńska 2a, 16-140 Korycin</t>
  </si>
  <si>
    <t>Dzień Konia na Podlasiu XV edycja</t>
  </si>
  <si>
    <t>Liczba imprez plenerowych/ Liczba uczestników imprez plenerowych</t>
  </si>
  <si>
    <t>1/900</t>
  </si>
  <si>
    <t>Ogół społeczeństwa, w szczegółności hodowcy i rolnicy zainteresowani wykorzystaniem koni w gospodarstwie domowym</t>
  </si>
  <si>
    <t>Gminny Ośrodek Kultury w Turośni Kościelnej</t>
  </si>
  <si>
    <t xml:space="preserve">ul. Białostocka 5, 18-106 Turośń Kościelna </t>
  </si>
  <si>
    <t>Smog - nie tylko w mieście</t>
  </si>
  <si>
    <t>Konferencja/Spot informacyjny w telewizji</t>
  </si>
  <si>
    <t xml:space="preserve">Liczba konferencji/ Liczba uczestników konferencji/Liczba audycji / programów / spotów w radiu i telewizji/Łączna liczba osób oglądających programy w telewizji oraz słuchaczy radiowych </t>
  </si>
  <si>
    <t>1/100/60/70000</t>
  </si>
  <si>
    <t>Rolnicy, doradcy rolni, pracownicy urzędów gmin i miast</t>
  </si>
  <si>
    <t>Organizacja Święta Gminy Zambrów</t>
  </si>
  <si>
    <t xml:space="preserve">Mieszkańcy Gminy Zambrów oraz goście spoza obszaru gminy </t>
  </si>
  <si>
    <t>Gmina Zambrów</t>
  </si>
  <si>
    <t>ul. Fabryczna 3, 18-300 Zambrów</t>
  </si>
  <si>
    <t>Biesiada żniwiarzy – tradycje gminy Kołaki Kościelne</t>
  </si>
  <si>
    <t xml:space="preserve"> Liczba imprez plenerowych/ Liczba uczestników imprez plenerowych</t>
  </si>
  <si>
    <t>1/280</t>
  </si>
  <si>
    <t>Mieszkańcy Gminy Kołaki Kościelne oraz osoby zainteresowane poznaniem walorów kulturowych i kulinarnych gminy</t>
  </si>
  <si>
    <r>
      <t>Cel operacji:</t>
    </r>
    <r>
      <rPr>
        <sz val="11"/>
        <rFont val="Calibri"/>
        <family val="2"/>
        <charset val="238"/>
        <scheme val="minor"/>
      </rPr>
      <t xml:space="preserve">  Podniesienie wiedzy i umiejętności podlaskich Lokalnych Grup Działania w zakresie tworzenia sieci współpracy partnerskiej w obszarze współpracy regionalnej i międzyterytorialnej poprzez realizację konferencji sieciującej do października 2018 r. przez Lokalną Grupę Działania-Puszcza Knyszyńska. Wymiana doświadczeń w zakresie realizacji RLKS oraz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b/>
        <sz val="11"/>
        <rFont val="Calibri"/>
        <family val="2"/>
        <charset val="238"/>
        <scheme val="minor"/>
      </rPr>
      <t xml:space="preserve"> Przedmiot operacji:</t>
    </r>
    <r>
      <rPr>
        <sz val="11"/>
        <rFont val="Calibri"/>
        <family val="2"/>
        <charset val="238"/>
        <scheme val="minor"/>
      </rPr>
      <t xml:space="preserve"> Przedmiotem operacji jest organizacja konferencji pn. "Od pomysłu do zmiany. Konferencja Sieciująca LGD: Promocja i Współpraca Regionalna i Międzyterytorialna". </t>
    </r>
    <r>
      <rPr>
        <b/>
        <sz val="11"/>
        <rFont val="Calibri"/>
        <family val="2"/>
        <charset val="238"/>
        <scheme val="minor"/>
      </rPr>
      <t xml:space="preserve">Temat operacji: </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</si>
  <si>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r>
      <rPr>
        <b/>
        <sz val="11"/>
        <color indexed="8"/>
        <rFont val="Calibri"/>
        <family val="2"/>
        <charset val="238"/>
        <scheme val="minor"/>
      </rPr>
      <t xml:space="preserve">Cel operacji: </t>
    </r>
    <r>
      <rPr>
        <sz val="11"/>
        <color indexed="8"/>
        <rFont val="Calibri"/>
        <family val="2"/>
        <charset val="238"/>
        <scheme val="minor"/>
      </rPr>
      <t>Ułatwienie wymiany wiedzy w zakresie realizacji RLKS,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sz val="11"/>
        <color indexed="10"/>
        <rFont val="Calibri"/>
        <family val="2"/>
        <charset val="238"/>
        <scheme val="minor"/>
      </rPr>
      <t xml:space="preserve"> </t>
    </r>
    <r>
      <rPr>
        <b/>
        <sz val="11"/>
        <rFont val="Calibri"/>
        <family val="2"/>
        <charset val="238"/>
        <scheme val="minor"/>
      </rPr>
      <t xml:space="preserve">Przedmiot operacji: </t>
    </r>
    <r>
      <rPr>
        <sz val="11"/>
        <rFont val="Calibri"/>
        <family val="2"/>
        <charset val="238"/>
        <scheme val="minor"/>
      </rPr>
      <t>.Przedmiotem operacji jest organizacja konferencji pn. "Forum Lokalnych Grup Działania".</t>
    </r>
    <r>
      <rPr>
        <b/>
        <sz val="11"/>
        <color indexed="8"/>
        <rFont val="Calibri"/>
        <family val="2"/>
        <charset val="238"/>
        <scheme val="minor"/>
      </rPr>
      <t xml:space="preserve"> Temat operacji:</t>
    </r>
    <r>
      <rPr>
        <sz val="11"/>
        <color indexed="8"/>
        <rFont val="Calibri"/>
        <family val="2"/>
        <charset val="238"/>
        <scheme val="minor"/>
      </rPr>
      <t xml:space="preserve">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t>
    </r>
  </si>
  <si>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aktywizacji i doradztwa na rzecz beneficjentów i prawidłowej realizacji budżetu  poprzez dostarczenie najnowszej, praktycznej wiedzy, umiejętności i kompetencji z zakresu zarządzania mediami społecznościowymi oraz obszarem Digital. </t>
    </r>
    <r>
      <rPr>
        <b/>
        <sz val="11"/>
        <color indexed="8"/>
        <rFont val="Calibri"/>
        <family val="2"/>
        <charset val="238"/>
        <scheme val="minor"/>
      </rPr>
      <t>Przedmiot operacji:</t>
    </r>
    <r>
      <rPr>
        <sz val="11"/>
        <color indexed="8"/>
        <rFont val="Calibri"/>
        <family val="2"/>
        <charset val="238"/>
        <scheme val="minor"/>
      </rPr>
      <t xml:space="preserve"> Przedmiotem operacji jest organizacja szkolenia pn. "Digital marketing i media społecznościowe".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 Temat 12: Upowszechnianie wiedzy dotyczącej zarządzania projektami z zakresu rozwoju obszarów wiejskich.</t>
    </r>
  </si>
  <si>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doradztwa na rzecz beneficjentów i prawidłowej realizacji budżetu  poprzez dostarczenie najnowszej, praktycznej wiedzy, umiejętności i kompetencji z zakresu dziennych ośrodków wsparcia dla dzieci, młodzieży i seniorów.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pn. "Wyjazd studyjny - dzienne ośrodki wsparcia dla dzieci, młodzieży i seniorów". </t>
    </r>
    <r>
      <rPr>
        <b/>
        <sz val="11"/>
        <color indexed="8"/>
        <rFont val="Calibri"/>
        <family val="2"/>
        <charset val="238"/>
        <scheme val="minor"/>
      </rPr>
      <t>Temat operacji:</t>
    </r>
    <r>
      <rPr>
        <sz val="11"/>
        <color indexed="8"/>
        <rFont val="Calibri"/>
        <family val="2"/>
        <charset val="238"/>
        <scheme val="minor"/>
      </rPr>
      <t xml:space="preserve">  Temat 9: Promocja jakości życia na wsi lub promocja wsi jako miejsca do życia i rozwoju zawodowego; Temat 12: Upowszechnianie wiedzy dotyczącej zarządzania projektami z zakresu rozwoju obszarów wiejskich.</t>
    </r>
  </si>
  <si>
    <r>
      <t>Cel operacji:</t>
    </r>
    <r>
      <rPr>
        <sz val="11"/>
        <rFont val="Calibri"/>
        <family val="2"/>
        <charset val="238"/>
        <scheme val="minor"/>
      </rPr>
      <t xml:space="preserve"> Podniesienie kompetencji 33 osób, przedstawicieli LGD województwa podlaskiego w zakresie wykonywanych przez nie zadań związanych z realizacją LSR poprzez organizację wyjazdu studyjnego prowadzącego do stworzenia sieci kontaktów pomiędzy LGD oraz do wymiany wiedzy i doświadczeń niezbędnych do wdrażania działań w ramach LSR. </t>
    </r>
    <r>
      <rPr>
        <b/>
        <sz val="11"/>
        <rFont val="Calibri"/>
        <family val="2"/>
        <charset val="238"/>
        <scheme val="minor"/>
      </rPr>
      <t>Przedmiot operacji:</t>
    </r>
    <r>
      <rPr>
        <sz val="11"/>
        <rFont val="Calibri"/>
        <family val="2"/>
        <charset val="238"/>
        <scheme val="minor"/>
      </rPr>
      <t xml:space="preserve"> Przedmiotem operacji jest organizacja wizyty studyjnej pn. "Wymiana doświadczeń i nawiązanie współpracy z LGD woj. lubelskiego - wyjazd studyjny". </t>
    </r>
    <r>
      <rPr>
        <b/>
        <sz val="11"/>
        <rFont val="Calibri"/>
        <family val="2"/>
        <charset val="238"/>
        <scheme val="minor"/>
      </rPr>
      <t xml:space="preserve">Temat operacji: </t>
    </r>
    <r>
      <rPr>
        <sz val="11"/>
        <rFont val="Calibri"/>
        <family val="2"/>
        <charset val="238"/>
        <scheme val="minor"/>
      </rPr>
      <t>Temat 9: Promocja jakości życia na wsi lub promocja wsi jako miejsca do życia i rozwoju zawodowego; Temat 13: Upowszechnianie wiedzy w zakresie planowania rozwoju lokalnego z uwzględnieniem potencjału ekonomicznego, społecznego i środowiskowego danego obszaru.</t>
    </r>
  </si>
  <si>
    <r>
      <t>Cel operacji:</t>
    </r>
    <r>
      <rPr>
        <sz val="11"/>
        <rFont val="Calibri"/>
        <family val="2"/>
        <charset val="238"/>
        <scheme val="minor"/>
      </rPr>
      <t xml:space="preserve"> Podniesienie poziomu wiedzy dotyczącej realizacji przedsięwzięć w ramach PROW na obszarach wiejskich oraz przedstawienie pozytywnych przykładów realizacji tego typu inicjatyw wśród mieszkańców województwa podlaskiego w tym mieszkańców obszarów wiejskich, a szczególnie rolników, w okresie od 01.05.2018 r. do 31.10. 2018 r. </t>
    </r>
    <r>
      <rPr>
        <b/>
        <sz val="11"/>
        <rFont val="Calibri"/>
        <family val="2"/>
        <charset val="238"/>
        <scheme val="minor"/>
      </rPr>
      <t>Przedmiot operacji:</t>
    </r>
    <r>
      <rPr>
        <sz val="11"/>
        <rFont val="Calibri"/>
        <family val="2"/>
        <charset val="238"/>
        <scheme val="minor"/>
      </rPr>
      <t xml:space="preserve"> Przedmiotem operacji jest wyprodukowanie i wyemitowanie w podlaskiej telewizji regionalnej 12 odcinków programu oraz zamieszczenie wyprodukowanych filmów na platformach i stronach internetowych w okresie od 1 maja 2018 r. do 31 października 2018 r. </t>
    </r>
    <r>
      <rPr>
        <b/>
        <sz val="11"/>
        <rFont val="Calibri"/>
        <family val="2"/>
        <charset val="238"/>
        <scheme val="minor"/>
      </rPr>
      <t>Temat operacji:</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6: Upowszechnianie wiedzy w zakresie dotyczącym zachowania różnorodności genetycznej roślin lub zwierząt;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</si>
  <si>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r>
      <rPr>
        <b/>
        <sz val="11"/>
        <rFont val="Calibri"/>
        <family val="2"/>
        <charset val="238"/>
        <scheme val="minor"/>
      </rPr>
      <t>Cel operacji:</t>
    </r>
    <r>
      <rPr>
        <sz val="11"/>
        <rFont val="Calibri"/>
        <family val="2"/>
        <charset val="238"/>
        <scheme val="minor"/>
      </rPr>
      <t xml:space="preserve"> Wymiana wiedzy i doświadczeń nt. rozwoju obszarów wiejskich oraz budowanie trwałej współpracy pomiędzy mieszkańcami, a organizacjami gospodarczymi, rolniczymi, ośrodkami naukowymi oraz rozwój i promocja przedsiębiorczości wiejskiej. </t>
    </r>
    <r>
      <rPr>
        <b/>
        <sz val="11"/>
        <rFont val="Calibri"/>
        <family val="2"/>
        <charset val="238"/>
        <scheme val="minor"/>
      </rPr>
      <t xml:space="preserve">Przedmiot operacji:  </t>
    </r>
    <r>
      <rPr>
        <sz val="11"/>
        <rFont val="Calibri"/>
        <family val="2"/>
        <charset val="238"/>
        <scheme val="minor"/>
      </rPr>
      <t xml:space="preserve">Przedmiotem operacji jest organizacja seminarium pn. „Rozwój obszarów wiejskich – szanse i zagrożenia dla Powiatu Monieckiego” oraz  jarmarku produktów tradycyjnych i lokalnych. </t>
    </r>
    <r>
      <rPr>
        <b/>
        <sz val="11"/>
        <rFont val="Calibri"/>
        <family val="2"/>
        <charset val="238"/>
        <scheme val="minor"/>
      </rPr>
      <t>Temat operacji:</t>
    </r>
    <r>
      <rPr>
        <sz val="11"/>
        <rFont val="Calibri"/>
        <family val="2"/>
        <charset val="238"/>
        <scheme val="minor"/>
      </rPr>
      <t xml:space="preserve">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t>
    </r>
  </si>
  <si>
    <r>
      <t>Cel operacji:</t>
    </r>
    <r>
      <rPr>
        <sz val="11"/>
        <color indexed="8"/>
        <rFont val="Calibri"/>
        <family val="2"/>
        <charset val="238"/>
        <scheme val="minor"/>
      </rPr>
      <t xml:space="preserve"> Poprawa opłacalności produkcji produktów ekologicznych poprzez wytworzenie i upowszechnienie wśród rolników wiedzy w zakresie korzyści wynikających z przetwarzania i dystrybuowania tych produktów w ramach krótkich łańcuchów dostaw (KŁD). </t>
    </r>
    <r>
      <rPr>
        <b/>
        <sz val="11"/>
        <color indexed="8"/>
        <rFont val="Calibri"/>
        <family val="2"/>
        <charset val="238"/>
        <scheme val="minor"/>
      </rPr>
      <t>Przedmiot operacji</t>
    </r>
    <r>
      <rPr>
        <sz val="11"/>
        <color indexed="8"/>
        <rFont val="Calibri"/>
        <family val="2"/>
        <charset val="238"/>
        <scheme val="minor"/>
      </rPr>
      <t xml:space="preserve">: .Przedmiotem operacji jest zebranie szczegółowych danych dotyczących funkcjonowania różnych typów gospodarstw ekologicznych w województwie podlaskim i osiąganych przez nie wyników ekonomicznych; statystyczne opracowanie zgromadzonych danych i obliczenie opłacalności produkcji ekologicznej w różnych typach gospodarstw przy tradycyjnych kanałach dystrybucji; opracowanie modeli KŁD w odniesieniu do produktów ekologicznych i ocena ich opłacalności przy wykorzystaniu danych uzyskanych w wyniku wskazanych wyżej działań; opracowanie ekspertyzy nt. opłacalności produkcji i dystrybucji produktów ekologicznych w województwie podlaskim z wykorzystaniem wybranych modeli KŁD; opracowanie materiałów szkoleniowych na podstawie wytworzonej wiedzy oraz przeszkolenie rolników prowadzących gospodarstwa ekologiczne.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
    </r>
  </si>
  <si>
    <r>
      <t xml:space="preserve">Cel operacji: </t>
    </r>
    <r>
      <rPr>
        <sz val="11"/>
        <color indexed="8"/>
        <rFont val="Calibri"/>
        <family val="2"/>
        <charset val="238"/>
        <scheme val="minor"/>
      </rPr>
      <t xml:space="preserve">Zdobycie wiedzy teoretycznej i praktycznej z zakresu pszczelarstwa nowoczesnego, założenia pasieki, utrzymania jej w dobrej kondycji i uzyskania z tego tytułu korzyści wymiernych i niewymiernych.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jednodniowego szkolenia  z podstaw pszczelarstwa, sprzedaży bezpośredniej i rolniczego handlu detalicznego, a także systemów jakości żywności w Polsce oraz 2-dniowych warsztatów praktycznych na zasadzie pszczelarskiego ABC.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6: Upowszechnianie wiedzy w zakresie dotyczącym zachowania różnorodności genetycznej roślin lub zwierząt.</t>
    </r>
  </si>
  <si>
    <r>
      <t>Cel operacji:</t>
    </r>
    <r>
      <rPr>
        <sz val="11"/>
        <color indexed="8"/>
        <rFont val="Calibri"/>
        <family val="2"/>
        <charset val="238"/>
        <scheme val="minor"/>
      </rPr>
      <t xml:space="preserve"> Zwiększenie udziału zainteresowanych stron we wdrażanie inicjatyw na rzecz rozwoju obszarów wiejskich. Związane jest to z poznaniem uwarunkowań formalno-prawnych i zastosowanych w praktyce rozwiązań organizacyjno-prawnych, dotyczących funkcjonowania inkubatorów kuchennych w środowiskach lokalnych (szczególnie w zakresie organizacji współpracy między inkubatorem, a rolnikami korzystającymi z jego usług), z poznaniem funkcjonujących w praktyce obiektów inkubatorów kuchennych w zakresie zastosowania rozwiązań budowlanych i technologicznych oraz poznaniem procesu produkcyjnego wspomagającego rozwój przetwórstwa rolno-spożywczego. </t>
    </r>
    <r>
      <rPr>
        <b/>
        <sz val="11"/>
        <color indexed="8"/>
        <rFont val="Calibri"/>
        <family val="2"/>
        <charset val="238"/>
        <scheme val="minor"/>
      </rPr>
      <t>Przedmiot operacji:</t>
    </r>
    <r>
      <rPr>
        <sz val="11"/>
        <color indexed="8"/>
        <rFont val="Calibri"/>
        <family val="2"/>
        <charset val="238"/>
        <scheme val="minor"/>
      </rPr>
      <t xml:space="preserve"> .Przedmiotem operacji jest organizacja 4-dniowego wyjazdu studyjnego w zakresie produktu lokalnego i zasad funkcjonowania inkubatorów kuchennych.</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
    </r>
  </si>
  <si>
    <r>
      <t xml:space="preserve">Cel operacji: </t>
    </r>
    <r>
      <rPr>
        <sz val="11"/>
        <color indexed="8"/>
        <rFont val="Calibri"/>
        <family val="2"/>
        <charset val="238"/>
        <scheme val="minor"/>
      </rPr>
      <t xml:space="preserve">Propagowanie wśród mieszkańców gminy Kołaki Kościelne, gminy Zambrów oraz gminy Szumowo instalacji związanych z odnawialnymi źródłami energii (OZE) a w szczególności przydomowych biogazowni oraz realizacji przez rolników wspólnych inwestycji w tym zakresie. </t>
    </r>
    <r>
      <rPr>
        <b/>
        <sz val="11"/>
        <color indexed="8"/>
        <rFont val="Calibri"/>
        <family val="2"/>
        <charset val="238"/>
        <scheme val="minor"/>
      </rPr>
      <t>Przedmiot operacji:</t>
    </r>
    <r>
      <rPr>
        <sz val="11"/>
        <color indexed="8"/>
        <rFont val="Calibri"/>
        <family val="2"/>
        <charset val="238"/>
        <scheme val="minor"/>
      </rPr>
      <t xml:space="preserve"> .Przedmiotem operacji jest organizacja wyjazdu studyjnego do Niemiec , w trakcie którego poruszone zostaną zagadnienia odnawialnych źródeł energii w tym przydomowych biogazowni oraz współpracy pomiędzy rolnikami w tym zakresie.  </t>
    </r>
    <r>
      <rPr>
        <b/>
        <sz val="11"/>
        <color indexed="8"/>
        <rFont val="Calibri"/>
        <family val="2"/>
        <charset val="238"/>
        <scheme val="minor"/>
      </rPr>
      <t xml:space="preserve">Temat operacji: </t>
    </r>
    <r>
      <rPr>
        <sz val="11"/>
        <color indexed="8"/>
        <rFont val="Calibri"/>
        <family val="2"/>
        <charset val="238"/>
        <scheme val="minor"/>
      </rPr>
      <t>Temat 5: Upowszechnianie wiedzy w zakresie optymalizacji wykorzystywania przez mieszkańców obszarów wiejskich zasobów środowiska naturalnego.</t>
    </r>
  </si>
  <si>
    <r>
      <t xml:space="preserve">Cel operacji: </t>
    </r>
    <r>
      <rPr>
        <sz val="11"/>
        <color indexed="8"/>
        <rFont val="Calibri"/>
        <family val="2"/>
        <charset val="238"/>
        <scheme val="minor"/>
      </rPr>
      <t xml:space="preserve">Rozwój i promocja lokalnych producentów, usług i produktów lokalnych, popularyzacji kuchni lokalnej i zdrowej żywności, a także rękodzieła ludowego oraz wymiana doświadczeń.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zorganizowanie kiermaszu zdrowej żywności i rękodzieła "NATURA I MY".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</si>
  <si>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r>
      <t xml:space="preserve">Cel operacji: </t>
    </r>
    <r>
      <rPr>
        <sz val="11"/>
        <color indexed="8"/>
        <rFont val="Calibri"/>
        <family val="2"/>
        <charset val="238"/>
        <scheme val="minor"/>
      </rPr>
      <t xml:space="preserve">Promocja lokalnych produktów bazujących na tradycyjnych recepturach wykonywanych przez mieszkańców terenów wiejskich, jak również umożliwienie nawiązywania kontaktów między twórcami a społecznością lokalną, a także wzajemnego poznania się, wymiany doświadczeń, podjęcia współpracy oraz wzajemnej inspiracji. </t>
    </r>
    <r>
      <rPr>
        <b/>
        <sz val="11"/>
        <color indexed="8"/>
        <rFont val="Calibri"/>
        <family val="2"/>
        <charset val="238"/>
        <scheme val="minor"/>
      </rPr>
      <t>Przedmiot operacji</t>
    </r>
    <r>
      <rPr>
        <sz val="11"/>
        <color indexed="8"/>
        <rFont val="Calibri"/>
        <family val="2"/>
        <charset val="238"/>
        <scheme val="minor"/>
      </rPr>
      <t xml:space="preserve">:.Przedmiotem operacji jest organizacja targów produktów lokalnych podczas dożynek w Gminie Łapy. </t>
    </r>
    <r>
      <rPr>
        <b/>
        <sz val="11"/>
        <color indexed="8"/>
        <rFont val="Calibri"/>
        <family val="2"/>
        <charset val="238"/>
        <scheme val="minor"/>
      </rPr>
      <t xml:space="preserve">Temat operacji: </t>
    </r>
    <r>
      <rPr>
        <sz val="11"/>
        <color indexed="8"/>
        <rFont val="Calibri"/>
        <family val="2"/>
        <charset val="238"/>
        <scheme val="minor"/>
      </rPr>
      <t xml:space="preserve">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
    </r>
  </si>
  <si>
    <r>
      <t xml:space="preserve">Cel operacji: </t>
    </r>
    <r>
      <rPr>
        <sz val="11"/>
        <color indexed="8"/>
        <rFont val="Calibri"/>
        <family val="2"/>
        <charset val="238"/>
        <scheme val="minor"/>
      </rPr>
      <t xml:space="preserve">Poznanie, informowanie i rozpowszechnianie wykorzystywanych w nowoczesnym rolnictwie rozwiązań organizacyjnych i technicznych metod produkcji, uprawy roślin i hodowli zwierząt oraz ekonomicznych aspektów gospodarki rolnej a także promowanie tradycyjnych regionalnych produktów żywnościowych, lokalnych twórców i artystów. </t>
    </r>
    <r>
      <rPr>
        <b/>
        <sz val="11"/>
        <color indexed="8"/>
        <rFont val="Calibri"/>
        <family val="2"/>
        <charset val="238"/>
        <scheme val="minor"/>
      </rPr>
      <t>Przedmiot operacji:</t>
    </r>
    <r>
      <rPr>
        <sz val="11"/>
        <color indexed="8"/>
        <rFont val="Calibri"/>
        <family val="2"/>
        <charset val="238"/>
        <scheme val="minor"/>
      </rPr>
      <t>.Przedmiotem operacji jest organizacja festynu sportowo-rekreacyjnego i pikniku rolniczego pn. „Powitanie Lata u Ossolińskich”.</t>
    </r>
    <r>
      <rPr>
        <b/>
        <sz val="11"/>
        <color indexed="8"/>
        <rFont val="Calibri"/>
        <family val="2"/>
        <charset val="238"/>
        <scheme val="minor"/>
      </rPr>
      <t xml:space="preserve"> Temat operacji: </t>
    </r>
    <r>
      <rPr>
        <sz val="11"/>
        <color indexed="8"/>
        <rFont val="Calibri"/>
        <family val="2"/>
        <charset val="238"/>
        <scheme val="minor"/>
      </rPr>
      <t>Temat 5: Upowszechnianie wiedzy w zakresie optymalizacji wykorzystywania przez mieszkańców obszarów wiejskich zasobów środowiska naturalnego; Temat 9: Promocja jakości życia na wsi lub promocja wsi jako miejsca do życia i rozwoju zawodowego.</t>
    </r>
  </si>
  <si>
    <r>
      <t>Cel operacji:</t>
    </r>
    <r>
      <rPr>
        <sz val="11"/>
        <color indexed="8"/>
        <rFont val="Calibri"/>
        <family val="2"/>
        <charset val="238"/>
        <scheme val="minor"/>
      </rPr>
      <t xml:space="preserve"> Stworzenie mieszkańcom obszarów wiejskich warunków do poznania sposobów uzyskiwania dodatkowych źródeł dochodu.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związanej z tematyką produktów lokalnych, przedsiębiorczości i kreowania pozytywnego wizerunku wsi.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</si>
  <si>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r>
      <t xml:space="preserve">Cel operacji: </t>
    </r>
    <r>
      <rPr>
        <sz val="11"/>
        <color indexed="8"/>
        <rFont val="Calibri"/>
        <family val="2"/>
        <charset val="238"/>
        <scheme val="minor"/>
      </rPr>
      <t xml:space="preserve">Aktywizacja mieszkańców wsi oraz promowanie jakości życia na wsi. </t>
    </r>
    <r>
      <rPr>
        <b/>
        <sz val="11"/>
        <color indexed="8"/>
        <rFont val="Calibri"/>
        <family val="2"/>
        <charset val="238"/>
        <scheme val="minor"/>
      </rPr>
      <t xml:space="preserve">Przedmiot operacji: </t>
    </r>
    <r>
      <rPr>
        <sz val="11"/>
        <color indexed="8"/>
        <rFont val="Calibri"/>
        <family val="2"/>
        <charset val="238"/>
        <scheme val="minor"/>
      </rPr>
      <t xml:space="preserve"> Przedmiotem operacji jest organizacja bezpłatnych zajęć dla dzieci i młodzieży rozwijających zdolności plastyczne i manualne.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t>
    </r>
  </si>
  <si>
    <r>
      <t xml:space="preserve">Cel operacji: </t>
    </r>
    <r>
      <rPr>
        <sz val="11"/>
        <color indexed="8"/>
        <rFont val="Calibri"/>
        <family val="2"/>
        <charset val="238"/>
        <scheme val="minor"/>
      </rPr>
      <t>Zwiększenie wiedzy na temat praktycznego wykorzystania sera korycińskiego</t>
    </r>
    <r>
      <rPr>
        <b/>
        <sz val="11"/>
        <color indexed="8"/>
        <rFont val="Calibri"/>
        <family val="2"/>
        <charset val="238"/>
        <scheme val="minor"/>
      </rPr>
      <t>. Przedmiot operacji:</t>
    </r>
    <r>
      <rPr>
        <sz val="11"/>
        <color indexed="8"/>
        <rFont val="Calibri"/>
        <family val="2"/>
        <charset val="238"/>
        <scheme val="minor"/>
      </rPr>
      <t xml:space="preserve">  Przedmiotem operacji jest druk książki pn. „Sery Korycińskie – jak je ugryźć ?”- II edycja, z przepisami na potrawy z serem korycińskim. W publikacji zostało zebranych ponad sto przepisów na potrawy z serem korycińskim.. </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color indexed="8"/>
        <rFont val="Calibri"/>
        <family val="2"/>
        <charset val="238"/>
        <scheme val="minor"/>
      </rPr>
      <t xml:space="preserve"> </t>
    </r>
  </si>
  <si>
    <r>
      <t xml:space="preserve">Cel operacji: </t>
    </r>
    <r>
      <rPr>
        <sz val="11"/>
        <color indexed="8"/>
        <rFont val="Calibri"/>
        <family val="2"/>
        <charset val="238"/>
        <scheme val="minor"/>
      </rPr>
      <t xml:space="preserve">Ochrona tradycji i kultury wsi podlaskiej mającej ogromne znaczenie dla tożsamości mieszkańców i godnej ochrony dla dobra społeczeństwa wiejskiego oraz jego rozwoju, poprzez wsparcie włączenia społecznego.  </t>
    </r>
    <r>
      <rPr>
        <b/>
        <sz val="11"/>
        <color indexed="8"/>
        <rFont val="Calibri"/>
        <family val="2"/>
        <charset val="238"/>
        <scheme val="minor"/>
      </rPr>
      <t>Przedmiot operacji:</t>
    </r>
    <r>
      <rPr>
        <sz val="11"/>
        <color indexed="8"/>
        <rFont val="Calibri"/>
        <family val="2"/>
        <charset val="238"/>
        <scheme val="minor"/>
      </rPr>
      <t xml:space="preserve"> Przedmiotem operacji jest organizacja imprezy plenerowej pn. "Dzień Konia na Podlasiu XV edycja". </t>
    </r>
    <r>
      <rPr>
        <b/>
        <sz val="11"/>
        <color indexed="8"/>
        <rFont val="Calibri"/>
        <family val="2"/>
        <charset val="238"/>
        <scheme val="minor"/>
      </rPr>
      <t xml:space="preserve">Temat operacji: </t>
    </r>
    <r>
      <rPr>
        <sz val="11"/>
        <color indexed="8"/>
        <rFont val="Calibri"/>
        <family val="2"/>
        <charset val="238"/>
        <scheme val="minor"/>
      </rPr>
      <t>Temat 1: Aktywizacja mieszkańców obszarów wiejskich w celu tworzenia partnerstw na rzecz realizacji projektów nakierowanych na rozwój tych obszarów, w skład których wchodzą przedstawiciele sektora publicznego, sektora prywatnego oraz organizacji pozarządowych; Temat 6: Upowszechnianie wiedzy w zakresie dotyczącym zachowania różnorodności genetycznej roślin lub zwierząt;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r>
  </si>
  <si>
    <r>
      <t xml:space="preserve">Cel operacji: </t>
    </r>
    <r>
      <rPr>
        <sz val="11"/>
        <color indexed="8"/>
        <rFont val="Calibri"/>
        <family val="2"/>
        <charset val="238"/>
        <scheme val="minor"/>
      </rPr>
      <t xml:space="preserve">Uświadomienie uczestnikom konferencji: władzom samorządowym, rolnikom, doradcom oraz wszystkim pozostałym mieszkańcom obszarów wiejskich, jaki wpływ na środowisko i zdrowie ludzi ma palenie w piecach i na posesjach materiałów toksycznych, między innymi butelek, folii, opakowań plastikowych, typu PET oraz kartonów Tetra Pak.  </t>
    </r>
    <r>
      <rPr>
        <b/>
        <sz val="11"/>
        <color indexed="8"/>
        <rFont val="Calibri"/>
        <family val="2"/>
        <charset val="238"/>
        <scheme val="minor"/>
      </rPr>
      <t>Przedmiot operacji:</t>
    </r>
    <r>
      <rPr>
        <sz val="11"/>
        <color indexed="8"/>
        <rFont val="Calibri"/>
        <family val="2"/>
        <charset val="238"/>
        <scheme val="minor"/>
      </rPr>
      <t xml:space="preserve"> Przedmiotem operacji jest organizacja konferencji pn. "Smog - nie tylko w mieście". </t>
    </r>
    <r>
      <rPr>
        <b/>
        <sz val="11"/>
        <color indexed="8"/>
        <rFont val="Calibri"/>
        <family val="2"/>
        <charset val="238"/>
        <scheme val="minor"/>
      </rPr>
      <t xml:space="preserve">Temat operacji: </t>
    </r>
    <r>
      <rPr>
        <sz val="11"/>
        <color indexed="8"/>
        <rFont val="Calibri"/>
        <family val="2"/>
        <charset val="238"/>
        <scheme val="minor"/>
      </rPr>
      <t xml:space="preserve">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13: Upowszechnianie wiedzy w zakresie planowania rozwoju lokalnego z uwzględnieniem potencjału ekonomicznego, społecznego i środowiskowego danego obszaru. </t>
    </r>
  </si>
  <si>
    <r>
      <t>Cel operacji:</t>
    </r>
    <r>
      <rPr>
        <sz val="11"/>
        <color indexed="8"/>
        <rFont val="Calibri"/>
        <family val="2"/>
        <charset val="238"/>
        <scheme val="minor"/>
      </rPr>
      <t xml:space="preserve"> Promocja jakości życia na wsi oraz promocja wsi jako miejsca do życia i rozwoju zawodowego w szczególności wśród osób młodych w wieku do 35 roku życia, a także integracja lokalnej społeczności. Przedmiot operacji: Przedmiotem operacji jest organizacja imprezy plenerowej pn.  "Święto Gminy Zambrów".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t>
    </r>
  </si>
  <si>
    <r>
      <t>Cel operacji:</t>
    </r>
    <r>
      <rPr>
        <sz val="11"/>
        <rFont val="Calibri"/>
        <family val="2"/>
        <charset val="238"/>
        <scheme val="minor"/>
      </rPr>
      <t xml:space="preserve"> Promocja jakości życia na wsi, na które składają się zwyczaje i tradycja terenu gminy Kołaki Kościelne kierowana do ludzi młodych oraz przyjezdnych gości, ale też mieszkańców, jako miejsca bogatego zwyczajami i tradycją, miejsca wartego aby w nim pozostać oraz posiadającego duże możliwości do rozwoju ekologii i życia w bliskości natury. </t>
    </r>
    <r>
      <rPr>
        <b/>
        <sz val="11"/>
        <rFont val="Calibri"/>
        <family val="2"/>
        <charset val="238"/>
        <scheme val="minor"/>
      </rPr>
      <t>Przedmiot operacji</t>
    </r>
    <r>
      <rPr>
        <sz val="11"/>
        <rFont val="Calibri"/>
        <family val="2"/>
        <charset val="238"/>
        <scheme val="minor"/>
      </rPr>
      <t xml:space="preserve">: Przedmiotem operacji jest organizacja imprezy plenerowej prezentującej walory kulturowe i kulinarne Gminy Kołaki Kościelne. </t>
    </r>
    <r>
      <rPr>
        <b/>
        <sz val="11"/>
        <rFont val="Calibri"/>
        <family val="2"/>
        <charset val="238"/>
        <scheme val="minor"/>
      </rPr>
      <t>Temat operacji:</t>
    </r>
    <r>
      <rPr>
        <sz val="11"/>
        <rFont val="Calibri"/>
        <family val="2"/>
        <charset val="238"/>
        <scheme val="minor"/>
      </rPr>
      <t>Temat 9: Promocja jakości życia na wsi lub promocja wsi jako miejsca do życia i rozwoju zawodowego.</t>
    </r>
  </si>
  <si>
    <r>
      <rPr>
        <b/>
        <sz val="11"/>
        <color indexed="8"/>
        <rFont val="Calibri"/>
        <family val="2"/>
        <charset val="238"/>
        <scheme val="minor"/>
      </rPr>
      <t>Cel operacji:</t>
    </r>
    <r>
      <rPr>
        <sz val="11"/>
        <color indexed="8"/>
        <rFont val="Calibri"/>
        <family val="2"/>
        <charset val="238"/>
        <scheme val="minor"/>
      </rPr>
      <t xml:space="preserve">  Podniesienie poziomu wiedzy i kompetencji  LGD w procesie wdrażania RLKS. </t>
    </r>
    <r>
      <rPr>
        <b/>
        <sz val="11"/>
        <color indexed="8"/>
        <rFont val="Calibri"/>
        <family val="2"/>
        <charset val="238"/>
        <scheme val="minor"/>
      </rPr>
      <t>Przedmiot operacji:</t>
    </r>
    <r>
      <rPr>
        <sz val="11"/>
        <color indexed="8"/>
        <rFont val="Calibri"/>
        <family val="2"/>
        <charset val="238"/>
        <scheme val="minor"/>
      </rPr>
      <t xml:space="preserve"> Wsparcie kompetencyjne LGD w procesie wdrażania LSR/RLKS poprzez zorganizowanie forum LGD, wymiana doświadczeń LGD, upowszechnianie dobrych praktyk w zakresie RLKS. </t>
    </r>
    <r>
      <rPr>
        <b/>
        <sz val="11"/>
        <color indexed="8"/>
        <rFont val="Calibri"/>
        <family val="2"/>
        <charset val="238"/>
        <scheme val="minor"/>
      </rPr>
      <t xml:space="preserve">Temat operacji: </t>
    </r>
    <r>
      <rPr>
        <sz val="11"/>
        <color indexed="8"/>
        <rFont val="Calibri"/>
        <family val="2"/>
        <charset val="238"/>
        <scheme val="minor"/>
      </rPr>
      <t>Upowszechnianie wiedzy w zakresie planowania rozwoju lokalnego z uwzględnieniem potencjału ekonomicznego, społecznego i środowiskowego danego obszaru.</t>
    </r>
  </si>
  <si>
    <r>
      <rPr>
        <b/>
        <sz val="11"/>
        <color indexed="8"/>
        <rFont val="Calibri"/>
        <family val="2"/>
        <charset val="238"/>
        <scheme val="minor"/>
      </rPr>
      <t xml:space="preserve">Cel operacji: </t>
    </r>
    <r>
      <rPr>
        <sz val="11"/>
        <color indexed="8"/>
        <rFont val="Calibri"/>
        <family val="2"/>
        <charset val="238"/>
        <scheme val="minor"/>
      </rPr>
      <t xml:space="preserve">Upowszechnianie wiedzy o spółdzielczości oraz innych formach współpracy w sektorze rolnym. </t>
    </r>
    <r>
      <rPr>
        <b/>
        <sz val="11"/>
        <color indexed="8"/>
        <rFont val="Calibri"/>
        <family val="2"/>
        <charset val="238"/>
        <scheme val="minor"/>
      </rPr>
      <t xml:space="preserve">Przedmiot operacji: </t>
    </r>
    <r>
      <rPr>
        <sz val="11"/>
        <color indexed="8"/>
        <rFont val="Calibri"/>
        <family val="2"/>
        <charset val="238"/>
        <scheme val="minor"/>
      </rPr>
      <t xml:space="preserve">Informowanie mieszkańców obszarów wiejskich o możliwościach i zaletach współpracy w sektorze rolnym ze szczególnym uwzględnieniem spółdzielczości na przykładach włoskich. </t>
    </r>
    <r>
      <rPr>
        <b/>
        <sz val="11"/>
        <color indexed="8"/>
        <rFont val="Calibri"/>
        <family val="2"/>
        <charset val="238"/>
        <scheme val="minor"/>
      </rPr>
      <t xml:space="preserve">Temat operacji: </t>
    </r>
    <r>
      <rPr>
        <sz val="11"/>
        <color indexed="8"/>
        <rFont val="Calibri"/>
        <family val="2"/>
        <charset val="238"/>
        <scheme val="minor"/>
      </rPr>
      <t xml:space="preserve">Wspieranie tworzenia sieci współpracy partnerskiej dotyczącej rolnictwa i obszarów wiejskich przez podnoszenie poziomu wiedzy w tym zakresie.           </t>
    </r>
  </si>
  <si>
    <r>
      <rPr>
        <b/>
        <sz val="11"/>
        <rFont val="Calibri"/>
        <family val="2"/>
        <charset val="238"/>
        <scheme val="minor"/>
      </rPr>
      <t xml:space="preserve">Cel operacji: </t>
    </r>
    <r>
      <rPr>
        <sz val="11"/>
        <rFont val="Calibri"/>
        <family val="2"/>
        <charset val="238"/>
        <scheme val="minor"/>
      </rPr>
      <t xml:space="preserve">Prezentacja i promocja ekologicznych, tradycyjnych i regionalnych produktów żywnościowych wysokiej jakości z województwa podlaskiego.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</si>
  <si>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r>
      <rPr>
        <b/>
        <sz val="11"/>
        <color indexed="8"/>
        <rFont val="Calibri"/>
        <family val="2"/>
        <charset val="238"/>
        <scheme val="minor"/>
      </rPr>
      <t xml:space="preserve">Cel operacji: </t>
    </r>
    <r>
      <rPr>
        <sz val="11"/>
        <color indexed="8"/>
        <rFont val="Calibri"/>
        <family val="2"/>
        <charset val="238"/>
        <scheme val="minor"/>
      </rPr>
      <t xml:space="preserve">Aktywizacja oraz wzmocnienie potencjału społecznego mieszkańców obszarów wiejskich. </t>
    </r>
    <r>
      <rPr>
        <b/>
        <sz val="11"/>
        <color indexed="8"/>
        <rFont val="Calibri"/>
        <family val="2"/>
        <charset val="238"/>
        <scheme val="minor"/>
      </rPr>
      <t>Przedmiot operacji: U</t>
    </r>
    <r>
      <rPr>
        <sz val="11"/>
        <color indexed="8"/>
        <rFont val="Calibri"/>
        <family val="2"/>
        <charset val="238"/>
        <scheme val="minor"/>
      </rPr>
      <t xml:space="preserve">kazanie najlepszych praktyk związanych z rozwojem obszrów wiejskich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obszarach innych niż wskazane w pkt. 4.7.   </t>
    </r>
  </si>
  <si>
    <r>
      <rPr>
        <b/>
        <sz val="11"/>
        <rFont val="Calibri"/>
        <family val="2"/>
        <charset val="238"/>
        <scheme val="minor"/>
      </rPr>
      <t>Cel operacji:</t>
    </r>
    <r>
      <rPr>
        <sz val="11"/>
        <rFont val="Calibri"/>
        <family val="2"/>
        <charset val="238"/>
        <scheme val="minor"/>
      </rPr>
      <t xml:space="preserve"> Promocja dobrych praktyk rozwoju zrównoważonego obszarów wiejskich z wykorzystaniem walorów przyrodniczych, krajobrazowych i turystycznych województwa podlaskiego. </t>
    </r>
    <r>
      <rPr>
        <b/>
        <sz val="11"/>
        <rFont val="Calibri"/>
        <family val="2"/>
        <charset val="238"/>
        <scheme val="minor"/>
      </rPr>
      <t xml:space="preserve">Przedmiot operacji: </t>
    </r>
    <r>
      <rPr>
        <sz val="11"/>
        <rFont val="Calibri"/>
        <family val="2"/>
        <charset val="238"/>
        <scheme val="minor"/>
      </rPr>
      <t xml:space="preserve">Uświadomienie uczestnikom – mieszkańcom obszarów wiejskich, jakie walory ma ich region i jak mogą wykorzystywać bogactwo i różnorodność dziedzictwa kulturowego dla poprawy jakości życia i tworzenia nowych miejsc pracy.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</si>
  <si>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t>Dobre praktyki na obszarach wiejskich województwa pomorskiego</t>
  </si>
  <si>
    <t>sympozjum</t>
  </si>
  <si>
    <t>liczba sympozjów</t>
  </si>
  <si>
    <t>sztuk/1</t>
  </si>
  <si>
    <t>JST, oraganizacje pozarządowe, podmioty działające na rzecz rozwoju obszarów wiejskich,  przedsiębiorcy z obszrów wiejskich,  rolnicy, instytucje okołorolnicze</t>
  </si>
  <si>
    <t>Urząd Marszałkowski Województwa Pomorskiego</t>
  </si>
  <si>
    <t>ul. Okopowa 21/27, 80-810 Gdańsk</t>
  </si>
  <si>
    <t>liczba uczestników sympozjów</t>
  </si>
  <si>
    <t xml:space="preserve">Celem operacji jest przedstawienie społeczeństwu, że fundusze europejskie są ogólnodostępne i przyczyniają się w wymierny, konkretny sposób do rozwoju obszarów wiejskich województwa pomorskiego. 
Projekt obejmować będzie zadania związane z promocją i rozpowszechnianiem dobrych przykładów/rozwiązań zrealizowanych i sfinansowanych ze środków PROW w perspektywie 2007 - 2013 oraz 2014-2020. 
W ramach operacji sfinansowane zostaną działania związane z organizacją  dwudniowego sympozjum. Powyższa forma realizacji operacji będzie służyć promowaniu wiedzy i doświadczenia wynikającego ze zrealizowanych projektów, wśród potencjalnych przyszłych beneficjentów, stanowiąc jednocześnie inspirację do zrealizowania nowych operacji. 
Celem sympozjum  będzie  stworzenie warunków dla dyskusji i wymiany doświadczeń́ na temat dobrych praktyk na obszarach wiejskich województwa pomorskiego. W ramach spotkania zostaną zaprezentowane m.in. przykłady rozwiązań projektowych,  które wpływają na: funkcjonalność przestrzeni wsi, praktyczność - komfort użytkowania, bezpieczeństwo mieszkańców wsi, atrakcyjność i estetykę oraz dobre praktyki w gospodarstwach rolnych, przedsiębiorstwach przetwórstwa rolno-spożywczego i usług rolniczych. Spotkanie  pozwoli również na zaprezentowanie efektów wdrażania Programu poprzez wybrane projekty realizowane z jego środków na terenie Pomorza. Wydarzenie umożliwi również wyrażenie swoich refleksji, pomysłów dot. przyszłości pomorskiej wsi. 
</t>
  </si>
  <si>
    <t>Pomorskie Święto Produktu Tradycyjnego</t>
  </si>
  <si>
    <t xml:space="preserve">Celem operacji jest promocja walorów i osiągnięć pomorskiego rolnictwa głównie lokalnych i tradycyjnych produktów żywnościowych. Pomorskie jest regionem wielokulturowym co sprawia, że produkty kulinarne z Kaszub, Kociewia, Żuław, Powiśla czy Ziemi Słupskiej to niezliczone bogactwo. W ramach operacji sfinansowane zostanie działanie związane z organizacją wydarzenia o  charakterze wydarzenia wystawienniczo-handlowego pn. Pomorskie Święto Produktu Tradycyjnego. Działanie to sprzyjać będzie wymianie doświadczeń, nawiązywaniu kontaktów oraz wzmacnianiu identyfikacji lokalnej żywności wysokiej jakości oraz produktów wpisanych na Listę Produktów Tradycyjnych. Podejmowane przez Województwo działanie bazuje na 11-letnim doświadczeniu (cykliczność edycji). Obecny kształt wydarzenia jest efektem uwzględniania zarówno potrzeb wystawców jak i oczekiwań odwiedzających  oraz trendów konsumenckich. Z roku na rok zwiększa się liczba wystawców z województwa pomorskiego prezentujących żywność wysokiej jakości oraz liczba ich odwiedzających. Dodatkowym elementem Pomorskiego Święta Produktu Tradycyjnego  będzie  konkurs kulinarny rozgrywany w dwóch kategoriach „produkt” i „potrawa”. Celem konkursu jest kultywowanie i pogłębianie wiedzy o tradycjach kuchni regionalnej województwa pomorskiego, promowanie potraw, specyficznych dla naszego regionu oraz zachowanie niepowtarzalnych smaków produktów żywnościowych. </t>
  </si>
  <si>
    <t xml:space="preserve">targi/impreza plenerowa </t>
  </si>
  <si>
    <t>sztuka/40</t>
  </si>
  <si>
    <t>grupa bezposrednia: wystawcy (producenci lokalnych wyrobów żywnościowych w tym produktów tradycyjnych, przedstawiciele firm gastronomicznych, loklani przedsiębiorcy związani z sekotrem rolno-spożywczym, KGW); grupa pośrednia: ogół społeczeństwa</t>
  </si>
  <si>
    <t>liczba odwiedzających</t>
  </si>
  <si>
    <t>osoba/3500</t>
  </si>
  <si>
    <t>dzień/1</t>
  </si>
  <si>
    <t>liczba imprez towarzyszacych</t>
  </si>
  <si>
    <t>sztuka/1</t>
  </si>
  <si>
    <t>Kociewska Akademia Wiedzy - tworzenie (rozszerzanie) i wzmacnianie sieci kontaktów kociewskich LGD przez działania szkoleniowe i promocyjne</t>
  </si>
  <si>
    <t>Celem operacji jest tworzenie (rozszerzenie) i wzmacnianie sieci kontaktów dla dwóch lokalnych grup działania z terenu Kociewia z innymi podmiotami zajmującycmi się rozwojem gospodarczym z branży turystyki wiejskiej. Zaplanowane w ramach operacji zadania przyczynią się m.in. do zwiększenia wiedzy i umiejętności w obszarze: dostosowania ofert podmiotów z branży turystyki wiejskiej do rzeczywisyych potrzeb klientów, optymalizacji wykorzystania posiadanych zasobów oraz podniesienia poziomu działań promocyjnych, co wzmocni przedsiębiorczość na obszarze objętym operacją, a także zaowocuje tworzeniem kontaktów pomiędzy kociewskimi lokalnymi grupami działania.</t>
  </si>
  <si>
    <t>przedstawiciele sektora  gospodarczego, publicznego i społecznego związani z branżą turystyki wiejskiej na obszarze Kociewia</t>
  </si>
  <si>
    <t>Lokalna Grupa Działania "Wstęga Kociewia"</t>
  </si>
  <si>
    <t>ul. Wyszyńskiego 3/1, 83-110 Tczew</t>
  </si>
  <si>
    <t>w tym liczba przedstawicieli LGD</t>
  </si>
  <si>
    <t>liczba tytułów  publikacji</t>
  </si>
  <si>
    <t>Lokalne Grupy Działania na rzecz Rezerwatu Biosfery UNESCO MaB Bory Tucholskie</t>
  </si>
  <si>
    <t>Celem operacji jest zwiększenie świadomości ekologicznej mieszkańców z terenu trzech lokalnych grup działania i ich włączenie w proces zrównoważonego rozwoju tych obszarów. Zaplanowane w ramach operacji zadania przyczynią się m.in. do upowszechniania wiedzy nt. funkcjonowania Rezerwatu Biosfery Bory Tucholskie.</t>
  </si>
  <si>
    <t>przedstawiciele sektora publicznego z powiatu chojnickiego, kościerskiego, starogardzkiego, bytowskiego</t>
  </si>
  <si>
    <t>Stowarzyszenie Lokalna Grupa Działania Sandry Brdy</t>
  </si>
  <si>
    <t>ul. Wysoka 3, 89-600 Chojnice</t>
  </si>
  <si>
    <t>film informacyjny</t>
  </si>
  <si>
    <t>liczba audycji</t>
  </si>
  <si>
    <t xml:space="preserve">mieszkańcy obszaru Rezerwatu Biosfery Bory Tucholskie </t>
  </si>
  <si>
    <t xml:space="preserve">łaczna liczba osób oglądających </t>
  </si>
  <si>
    <t>Jak promować region i aktywizować mieszkańców Północnych Kaszub - inspiracje i przykłady w ramach cyklu działań ukierunkowanych na rzecz zwiększenia efektywności wdrażania projektów współpracy międzyterytorialnej i międzynarodowej Stowarzyszenia PLGR</t>
  </si>
  <si>
    <t>Celem operacji jest aktywizacja mieszkańców na rzecz współdziałania i współpracy w głównych obszarach rozwojowych Ziemi Puckiej. Zaplanowane w ramach operacji zadania przyczynią się m.in. do zwiększenia efektywności realizacji projektów współpracy w obszarze promocji i wsparcia produktów lokalnych oraz sieciowania i współpracy podmiotów gospodarczych, samorządów oraz organizacji pozarządowych na rzecz zrównoważonego rozwoju obszaru PLGR w opraciu o przykłady krajowych i zagranicznych rozwiązań.</t>
  </si>
  <si>
    <t>wyjazd studyjny krajowy</t>
  </si>
  <si>
    <t>przedstawiciele wszystkich sektorów skupionych w ramach Stowarzyszenia PLGR</t>
  </si>
  <si>
    <t>Stowarzyszenie Północnokaszubska Lokalna Grupa Rybacka</t>
  </si>
  <si>
    <t xml:space="preserve"> ul. Portowa 15, 84-120 Władysławowo</t>
  </si>
  <si>
    <t>w tym liczba przedstwicieli LGD</t>
  </si>
  <si>
    <t>wyjazd studyjny zagraniczny</t>
  </si>
  <si>
    <t>Organizacja warsztatów z wytwarzania produktów i potraw charakterystycznych dla obszaru Szwajcarii Kaszubskiej</t>
  </si>
  <si>
    <t xml:space="preserve">Celem operacji jest podniesienie poziomu wiedzy w obszarze małego przetwórstwa lokalnego wsród społeczności obszaru Szwajcarii Kaszubskiej. Dzięki zaplanowanym w ramach operacji zadaniom mieszakńcy Szwajcarii Kaszubskiej zostaną przeszkoleni z zakresu wyrobu chleba, serów, nalewek, wędlin i potraw charakterystycznych dla tego regionu. </t>
  </si>
  <si>
    <t xml:space="preserve">warsztaty </t>
  </si>
  <si>
    <t>przedsiębiorcy z obszaru Szwajcarii Kaszubskiej działający w branży usług turystycznych i okołoturystycznych</t>
  </si>
  <si>
    <t>Stowarzyszenie Turystyczne Kaszuby</t>
  </si>
  <si>
    <t>ul. Klasztorna 1, 83-300 Kartuzy</t>
  </si>
  <si>
    <t xml:space="preserve">Celem operacji jest inicjowanie współpracy pomiędzy LGD "Kaszubska Droga", a lokalnymi grupami działania z regionu Lombardia we Włoszech w zakresie międzynarodowego projektu współpracy . Zaplanowane w ramach operacji zadania przyczynią się do aktywizacji mieszkańców obszarów wiejskich w celu tworzenia partnerstw na rzecz realizacji projektów nakierowanych na rozwój tych obszarów. </t>
  </si>
  <si>
    <t>przedstawiciele trzech sektorów: publicznego, gospodarczego i społecznego z terenu LGD "Kaszubska Droga"</t>
  </si>
  <si>
    <t>Stowarzyszenie Lokalna Grupa Działania "Kaszubska Droga"</t>
  </si>
  <si>
    <t>ul. J. Wilczka 7, 84-242 Luzino</t>
  </si>
  <si>
    <t>"Innowacyjny Młody Rolnik" - cykl konferencji</t>
  </si>
  <si>
    <t>Celem operacji jest przekazanie wiedzy rolnikom oraz przedstawienie rezultatów zastosowania innowacyjnych produktów, procesów i technologii, innowacyjnej organizacji pracy, innowacyjnego marketingu jakie mozna wdrozyć w gospodarstwach rolnych. Zaplanowane w ramach operacji zadania przyczynią się m.in. do zwiększenia udziału rolników we wdrażaniu w gospodarstwach rolnych innowacyjnych rozwiązań przyczyniających się do wzrostu ich konkurencyjności jak i do optymalizacji korzystania z zasobów środowiska naturalnego, zwiększenia liczby rolników korzystajacych z dotacji PROW 2014-2020 jako źródła finansowania innowacyjnych przedsięwzięć.</t>
  </si>
  <si>
    <t>rolnicy</t>
  </si>
  <si>
    <t>Lubań, ul. T. Maderskiego 3, 83-422 Nowy Barkoczyn</t>
  </si>
  <si>
    <t>Pomorska Wojewódzka 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</si>
  <si>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oraz rentowność gospodarstw rolnych zajmujacych się hodowlą zwierząt.</t>
  </si>
  <si>
    <t>rolnicy, hodowcy zwierząt, członkowie grup producentów rolnych, przedstwiciele sektora rolnego związanego z hodowlą i żywieniem zwierząt, mieszkańcy obszarów wiejskich</t>
  </si>
  <si>
    <t>szacowana liczba uczestników wystawy</t>
  </si>
  <si>
    <t>94 wystawców, 15 000 odwiedzających</t>
  </si>
  <si>
    <t>Pomorskie organizacje na rzecz rozwoju rolnictwa - tworzenie sieci współpracy partnerskiej, wymiana dobrych praktyk pomiędzy podmiotami zainteresowanymi rozwojem obszarów wiejskich w perspektywie unijnej oraz inicjatywy Trójmorza - studyjny wyjazd do Chorwacji</t>
  </si>
  <si>
    <t>Celem operacji jest stworzenie sieci współpracy partnerskiej, wymiana dobrych praktyk pomiędzy podmiotami zainteresowanymi rozwojem obszarów wiejskich.  Zaplanowane w ramach operacji zadania przyczynią się m.in. do pozyskania wiedzy, wymiany dobrych praktyk  w zakresie funkcjonowania gospodarstw rolnych, w tym ogrodniczych, sadowniczych czy związanych z  produkcją bydła, hodowlą owiec. Operacja przyczyni się również do ustalenia obszaru możliwej współpracy i ich wspólnego wpływu na kształtowanie spójnego, zrównoważonego, regionalnego podejścia do rozwoju obszarów wiejskich na Pomorzu.</t>
  </si>
  <si>
    <t>rolnicy, przedstawiciele agencji rządowych działających w otoczeniu rolnictwa</t>
  </si>
  <si>
    <t>Pomorska Izba Rolnicza</t>
  </si>
  <si>
    <t>ul. Z. Wróblewskiego 3, 83-000 Pruszcz Gdański</t>
  </si>
  <si>
    <t xml:space="preserve">w tym liczba doradców rolniczych </t>
  </si>
  <si>
    <t>Wystawa specjalistyczna - Czempionat koni rasy polski koń zimnokrwisty w typie sztumskim jako element promocji ochrony zasobów genetycznych zwierząt gosposdarskich</t>
  </si>
  <si>
    <t>Celem operacji jest wymiana wiedzy pomiędzy podmiotami uczestniczącymi w rozwoju obszarów wiejskich związanymi z chowem i hodowlą zwierząt, a w szczególności koni oraz promocja współpracy między nimi. Zaplanowane w ramach operacji zadania przyczynią się m.in. do nabycia wiedzy i umiejetności praktycznych związanych z hodowlą zwierząt oraz pracami hodowlanymi w gospodarstwie rolnym na przykładzie koni rasy polski koń zimnokrwisty w typie sztumskim, upowszechniania wiedzy w zakresie dot. zachowania różnorodności genetycznej zwierząt oraz ukazanie postępu hodowlanego.</t>
  </si>
  <si>
    <t>25 wystawców, 40 000 odwiedzających</t>
  </si>
  <si>
    <t>młodzi hodowcy koni rasy polski</t>
  </si>
  <si>
    <t>hodowcy koni zimnokrwistych w typie sztumskim</t>
  </si>
  <si>
    <t>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</si>
  <si>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i rentowność gospodarstw rolnych zajmujących się hodowlą zwierząt.</t>
  </si>
  <si>
    <t>80 wystawców, 15 000 odwiedzających</t>
  </si>
  <si>
    <t>młodzi hodowcy zwierząt hodowlanych</t>
  </si>
  <si>
    <t>III Festiwal Truskawek Kaszubskich</t>
  </si>
  <si>
    <t>Celem operacji jest zwiększenie zainteresowania produktem regionalnym "truskawką kaszubską" i promocja wyróżników produktu wytwarzanego w ramach systemu jakości żywności ChOG wśród rolników, konsumentów i przedstawicieli podmiotów mających wpływ na zrównoważony rozwój regionu. Zaplanowane w ramach operacji zadania przyczynią się m.in. do przekazania informacji rolnikom o możliwości, zasadach i korzyściach z przystępowania do systemów jakości żywności, zwiększenia świadomości konsumentów w zakresie cech szczególnych odróżniających certyfikowane truskawki kaszubskie od truskawek produkowanych systemem konwencjonalnym, zachęcenie podmiotów z branży spożywczej do wykorzystania truskawki kaszubskiej w ofercie gastronomicznej.</t>
  </si>
  <si>
    <t>liczba imprez plenerowych</t>
  </si>
  <si>
    <t>mieszkańcy Kaszub, turyści, rolnicy, przedstawiciele gastronomii, obiektów hotelarskich</t>
  </si>
  <si>
    <t>Gminny Ośrodek Kultury Sportu i Rekreacji w Chmielnie</t>
  </si>
  <si>
    <t>ul. Gryfa Pomorskiego 20, 83-333 Chmielno</t>
  </si>
  <si>
    <t>rolnicy, przedstawiciele pomorskich instytucji związanych z rozwojem obszarów wiejskich, przedstawiciele gastronomii, obiektów hotelarskich</t>
  </si>
  <si>
    <t>w tym liczba doradców rolniczych</t>
  </si>
  <si>
    <t>szacowana liczba uczestników imprez plenerowych</t>
  </si>
  <si>
    <t>Zadania samorządów lokalnych, gospodarczych aktywizujące obszary wiejskie województwa pomorskiego</t>
  </si>
  <si>
    <t>Celem operacji jest zaangażowanie przedstawicieli samorządów lokalnych oraz instytucji współpracujących z samorządem odpowiedzialnych za podejmowanie kluczowych decyzji, mających wpływ na poprawę poziomu satysfakcji z życia na wsi. Zaplanowane w ramach operacji zadania przyczynią się m.in. do wymiany wiedzy i doświadczeń zawodowych, podniosą wiedzę i umiejętności o nowe informacje i doświadczenia, które wykorzystają w wypełnianiu swoich obowiązków zawodowych oraz zaangażują się w nowe inicjatywy.</t>
  </si>
  <si>
    <t xml:space="preserve">seminarium </t>
  </si>
  <si>
    <t>wójtowie/burmistrzowie, starostowie, radni, pracownicy merytoryczni urzędów gmin i powiatów, przedstawiciele samorządów gospodarczych, przedstawiciele NGO, przedsiębiorcy prowadzący działalność gospodarczą na obszarach wiejskich</t>
  </si>
  <si>
    <t>Związek Gmin Pomorskich</t>
  </si>
  <si>
    <t>ul. Okopowa 21/27 lok. 389, 80-810 Gdańsk</t>
  </si>
  <si>
    <t>w tym liczba doradców</t>
  </si>
  <si>
    <t>Pomorskie Forum Agroturystyczne "Potrzeby i możliwości rozwoju agroturystyki na wsi"</t>
  </si>
  <si>
    <t>Celem operacji jest zwiększenie wiedzy w zakresie funkcjonowania gospodarstw agroturystycznych i wdrażania w nich nowych inicjatyw. Przedmiotem operacji będzie zoorganizowanie konferencji i warsztatów  dot. rozwoju agroturystyki w województwie pomorskim oraz wydanie publikacji opisującej problematykę turystyki wiejskiej. Zaplanowane w ramach operacji zadania przyczynią się m.in. do uświadomienia mieszkańców wsi o dodatkowych żródłach dochodu i jakości programów agroturystycznych oraz przygotowania rozwiązań mających na celu konsolidację działań w województwie pomorskim w zakresie funkcjonowania i rozwoju turystyki wiejskiej.</t>
  </si>
  <si>
    <t>właściciele gospodarstw agroturystycznych, przedsiębiorcy branży turystycznej, przedstawiciele instytucji okołoturystycznych, wspierających działalność rolników, przedstawiciele samorządów, organizacji pozarządowych związanych  z turystyką wiejską</t>
  </si>
  <si>
    <t>Gminny Ośrodek Kultury  w Somoninie</t>
  </si>
  <si>
    <t>ul. Ceynowy 1A, 83-314 Somonino</t>
  </si>
  <si>
    <t>Pszczółkowskie Forum Pszczelarskie - Wielki Dzień Pszczół</t>
  </si>
  <si>
    <t xml:space="preserve">Celem operacji jest zapewnienie wymiany wiedzy i doświadczeń w zakresie rozwoju lokalnego pszczelarstwa. Planowana operacja ma za zadanie promować bezpieczne genetycznie i środowiskowo metody hodowli pszczelej oraz produkcji wysokiej jakości miodu, upowszechnić wiedzę z zakresu bioróżnorodności oraz promować pszczelarstwo jako zawód wykonywany w zgodzie z przyrodą. </t>
  </si>
  <si>
    <t>pszczelarze, przedstawiciele ośrodków badawczych, mieszkańcy gminy</t>
  </si>
  <si>
    <t>Gmina Pszczółki</t>
  </si>
  <si>
    <t>ul. Pomorska 18, 83-032 Pszczółki</t>
  </si>
  <si>
    <t>w tym liczba przestawicieli LGD</t>
  </si>
  <si>
    <t>Dębnicka akademia lokalnych liderów</t>
  </si>
  <si>
    <t xml:space="preserve">Celem operacji jest aktywizacja mieszkańców wsi, w tym  wykreowanie lokalnych liderów. Przedmiotem operacji będzie zorganizowanie akademii lokalnych liderów poprzez organizację cyklicznych zajęć i warsztatów dla sołtysów/członków rad sołeckich oraz lokalnych liderów w zakresie tematów związanych z efektywniejszym zarządzaniem wsią, pozyskiwaniem środków zewnętrznych na lokalne inicjatywy, aktywizowaniem mieszkańców wsi. Zaplanowane w ramach operacji zadania przyczynią się do zwiększenia integracji lokalnej społeczności, włączenie osób wykluczonych w życie społeczne, rozwoju lokalnych incjatyw służących ożywieniu i rozwojowi obszarów wiejskich. </t>
  </si>
  <si>
    <t xml:space="preserve">sołtysi, członkowie rad sołeckich, lokalni liderzy </t>
  </si>
  <si>
    <t>Gmina Dębnica Kaszubska</t>
  </si>
  <si>
    <t>ul. Ks. A. Kani 16 a, 76-248 Dębnica Kaszubska</t>
  </si>
  <si>
    <t>Organizacja Dożynek Gminnych, Powiatowych i Wojewódzkich</t>
  </si>
  <si>
    <t xml:space="preserve">Celem operacji jest aktywizacja mieszkańców obszarów wiejskich i zwiększenie tożsamości lokalnej poprzez organizację wydarzenia o zasięgu wojewódzkim promującego regionalne dziedzictwo i tradycje rolnicze na terenach wiejskich. Przedmiotem operacji będzie realizacja wspólnie z przedstawicielami lokalnych organizacji i samorządów województwa pomorskiego, tradycyjnego programu obchodów święta plonów w tym konkursu na najpiękniejszy wieniec dożynkowy. </t>
  </si>
  <si>
    <t>rolnicy, mieszkańcy województwa</t>
  </si>
  <si>
    <t>Krokowskie Centrum Kultury w Krokowej</t>
  </si>
  <si>
    <t>ul. Żarnowiecka 29, 84-110 Krokowa</t>
  </si>
  <si>
    <t>szacowana liczba uczestników imprezy plenerowej</t>
  </si>
  <si>
    <t>Warsztaty rękodzielnicze i zielarskie formą aktywizacji środowiska wiejskiego Gmin Słupsk i Damnica poprzez aktywne kultywowanie tradycji</t>
  </si>
  <si>
    <t>Celem operacji jest aktywizacja i budowanie tożsamości lokalnej mieszkańców poprzez kultywowanie i pielęgnowanie tradycji, zwyczajów ludowych, wiedzy przekazywanej z pokolenia na pokolenie, a zwłaszcza tradycji rękodzielniczych obecnie zanikających na wsi. Przedmiotem operacji będzie organizacja cyklu warszatów garncarskich, wikliniarskich oraz zielarskich. Zaplanowane w ramach operacji zadania przyczynią się do nabycia nowych umiejętnosci, kompetencji związanych z regionalnym rękodziełem, co w dalszej perspektywie zaowocuje zrzeszeniem się mieszkańców w kołach twórczych lub rozpoczęciem własnej działalności gospodarczej.</t>
  </si>
  <si>
    <t>mieszkańcy gmin Słupsk i Damnica</t>
  </si>
  <si>
    <t>Centrum Kultury i Biblioteka Publiczna Gminy Słupsk</t>
  </si>
  <si>
    <t>ul. Główna 65, 76-200 Głobino</t>
  </si>
  <si>
    <t>Uaktywnienie mieszkańców Gminy Tuchomie poprzez zajęcia warsztatowe</t>
  </si>
  <si>
    <t>Celem operacji jest aktywizacja i integracja międzypokoleniowa mieszkańców Gminy Tuchomie. Przedmiotem operacji jest stworzenie ludziom dojrzałym i młodym warunków do integracji i utrzymania kontaktów ze środowiskiem poprzez działania związane z organizacją warsztatów rękodzielniczych, rehabilitacyjno-ruchowych, z aktywizacji społecznej oraz kulinarnych.   Zaplanowane w ramach operacji zadania przyczynią się do podejmowania przez mieszkańców inicjatyw w zakresie rozwoju obszarów wiejskich, w tym służących włączeniu społecznemu osób starszych, przeciwdziałaniu marginalizacji społecznej i wykluczeniu poprzez kształcenie umiejętności pełnienia ról społecznych, promocji zdrowego stylu życia, aktywnego spędzania czasu oraz umożliwienia mieszkańcom odkrywania  i rozwijania zainteresowań oraz talentów.</t>
  </si>
  <si>
    <t>mieszkańcy gminy Tuchomie</t>
  </si>
  <si>
    <t>Gmina Tuchomie</t>
  </si>
  <si>
    <t>ul. Jana III Sobieskiego 16, 77-133 Tuchomie</t>
  </si>
  <si>
    <t>Wieś z historią, jadłem i teatrem płynąca</t>
  </si>
  <si>
    <t>Celem operacji jest aktywizacja mieszkańców gminy Debrzno do działań na rzecz rozwoju środowiska lokalnego poprzez realizację cyklu warsztatów: teatralno-dramowych, artystycznych (związanych z rękodziełem), kulinarnych, a także popularyzowanie wiedzy na temat miasta i gminy Debrzno poprzez szkolenie i publikację dot. Questu historycznego. Zaplanowane w ramach operacji zadania przyczynią się do podniesienia umiejętności nawiązywania kontaktów międzyludzkich oraz zdolności komunikacyjnych z otoczeniem, kształtowania postawy odpowiedzialności, promocji zdrowego trybu życia oraz poznania historii swego miejsca, kultury i tradycji.</t>
  </si>
  <si>
    <t>mieszkańcy miasta i gminy Debrzno</t>
  </si>
  <si>
    <t>Stowarzyszenie "Na Rzecz Rozwoju Miasta i Gminy Debrzno"</t>
  </si>
  <si>
    <t>ul. Ogrodowa 26, 77-310 Debrzno</t>
  </si>
  <si>
    <t>1 i 3</t>
  </si>
  <si>
    <t>Konferencja agroturystyczna i konkurs dla gospodarstw edukacyjnych i agroturystycznych w województwie pomorskim</t>
  </si>
  <si>
    <t xml:space="preserve">Celem operacji jest dotarcie z informacją do rolników oraz ich mobilizacja do podejmowania i rozwoju działalności pozarolniczej poprzez zorganizowanie konferencji, która dostarczy wiedzy i informacji z zakresu przedsiębiorczości, w tym możliwości wsparcia finansowego na rozwój różnych form przedsiębiorczości na wsi, nowych trendów w turystyce wiejskiej oraz konkursu dla gospodarstw rolnych prowadzących edukację w zagrodzie wpisanych do Ogólnopolskiej Sieci Zagród Edukacyjnych i gospodarstw agroturystycznych. </t>
  </si>
  <si>
    <t>rolnicy, właściciele gospodarstw agroturystycznych, przedsiębiorcy, przedstawiciele jst, doradcy</t>
  </si>
  <si>
    <t>Wyjazd studyjny zagraniczny</t>
  </si>
  <si>
    <t>Przedmiotem operacji jest zorganiozwanie wyjazdu studyjnego do Szwecji, którego celem jest promocja współpracy w sektorze rolnym. Zakres tematyczny: gospodarstwa agrotursytczne, gospodarstwa edukacyjne, produkty regionalne, sprzedaż bezpośrednia</t>
  </si>
  <si>
    <t>liczba wyjazdów/wizyt studyjnych</t>
  </si>
  <si>
    <t>Partnerzy KSOW, rolnicy, osoby prowadzące gospodarstwa edukacyjne/agroturystyczne, przedstawiciele instytucji działających na rzecz rozwoju obszarów wiejskich etc.</t>
  </si>
  <si>
    <t>Samorząd Województwa Ślaskiego</t>
  </si>
  <si>
    <t>ul. Ligonia 46/ 40-037 Katowice</t>
  </si>
  <si>
    <t xml:space="preserve">Forum Sołtysów Województwa Śląskiego </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</si>
  <si>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</si>
  <si>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forum/konferencja</t>
  </si>
  <si>
    <t>Sołtysi z województwa śląskiego, przedstawiciele instytucji działających na rzecz rolnictwa, rozwoju obszarów wiejskich oraz Partnerzy KSOW</t>
  </si>
  <si>
    <t>Biuletyny  i broszury szansą podniesienia efektywności i opłacalności produkcji roślinnej</t>
  </si>
  <si>
    <t>Głównym celem operacji jets dostarczenie informacji służbą doradczym oraz instytucjom obługujacych sektor rolny na temat najlepszych odmian gatunków roślin w województwie śląskim. Tematy operacji: 4.8, 4.13.</t>
  </si>
  <si>
    <t xml:space="preserve">Liczba tytułów publikacji </t>
  </si>
  <si>
    <t xml:space="preserve">2 publikacje o nakładzie: Biuletyn – 1500 szt., Broszura – 3000 szt.
</t>
  </si>
  <si>
    <t>Producenci rolni, doradztwo rolnicze, firmy handlowo-nasienne, instytucje obsługujące sektor rony w woj. śląskim</t>
  </si>
  <si>
    <t>I, II, III</t>
  </si>
  <si>
    <t xml:space="preserve">COBORU Stacja Doświadczalna Oceny Omian  w Pawłowicach </t>
  </si>
  <si>
    <t>ul. Wiejska 25, 44-180 Toszek</t>
  </si>
  <si>
    <t xml:space="preserve">XXIII Gliwicki Kiermasz Żywności Ekologicznej i Tradycyjnej – natura, zdrowie, kultura </t>
  </si>
  <si>
    <t>Skrócenie łańcucha dostaw żywności poprzez organizację XXIII Gliwickiego Kiermaszu Żywności Ekologicznej i Tradycyjnej – natura, zdrowie, kultura. Tematy operacji: 4.3.</t>
  </si>
  <si>
    <t>Liczba targów/ Szacowana liczba uczestników targów</t>
  </si>
  <si>
    <t xml:space="preserve"> sztuk 1 /  2000 uczestników</t>
  </si>
  <si>
    <t>Rolnicy i przetwórcy ekologiczni i tradycyjni</t>
  </si>
  <si>
    <t xml:space="preserve">Polski Klub Ekologiczny w Krakowie Koło Miejskie w Gliwicach   </t>
  </si>
  <si>
    <t xml:space="preserve"> ul. Ziemowita 1 lok. III p.,                                          44-100 Gliwice</t>
  </si>
  <si>
    <t>Rozwój obszarów wiejskich w świetle przepisów europejskich</t>
  </si>
  <si>
    <t>Celem operacji jest wzrost poziomu wiedzy mieszkańców Gminy Pilica na temat sposobu interpretowania przepisów unijnych i aktów prawnych związanych z rozwojem obszarów wiejskich. Tematy operacji: 4.1, 4.2, 4.7, 4.8,4.9, 4.11, 4.12, 4.13.</t>
  </si>
  <si>
    <t>Liczba szkoleń/Liczba uczestników/ w tym liczba przedstawicieli LGD</t>
  </si>
  <si>
    <t>1 szkolenie/42 uczestników/ 4 przedstawicieli LGD</t>
  </si>
  <si>
    <t>Mieszkańcy Gminy Pilica tj: rolnicy, osoby należące do stowarzyszeń i organizacji pozarządowych działających na terenie Gminy Pilica</t>
  </si>
  <si>
    <t xml:space="preserve">Gmina Pilica  </t>
  </si>
  <si>
    <t>ul. Żarnowiecka 46a, 42-436 Pilica</t>
  </si>
  <si>
    <t>Akademia Liderów Rozwoju Obszarów Wiejskich</t>
  </si>
  <si>
    <t>Głównym celem projektu jest wymiana wiedzy oraz aktywizacja i edukacja młodych rolników i uczniów szkół rolniczych na temat rozwoju obszarów wiejskich, służąca zwiększeniu ich udziału w podejmowaniu inicjatyw na rzecz rozwoju OW. Tematy operacji: 4.1, 4.3, 4.4, 4.5, 4.7, 4.8, 4.9, 4.12, 4.13</t>
  </si>
  <si>
    <t>Liczba szkoleń/ Liczba uczestników</t>
  </si>
  <si>
    <t xml:space="preserve">Grupę docelową projektu będą stanowili:
- szkolenia e-learningowe z zakresu opisanego w załączniku: uczniowie szkół średnich o profilu rolniczym lub pokrewnym  (np. technik hodowca koni, ogrodnik) oraz młodzi rolnicy i domownicy rolników w wieku od 16 do 35 r.ż. zamieszkujący obszary wiejskie województwa śląskiego;
- w przypadku szkolenia z wyjazdem studyjnym – 50 uczniów szkół rolniczych oraz młodych rolników i domowników rolników w wieku od 16 do 35 r.ż. zamieszkujący obszary wiejskie województwa śląskiego. 
</t>
  </si>
  <si>
    <t>ul. Tkacka 5 lok. 6, 42-200 Częstochowa</t>
  </si>
  <si>
    <t>Regionalne Spotkania z Tradycją - Przegląd Zespołów KGW</t>
  </si>
  <si>
    <t>Aktywizacja społeczna mieszkańców obszarów wiejskich poprzez organizację Regionalnych Spotkań z Tradycją – Przegląd Zespołów KGW. Tematy operacji: 4.1, 4.9, 4.13</t>
  </si>
  <si>
    <t>Liczba imprezy plenerowej/Liczba uczestników</t>
  </si>
  <si>
    <t xml:space="preserve">1 impreza/ 1000 uczestników </t>
  </si>
  <si>
    <t xml:space="preserve">Mieszkańcy obszarów wiejskich woj. śląskiego </t>
  </si>
  <si>
    <t>Rejonowy Związek Rolników, Kółek i Organizacji Rolniczych w Bielsku-Białej</t>
  </si>
  <si>
    <t>ul. Sobieskiego 105, 43-300 Bielsko-Biała</t>
  </si>
  <si>
    <t>Jurajski Festiwal Kultury Ludowej</t>
  </si>
  <si>
    <t>Aktywizacja mieszkańców wsi na rzecz podejmowania inicjatyw służących włączeniu społecznemu, w szczególności osób starszych, młodzieży, niepełnosprawnych, mniejszości narodowych i innych osób wykluczonych społecznie. Tematy operacji: 4.1, 4.9, 4.12, 4.13.</t>
  </si>
  <si>
    <t>Mieszkańcy obszaru powiatu zawierciańskiego i powiatów ościennych, turyści, pasjonaci folkloru;
zespoły folklorystyczne, kapele, śpiewacy, rękodzielnicy, wytwórcy produktów lokalnych</t>
  </si>
  <si>
    <t>Lokalna Grupa Działania „Perła Jury” w Łazach</t>
  </si>
  <si>
    <t>ul. Jesionowa 1,       42-450 Łazy</t>
  </si>
  <si>
    <t>Publikacja wydawnictwa „Bogu na chwałę. Ludziom na pożytek” - Ochotnicze Straże Pożarne Powiatu Kłobuckiego</t>
  </si>
  <si>
    <t>Celem operacji jest wydanie publikacji, która ma za zadnie wzbudzić entuzjazm wśród grupy docelowej dla przejawów takiej aktywności, jak działalność OSP. Celem operacji jest zwiększenie świadomości 2000 młodych ludzi, osób starszych, niepełnosprawnych, mniejszości narodowych i innych osób wykluczonych społecznie-beneficjentów oraz zwiększenie ich aktywności na rzecz lokalnej społeczności wiejskiej poprzez wydanie i rozdysponowanie publikacji. Tematy operacji: 4.9, 4.13.</t>
  </si>
  <si>
    <t>1 publikacja o nakładzie 2000 egzemplarzy</t>
  </si>
  <si>
    <t>Grupę docelową stanowić będą dzieci i młodzież w wieku szkolnym, oraz osoby dorosłe zamieszkałe na terenach wiejskich powiatu kłobuckiego</t>
  </si>
  <si>
    <t xml:space="preserve">Powiat Kłobucki  </t>
  </si>
  <si>
    <t>ul. Rynek im. Jana Pawła II 13,                    42-100 Kłobuck</t>
  </si>
  <si>
    <t>Działamy, bo się znamy!</t>
  </si>
  <si>
    <t>Celem operacji jest:
- integracja organizacji pozarządowych, rękodzielników oraz osób związanych z promocją   kultury i tradycji, 
- umożliwienie poprzez organizację szkolenia sprzedaży produktów lokalnych, prac  rękodzielniczych na organizowanych różnego rodzaju imprezach ogólnogminnych czy 
  festynach wiejskich,
- wydanie publikacji informujących o organizacjach pozarządowych oraz rękodzielnikach  działających na terenie Gminy Pilchowice.
Tematy operacji: 4.8.</t>
  </si>
  <si>
    <t>Szkolenie i publikacja</t>
  </si>
  <si>
    <t>Liczba szkoleń/ liczba uczestników/ w tym liczba przestawicieli LGD/ Liczba tytułów publikacji</t>
  </si>
  <si>
    <t xml:space="preserve">Lokalni twórcy i pasjonaci, rękodzielnicy (w tym rady sołeckie, ochotnicze straże pożarne, koła gospodyń wiejskich, ludowe kluby sportowe, koła łowieckie itp.), formalne i nieformalne organizacje pozarządowe, do których należy zaliczyć także stowarzyszenia działające na terenie Gminy Pilchowice. </t>
  </si>
  <si>
    <t>Gmina Pilchowice</t>
  </si>
  <si>
    <t>ul. Damrota 6,          44-145 Pilchowice</t>
  </si>
  <si>
    <t>Produkt lokalny, produkt turystyczny a kreowanie marki regionu</t>
  </si>
  <si>
    <t>Głównym celem operacji jest promocja obszaru 12 gmin LGD Cieszyńska Kraina, jako spójnego terenu, bogatego pod względem krajoznawczym, turystycznym a tym samym i przedsiębiorczym. Tematy operacji: 4.8, 4.9.</t>
  </si>
  <si>
    <t>Konferencja i publikacja</t>
  </si>
  <si>
    <t>Liczba konferencji/ Liczba uczestników/ w tym liczba przedstawicieli LGD/  w tym liczba doradców rolniczych/ Liczba tytułów publikacji</t>
  </si>
  <si>
    <t xml:space="preserve">W ramach konferencji - Przedstawiciele gmin, przedsiębiorcy oraz mieszkańcy terenu objętego działaniem LGD, w ramach wydania przewodnika turystycznego grupę docelową będą stanowili głównie turyści odwiedzający 12 gmin wchodzących w skład LGD Cieszyńska Kraina. </t>
  </si>
  <si>
    <t>Stowarzyszenie Lokalna Grupa Działania "Cieszyńska Kraina"</t>
  </si>
  <si>
    <t>ul. Mickiewicza 9, 43-430 Skoczów</t>
  </si>
  <si>
    <t>Przez KONTAKTY do WSPÓŁPRACY – wyjazd studyjny dla LGD</t>
  </si>
  <si>
    <t>Głównym celem przyświecającym planowanej operacji jest wymiana wiedzy i doświadczeń oraz utworzenie sieci kontaktów dla LGD z terenu województwa śląskiego w zakresie współpracy na rzecz rozwoju obszarów wiejskich na przykładzie tworzenia kompleksowej oferty turystycznej obszaru objętego LSR. Możliwość zapoznania się z nowymi rozwiązaniami w zakresie rozwoju i wspierania przedsiębiorczości oraz poznanie dobrych praktyk i rozwiązań w zakresie aktywizacji społeczności lokalnych będzie miała istotne znaczenie dla uczestników wyjazdu. Tematy operacji: 4.1, 4.7, 4.11, 4.12, 4.13.</t>
  </si>
  <si>
    <t>Liczba wyjazdów/ Liczba uczestników/ w tym liczba przedstawicieli LGD</t>
  </si>
  <si>
    <t xml:space="preserve">Przedstawiciele LGD funkcjonujących na terenie województwa śląskiego, Śląskiego Ośrodka Doradztwa Rolniczego,  Agencji Restrukturyzacji i Modernizacji Rolnictwa, Śląskiej Izby Rolniczej,  ŚZGiP. </t>
  </si>
  <si>
    <t xml:space="preserve">Śląski Związek Gmin i Powiatów   </t>
  </si>
  <si>
    <t>ul. Kościuszki 43/5, 40-048 Katowice</t>
  </si>
  <si>
    <t>Wioski tematyczne przykładem zintegrowanego systemu wsparcia ekonomii społecznej</t>
  </si>
  <si>
    <t>Głównym celem operacji jest zapoznanie uczestników z ideą, terminologią, metodyką zakładania wiosek tematycznych oraz poznanie ciekawych działań i inicjatyw społecznych prowadzonych na obszarach wiejskich. Ponadto celem operacji jest aktywizacja mieszkańców wsi na rzecz podejmowania inicjatyw służących zachowaniu dziedzictwa kulturowego, pobudzenia przedsiębiorczości wiejskiej oraz aktywizacji społecznej i ekonomicznej poprzez promocję idei wsi tematycznych i wdrażanie podmiotów ekonomii społecznych na obszarach wiejskich. Tamaty operacji: 4.5, 4.7, 4.9, 4.11, 4.13.</t>
  </si>
  <si>
    <t>Warsztat, wyjazd studyjny i konferencja</t>
  </si>
  <si>
    <t>1. Liczba warsztatów/ Liczba uczestników / w tym liczba przestawicieli LGD/ w tym liczba doradców roniczych; 2. Liczba wyjazdów studyjnych/ Liczba uczestników /w tym liczba przestawicieli LGD/w tym liczba doradców rolniczych; 3. Liczba konferencji/ Liczba uczestników /w tym liczba doradców rolniczych</t>
  </si>
  <si>
    <t xml:space="preserve">Grupę docelową projektu stanowi 85 osób tj, 50 osób będących uczestnikami konferencji oraz 35 osób, które wezmą udział w wyjeździe studyjnym i warsztatach (odbędą sięw trakcie wyjazdu). Rekrutowani będą mieszkańcy terenów wiejskich, rolnicy, osoby zainteresowane przeniesieniem idei wsi tematycznej  lub inicjatyw i przedsięwzięć z sieci „Wiosek z Pomysłem” na obszar województwa śląskiego, doradcy rolniczy, właściciele gospodarstw agroturystycznych i zagród edukacyjnych, przedstawiciele instytucji wspierających rozwój obszarów wiejskich. Rekrutowani uczestnicy operacji to głownie osoby, które obecnie pracując, wykorzystują lokalny potencjał obszarów wiejskich  oraz znają jego specyfikę.  </t>
  </si>
  <si>
    <t>I, II, III, IV</t>
  </si>
  <si>
    <t>Śląski Ośrodek Doradztwa Rolniczego w Częstochowie</t>
  </si>
  <si>
    <t>ul. Wyszyńskiego 70/126,                        42-200 Częstochowa</t>
  </si>
  <si>
    <t>Wyjazd studyjny do Rumunii</t>
  </si>
  <si>
    <t>Nawiązanie międzynarodowej współpracy partnerskiej  z rumuńskimi Lokalnymi Grupami Działania. Tematy operacji: 4.1.</t>
  </si>
  <si>
    <t>Liczba wyjazdów/ Liczba uczestników/w tym liczba przedstawicieli LGD</t>
  </si>
  <si>
    <t xml:space="preserve">Przedstawiciele  LGD Zielony Wierzchołek Śląska, LGD Perła Jury, LGD Bractwo Kuźnic oraz LGD Partnerstwo Północnej Jury  oraz samorządu.  </t>
  </si>
  <si>
    <t>Lokalna Grupa Działania "Zielony Wierzchołek Śląska"</t>
  </si>
  <si>
    <t>ul. Staszica 12,         42-100 Kłobuck</t>
  </si>
  <si>
    <t xml:space="preserve">Udział w Targach Turystki Weekendowej „Atrakcje Regionów”  </t>
  </si>
  <si>
    <t>Celem operacji jest promocja rozwoju obszarów wiejskich. Tematy operacji: 4.9.</t>
  </si>
  <si>
    <t>Liczba stoisk wystawienniczych/ Szacowana liczba odwiedzających stoiska wystawiennicze</t>
  </si>
  <si>
    <t>1 stoisko 40 m2 podzielone proprcjonalnie dla 4 partnerów/ 5000 osób</t>
  </si>
  <si>
    <t xml:space="preserve">Grupą docelową projektu są mieszkańcy aglomeracji śląskiej oraz województwa śląskiego </t>
  </si>
  <si>
    <t>Młodzieżowe Forum Zrównoważonego Rozwoju Obszarów Wiejskich</t>
  </si>
  <si>
    <t>Głównym celem realizacji operacji jest upowszechnienie wiedzy w zakresie zrównoważonej polityki rozwoju obszarów wiejskich, metod produkcji rolniczej przyjaznej środowisku, wybranych form przedsiębiorczości oraz wsparcia finansowego ukierunkowanego na innowacje i odnawialne źródła energii na obszarach wiejskich. Tematy operacji: 4. 3, 4.4, 4.5, 4.6, 4.7, 4.8, 4.9.</t>
  </si>
  <si>
    <t>1 szkolenie/ 50 uczestników</t>
  </si>
  <si>
    <t xml:space="preserve">Młodzi mieszkańcy obszarów wiejskich, będących rolnikami lub domownikami rolników oraz aktywnymi członkami grup formalnych i nieformalnych, w wieku od 16 do 35 roku życia, zamieszkujących obszary wiejskie województwa śląskiego. </t>
  </si>
  <si>
    <t xml:space="preserve"> ul. Chmielna 6/6,                        00-020 Warszawa</t>
  </si>
  <si>
    <t xml:space="preserve">Upowszechnienie wiedzy o dziedzictwie kulinarnym oraz 
wskazywanie  możliwości wykorzystywania walorów tradycyjnych, regionalnych i lokalnych produktów i potraw w ofercie gospodarstw agroturystycznych, w turystyce wiejskiej i lokalnej gastronomii.  Inspirowaniei do tworzenia nowatorskiej kuchni, opartej na lokalnych produktach użytych w niekonwencjonalny sposób, zaspokajającej oczekiwania najbardziej wymagających konsumentów. 
</t>
  </si>
  <si>
    <t>Wydawnictwo</t>
  </si>
  <si>
    <t xml:space="preserve">Mieszkańcy Województwa świętokrzyskiego, producenci żywności, restauratorzy, a także turyści  
</t>
  </si>
  <si>
    <t>Samorząd Województwa Świętokrzyskiego</t>
  </si>
  <si>
    <t>al.. IX Wieków Kielc 3, 25- 516 Kielce</t>
  </si>
  <si>
    <t>Album "Sieć Dziedzictwo Kulinarne Świętokrzyskie"</t>
  </si>
  <si>
    <t>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t>
  </si>
  <si>
    <t>Rolnicy Województwa świętokrzyskiego</t>
  </si>
  <si>
    <t>Druk informatora "Wyniki Porejestrowych Doświadczeń Odmianowych w województwie świętokrzyskim w latach 2015-2017"</t>
  </si>
  <si>
    <t>250</t>
  </si>
  <si>
    <t>"Potrawy regionalne i tradycyjne z gęsiny"</t>
  </si>
  <si>
    <t xml:space="preserve">Celem jest upowszechnianie walorów zdrowotnych i smakowych gęsiny w ofercie żywieniowej gospodarstw agroturystycznych, mieszkańców i poszerzenie ofert restauratorów oraz propagowanie gęsi kieleckiej jako produktu regionalnego oraz zachęcenie mieszkańców regionu do zmiany nawyków żywieniowych. Promocja idei żywności tradycyjnej, upowszechniania wiedzy o tradycji chowu i hodowli w regionie, możliwościach kulinarnych jej przyrządzania oraz możliwościach pogłębienia wiedzy o jej walorach , popularyzacji  i sposobach podtrzymania gatunku. </t>
  </si>
  <si>
    <t>120 - 150</t>
  </si>
  <si>
    <t>Koła gospodyń wiejskich z terenu województwa świętokrzyskiego, mieszkańcy regionu świę-tokrzyskiego</t>
  </si>
  <si>
    <t>Wyjazd studyjny dla członków Świętokrzyskiej Sieci Dziedzictwa Kulinarnego do Województwa podkarpackiego</t>
  </si>
  <si>
    <t xml:space="preserve">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
</t>
  </si>
  <si>
    <t>30-  40</t>
  </si>
  <si>
    <t>Członkowie  ŚSDK</t>
  </si>
  <si>
    <t>Udział w Targach  Agrotravel</t>
  </si>
  <si>
    <t>Promowanie  walorów  turystycznych i gospodarczych, promocja bogactwa kultury ludowej, przyrodniczej, historycznej oraz produktów lokalnych, kreowanie miejsc pracy na terenach wijeskich.</t>
  </si>
  <si>
    <t>liczba osób</t>
  </si>
  <si>
    <t>20 - 30</t>
  </si>
  <si>
    <t>Koła Gospodyń Wiejskich z terenu województwa świętokrzyskiego, członkowie ŚSDK</t>
  </si>
  <si>
    <t>Organizacja i przeprowadzenie Międzynarodowej Konferencji Pszczelarskiej  podczas XI Świętokrzyskiego Święta Pszczoły</t>
  </si>
  <si>
    <t xml:space="preserve">Celem realizowanej operacji jest zwiększenie udziału zainteresowanych stron we wdrażaniu inicjatyw na rzecz rozwoju obszarów wiejskich, poprzez realizację konferencji dla członków Sieci  Dziedzictwo Kulinarne Świętokrzyskie oraz osób zainteresowanych podjęciem dzialności pszczelarskiej. Uczestnicy zapoznają się z procesem wytwarzania i produkcj miodów,  produktów miodopochodnych oraz innego wykorzystania produktów pszczelarskich. </t>
  </si>
  <si>
    <t>Członkowie ŚSDK oraz osoby chętne do podjecia działalnosci pszczelarskiej</t>
  </si>
  <si>
    <t xml:space="preserve">Wyjazd studyjny zagraniczny do krajów UE </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</si>
  <si>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</si>
  <si>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8 do 12</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</si>
  <si>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</si>
  <si>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Celem operacji jest zwiększenie wiedzy środowiska wiejskiego na temat możliwości legalnego przetwórstwa produktów z gospodarstwa i ich legalnej sprzedaży oraz zwiększenie wiedzy konsumentów na temat podaży tych produktów poprzez zorganizowanie konkursu na przetwory i potrawy. Przedmiotem operacji jest organizacja konursu.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</si>
  <si>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</si>
  <si>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</si>
  <si>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</si>
  <si>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Udział przedstawicieli lgd województwa świętokrzyskiego w konferencji Linc 2018 w Finlandii.</t>
  </si>
  <si>
    <t>Głównym celem operacji jest nawiązanie kontaktu przedstawicieli świętokrzyskich lgd z lgd z UE w związku z przygotowywaniem projektów współpracy. Przedmiotem operacji jest udział w konferencji Linc 2018 w  ramach wizyty studyjnej do Finlandii. Tematy operacji:  wspieranie rozowju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</si>
  <si>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uczestników  wyjazdu</t>
  </si>
  <si>
    <t>Grupa docelową są przedstawiciele lokalnych grup działania - członkowie Świętokrzyskiej Sieci LGD.</t>
  </si>
  <si>
    <t>Świętokrzyska Sieć LGD</t>
  </si>
  <si>
    <t>Plac Staszica 6; 26-021 Daleszyce</t>
  </si>
  <si>
    <t>Szkolenia LGD województwa świętokrzyskiego</t>
  </si>
  <si>
    <t>Głównym celem operacji jest podniesienie wiedzy pracowników lgd z woj.świętokrzyskiego z zakresu: ochrona danych osobowych po zmianie przepisów, kodeks pracy dla zarządzających organizacją pozarządową. Przedmiotem operacji jest udział przedstawicieli lgd w dwóch szkoleniach. Tematy operacji: wspieranie rozowju przedsiebiorczości na obszarach wiejskich przez podnoszenie poziomu wiedzy i umiejętności w obszarach innych niż rozwój zielonej gospodarki i obszar małego przetwórstwa lokalnego; upowszechnianie wiedzy dotyczącej zarządzania projektami z zakresu rozwoju obszarów wiejskich.</t>
  </si>
  <si>
    <t>Pracownicy lgd oraz osoby zarządzające lgd</t>
  </si>
  <si>
    <t>Wizyta studyjna w partnerskich lgd Słowacji i Węgier</t>
  </si>
  <si>
    <t>Celem operacji jest wymiana doświadczeń z zaresu przygotowywania i realizacji projektów współpracy oraz nawiązanie kontaktów przedstwicieli świętokrzyskich lgd ze słowackimi i węgierskimi, w związku z przygotowywaniem projektów współpracy w kolejnych latach. Przedmiotem operacji jest udział w wyjeździe studyjnym na Słowację i Węgry. Tematy operacji:  wspieranie rozowju przedsiębiorczości na obszarach wiejskich przez podnoszenie poziomu wiedzy i umiejętności w obszarze małego przetwórstwa lokalnego lub w obszarze rozwoju zielonej gospodarki, w tym tworzenie nowych miejsc pracy; upowszechnianie wiedzy dotyczącej zarządzania projektami z zakresu rozwoju obszarów wiejskich; upowszechnianie wiedzy w zakresie planowania rozwoju lokalnego z uwzględnieniem potencjału ekonomicznego, społecznego i środowiskowego danego obszaru.</t>
  </si>
  <si>
    <t>liczba uczstników wyjazdu</t>
  </si>
  <si>
    <t>Przedstawiciele świętokrzyskich lgd</t>
  </si>
  <si>
    <t>Organizacja  konkursu promującego ryby i produkty rybne podczas Festiwalu Ludowego</t>
  </si>
  <si>
    <t>Głównym celem operacji jest kampani propagująca zwiększenie spożycia ryb, w tym sprzedaży produktów rybnych wśród społeczności lokalnej, a także upowszechnienie wiedzy na temat znaczenia ryb w racjonalnym żywieniu człowieka. Przedmiotem operacji jest organizacja konkursu promującego ryby i produkty rybne podczas Festiwalu Ludowego. Tematy operacji: upowszechnienie wiedzy w zakresie optymalizacji wykorzystywania przez mieszkańców obszarów wiejskich zasobów środowiska naturalnego; wspieranie rozowju przedsiebiorczości na obszarach wiejskich przez podnoszenie poziomu wiedzy i umiejętności w obszarach innych niż rozwój zielonej gospodarki i obszar małego przetwórstwa lokalnego; promocja jakości życia na esi lub promocja wsi jako miejsaca do życia i rozowju zawodowego, a także upowszechnianie wiedzy w zakresie planowania rozwoju lokalnego z uwzględnieniem potencjału ekonomicznego, społecznego i środowiskowego danego obszaru.</t>
  </si>
  <si>
    <t>Przedstwaicielki Kół Gospodyń Wiejskich oraz Stowarzyszeń z terenu powiatu jędrzejowskiego</t>
  </si>
  <si>
    <t>Gmina Sędziszów</t>
  </si>
  <si>
    <t>ul. Dworcowa 20; 28-340 Sędziszów</t>
  </si>
  <si>
    <t>Świętokrzyska Kuźnia Smaków – lokalna marka</t>
  </si>
  <si>
    <t>Głównym celem operacji jest rozszerzenie oferty Świętokrzyskiej Kuźni Smaków wspierającej rozwój rynku żywności tradycyjnej i regionalnej oraz wzmocnienie ekonomiczne i wizerunkowe podmiotów ŚKS jako lokalnej marki. Przedmiotem operacji jest organizacja wyjazdu studyjnego, stoiska wystawienniczego na targach AGROTRAVEL w Kielcach oraz działania związane z certyfikacją nowych podmiotów w ramach Świętokrzyskiej Kuźni Smaków. Tematy operacji: upowszechnienie wiedzy w zakresie tworzenia krótkich łańcuchów dostaw w rozumieniu art. 2 ust.1 akapit drugi lit. m rozporządzenia nr 1305/2013 w sektorze rolno-spożywczym;  wspieranie rozowju przedsiębiorczości na obszarach wiejskich przez podnoszenie poziomu wiedzy i umiejętności w obszarze małego przetwórstwa lokalnego lub w obszarze rozwoju zielonej gospodarki, w tym tworzenie nowych miejsc pracy.</t>
  </si>
  <si>
    <t xml:space="preserve">wyjazd studyjny; stoisko wystawiennicze na targach; działania związane z certyfikacją nowych podmiotów w ramach Świętokrzyskiej Kuźni Smaków. </t>
  </si>
  <si>
    <t xml:space="preserve">liczba uczestników wyjazdu studyjnego, liczba podmiotów promujących się podczas targów; liczba podmiotów poddanych certyfikacji </t>
  </si>
  <si>
    <t>Pierwszą grupę docelową stanowić będą rolnicy, przedsiębiorcy, rzemieślnicy prowadzący przetwórstwo tradycyjne żywności, wytwarzający produkty regionalne lub zainteresowani rozwinięciem takiej działaności oraz właściciele lokali gastronomicznych zainteresowani wprowadzeniem potraw kuchni regionalnej do oferyt żywieniowej, a także właściciele gospodarstw agroturystycznych prowadzących kuchnię regionalną. Druga grupę docelową stanowić będą rolnicy, przedsiębiorcy, rzemieślnicy prowadzący przetwórstwo tradycyjne żywności, wytwarzający produkty regionalne oraz właściciele lokali gastronomicznych zainteresowani wprowadzeniem potraw kuchni regionalnej do oferyt żywieniowej, a także właściciele gospodarstw agroturystycznych prowadzących kuchnię regionalną zainteresowani nadaniem marki ŚKS.</t>
  </si>
  <si>
    <t>Świętokrzyski Ośrodek Doradztwa Rolniczego w Modliszewicach</t>
  </si>
  <si>
    <t>Modliszewice ul. Piotrkowska 30; 26-200 Końskie</t>
  </si>
  <si>
    <t>Świętokrzyskie Konfrontacje Nauki i Praktyki Rolniczej</t>
  </si>
  <si>
    <t>Celem operacji jest aktywizowanie potencjalnych beneficjentów do poszukiwania nowych metod produkcji roślinnej i hodowli zwierząt możliwych do wdrożenia w gospodarstwach w woj. świętokrzyskim. Przedmiotem operacji jest organizacja seminarium nt. Innowacji w uprawie zbóż i użtków zielonych oraz unowocześnienia chowu i hodowli zwierząt, a także organizacja XIII Świętokrzyskiej Wystawy Zwierząt Hodowlanych. Tematy operacji to m.in.: upowszechnienie wiedzy w zakresie systemów jakości żywności, o których mowa w art. 16 ust. 1 lit. a lub b rozpoprządzenia nr 1305/2013; uupowszechnienie wiedzy w zakresie optymalizacji wykorzystywania przez mieszkańców obszarów wiejskich zasobów środowiska naturalnego; upowszechnienie wiedzy w zakresie dotyczącym zachowania różnorodności genetycznej roślin lub zwierząt.</t>
  </si>
  <si>
    <t>seminarium; wystawa</t>
  </si>
  <si>
    <t>liczba uczestników seminariów; liczba uczestników wystawy</t>
  </si>
  <si>
    <t>Grupę docelową stanowią rolnicy - producenci zbóż oraz posiadacze trwałych użytków zielonych i doradcy rolni, a także hodowcy bydła mlecznego - obecni i potencjalni oraz doradcy rolni.</t>
  </si>
  <si>
    <t>Festiwal Potraw Kulinarnych - promocja świętokrzyskich produktów regionalnych</t>
  </si>
  <si>
    <t>Głównym celem projektu jest organizacja konkursu kulinarnego wraz z promocją produktów lokalnych, który pozwoli przedstawicielom społeczności lokalnych z 13 świętokrzyskich powiatów zaprezentować swój dorobek kulinarny oraz kulturowy. Projekt jest swoistym wyjściem naprzeciw konsumentom i lokalnym wytwórcom tj.: Koła Gospodyń Wiejskich, Kluby Seniora, Gospodarstwa Agroturystyczne z terenów wiejskich.Tematy operacji: promocja jakości życia na wsi lub promocja wsi jako miejsca do życia i rozwoju zawodowego.</t>
  </si>
  <si>
    <t xml:space="preserve">liczba uczestników imprezy </t>
  </si>
  <si>
    <t>210</t>
  </si>
  <si>
    <t>Operacja skierowna jest do 30 podmiotów/organizacji : gospodarstw agroturystycznych, branży gastronomicznej oraz Kół Gospodyń Wiejskich z 13 powiatów województwa świętokrzyskiego. Grupą docelową są również mieszkańcy zainteresowani kulinariami i kultura ludową, którzy będą obserwować  przebieg konkursu.</t>
  </si>
  <si>
    <t xml:space="preserve">Stowarzyszenie "Tradycja i Nowoczesność" </t>
  </si>
  <si>
    <t>Celiny 28; 26-035 Raków</t>
  </si>
  <si>
    <t xml:space="preserve">I </t>
  </si>
  <si>
    <r>
      <t>Wizyta studyjna - odnowa wsi we Włoszech w regionach partnerskich (Autonomiczny Region Vall</t>
    </r>
    <r>
      <rPr>
        <sz val="11"/>
        <rFont val="Calibri"/>
        <family val="2"/>
        <charset val="238"/>
      </rPr>
      <t>é</t>
    </r>
    <r>
      <rPr>
        <sz val="11"/>
        <rFont val="Calibri"/>
        <family val="2"/>
        <charset val="238"/>
        <scheme val="minor"/>
      </rPr>
      <t>e d</t>
    </r>
    <r>
      <rPr>
        <sz val="11"/>
        <rFont val="Calibri"/>
        <family val="2"/>
        <charset val="238"/>
      </rPr>
      <t>'Aoste oraz Prowincja Perugia)</t>
    </r>
  </si>
  <si>
    <t>Celem realizacji operacji jest zwiekszenie zaangażowania społeczności wiejskich z terenu wojewóztwa warmińsko-mazurskiego na rzecz swoich miejscowości, wrzost wiedzy w zakresie mozliwości realziacji przedsięwziec na obszarach wiejskich oraz poznawanie dobrych praktyk, które przyczynią się do podnoszenia jakości realziowanych projektów.</t>
  </si>
  <si>
    <t>Osoby zaangażowane w Program Odnowy Wsi Województwa Warmińsko-Mazurskiego "Wieś Warmii, Mazur i Powiśla miejscem w którym warto żyć…". Liderzy działający w swoich społecznościach, w szczególności liderzy wiejscy, członkowie grup odnowy wsi, sołtysi, osoby wyróżniające się w swoim środowisku, włądze gminne, koordynatorzy gminni, moderatorzy, pracownicy Urzędu Marszałkowskiego Województwa Warmińsko-Mazurskiego w Olsztynie.</t>
  </si>
  <si>
    <t>Urząd Marszałkowski Województwa Warmińsko-Mazurskiego w Olsztynie</t>
  </si>
  <si>
    <t>ul. Emilii Plater 1, 10-562 Olsztyn</t>
  </si>
  <si>
    <t>Żywność wysokiej jakości sposobem na pobudzenie aktywności gospodarczej mieszkańców województwa</t>
  </si>
  <si>
    <t>Celem głównym operacji jest przekazanie wiedzy uczestnikom przedsięwzięcia dotyczącej między innymi tworzenia krótkich łańcuchów dostaw, systemów jakości żywności, rolniczego handlu detalicznego, nowoczesnych metod promocji oraz wspieranie tworzenia się powiązań pomiędzy rolnikami zajmującymi się rolnictwem ekologicznym a przedsiębiorstwami lokalnymi, hotelarzami posiadającymi restauracje a producentami lokalnej żywności opartej o tradycyjne metody wytwarzania.</t>
  </si>
  <si>
    <t>Członkowie Sieci Dziedzictwo Kulinarne Warmia Mazury, Powiśle, rolnicy i przetwórcy żywności ekologicznej, właściciele/przedstawiciele hoteli posiadajacych restauracje, instytucje branżowe,sanitarne, weterynaryjne władze rządowe, samorządowe, ośrodki doradztwa rolniczego , ośrodki naukowe, izby rolnicze i gospodarcze.</t>
  </si>
  <si>
    <t>Udział w targach poświęconych żywności regionalnej, tradycyjnej i naturalnej</t>
  </si>
  <si>
    <t>Celem głównym operacji jest promocja i wsparcie sektora żywności regionalnej, tradycyjnej i naturalnej z województwa warmińsko-mazurskiego, upowszechnianie wiedzy w zakresie tworzenia krotkich łańcuchów dostaw, wspieranie tworzenia się powiązań pomiędzy podmiotami rynku spożywczego oraz prezentacja regionalnego dziedzictwa kulinarnego.</t>
  </si>
  <si>
    <t>udział w targach</t>
  </si>
  <si>
    <t>Producenci i przetwórcy regionalnej żywności, w tym członkowie sieci Dziedzictwo Kulinarne Warmia, Mazury, Powiśle. Dodatkowo również odwiedzający targi konsumenci.</t>
  </si>
  <si>
    <t>Wizyta studyjna producentów i przetwórców żywności naturalnej, tradycyjnej, lokalnej, regionalnej w przedsiębiorstwach partnerskich województw zrzeszonych w Europejskiej Sieci Dziedzictwo Kulinarne</t>
  </si>
  <si>
    <t>Poznanie dobrych praktyk w zakresie wdrażania Programu Rozwoju Obszarów Wiejskich</t>
  </si>
  <si>
    <t>Producenci i przetwórcy żywności naturalnej, tradycyjnej, lokalnej, regionalnej będący członkami sieci Dziedzictwo Kulinarne Warmia, Mazury, Powiśle, przedstawiciele Urzędu Marszałkowskiego Województwa Warmińsko-Mazurskiego w Olsztynie</t>
  </si>
  <si>
    <t xml:space="preserve"> Organizacja konkursu na "Najładniejszy wieniec dożynkowy"</t>
  </si>
  <si>
    <t xml:space="preserve">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
</t>
  </si>
  <si>
    <t>Społeczności lokalne, gminne. Osoby zaangażowane  w rozwój obszarów wiejskich.</t>
  </si>
  <si>
    <t>Forum LGD i LGR Warmii i Mazur 2018</t>
  </si>
  <si>
    <t>Celem realizacji operacji jest organizacja dwudniowego Forum LGD i LGR Warmii i Mazur 2018</t>
  </si>
  <si>
    <t xml:space="preserve">Lokalne Grupy Działania, Lokalne Grupy Rybackie, przedstawiciele Samorządu Województwa </t>
  </si>
  <si>
    <t>Stowarzyszenie Lokalna Grupa Działania "Brama Mazurskiej Krainy"</t>
  </si>
  <si>
    <t>Plac Wolności 1,    13-100 Nidzica</t>
  </si>
  <si>
    <t>Polsko-Węgiersko-Słowackie doświadczenia w budowaniu partnerstwa na rzecz zrównoważonego rozwoju obszarów wiejskich - wyjazd studyjny</t>
  </si>
  <si>
    <t xml:space="preserve">Celem realizacji operacji jest organizacja wyjazdu studyjnego </t>
  </si>
  <si>
    <t xml:space="preserve">Rolnicy, przedstawiciele warmińsko-mazurskiego samorządu rolniczego, przedstawiciele Samorządu Województwa, WMIR, WMODR, Stowarzyszenia Lokalne Grupy Działania Warmii i Mazur, Stowarzyszenia Doradców na Rzecz Rozwoju Obszarów Wiejskich </t>
  </si>
  <si>
    <t>Warmińsko-Mazurska Izba Rolnicza</t>
  </si>
  <si>
    <t>ul. Lubelska 43A, 10-410 Olsztyn</t>
  </si>
  <si>
    <t>Olimpiada Wiedzy Rolniczej, Ochrony Środowiska i BHP w Rolnictwie</t>
  </si>
  <si>
    <t xml:space="preserve">Celem realizacji operacji jest organizacja olimpiady wiedzy rolniczej </t>
  </si>
  <si>
    <t>Rolnicy, osoby młode w wieku 18-35 lat, które prowadzą własne gospodarstwo rolne lub zamierzają takie prowadzić, uczniowie szkół rolniczych, studenci kierunków rolniczych</t>
  </si>
  <si>
    <t>Dziedzictwo kulturowe a rozwój obszarów wiejskich</t>
  </si>
  <si>
    <t>Celem realizacji operacji jest wspieranie zrównoważonego i wielofunkcyjnego rozwoju obszarów wiejskich województwa warmińsko-mazurskiego poprzez organizację konferencji, festiwalu kultur oraz audycji telewizyjnej</t>
  </si>
  <si>
    <t>konferencja, impreza plenerowa, audycja</t>
  </si>
  <si>
    <t>konferencja
impreza plenerowa 
audycja</t>
  </si>
  <si>
    <t xml:space="preserve">1  
1 
1 </t>
  </si>
  <si>
    <t>mieszkańcy obszarów wiejskich, przedstawiciele organizacji i instytucji wspierających obszary wiejskie</t>
  </si>
  <si>
    <t>I, II,III,IV</t>
  </si>
  <si>
    <t>Zdrowa żywność z polskich lasów - dziczyzna - smacznie i zdrowo</t>
  </si>
  <si>
    <t>Celem realizacji operacji jest organizacja szkolenia poświęconego zwiększeniu zainteresowania spożywania dziczyzny</t>
  </si>
  <si>
    <t>Restauratorzy, hotelarze, pracownicy Lasów Państwowych</t>
  </si>
  <si>
    <t xml:space="preserve">Państwowe Gospodarstwo Leśne Lasy Państwowe Nadleśnictwo Maskulińskie 
z siedzibą w Rucianem-Nidzie
</t>
  </si>
  <si>
    <t>ul. Rybacka 1,                12-220 Ruciane-Nida</t>
  </si>
  <si>
    <t>1, 2</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</si>
  <si>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</si>
  <si>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</si>
  <si>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</si>
  <si>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7200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</si>
  <si>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</si>
  <si>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</si>
  <si>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</si>
  <si>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</si>
  <si>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</si>
  <si>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</si>
  <si>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</si>
  <si>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Wielkopolska Wielkanoc w Parlamencie Europejskim - prezentacja dorobku i potencjału wielkopolskich LGD oraz promocja Wielkopolski</t>
  </si>
  <si>
    <t>Wsparcie LGD w zakresie poszukiwania partnerów do współpracy międzyterytorialnej i międzynarodowej oraz podniesienie kompentencji LGD w zakresie wykonywania zadań związanych z realizacją Lokalnych Strategii Rozwoju oraz promocja regionalnego dziedzictwa kulturowego i kulinarnego, a także regionalnych produktów wysokiej jakości oraz promocja działań i aktywności wielkopolskich LGD-ów na forum międzynarodowym.</t>
  </si>
  <si>
    <t xml:space="preserve">Wyjazd studyjny </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</si>
  <si>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</si>
  <si>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</si>
  <si>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Konferencja podsumowująca dotychczasowe efekty wdrażania PROW 2014-2020 oraz PO Rybactwo i Morze 2014-2020</t>
  </si>
  <si>
    <t>Konferencja, której ma ułatwić wymianę wiedzy między podmiotami uczestniczącymi w PROW 2014-2020 i PO Rybactwo i Morze 2014-2020 oraz wymianę i rozpowszechnianie rezultatów działań na rzecz rozwoju obszarów wiejskich</t>
  </si>
  <si>
    <t>podmioty uczestniczące w realizacji i wdrażaniu PROW 2014-2020;
instytucje zaangażowane w rozwój obszarów wiejskich lub zaangażowane bezpośrednio w realizację i wdrażanie PROW 2014-2020 lub PO Rybactwo i Morze 2014-2020</t>
  </si>
  <si>
    <t xml:space="preserve">Wymiana wiedzy oraz rezultatów działań pomiędzy podmiotami uczestniczącymi w rozwoju obszarów wiejskich, w tym spotkania w subregionach Województwa Wielkopolskiego </t>
  </si>
  <si>
    <t>Celem spotkań jest ułatwianie wymiany wiedzy między podmiotami uczestniczącymi w realizacji i wdrażaniu PROW 2014-2020 oraz wymiana i rozpowszechnianie wniosków w subregionach woj. wlkp.</t>
  </si>
  <si>
    <t>podmioty uczestniczące w realizacji i wdrażaniu PROW 2014-2020;
instytucje zaangażowane w rozwój obszarów wiejskich lub zaangażowane bezpośrednio w realizację i wdrażanie PROW 2014-2020</t>
  </si>
  <si>
    <t>Międzynarodowe Targi Przemysłu Spożywczego, Rolnictwa i Ogrodnictwa "Grüne Woche 2018"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</si>
  <si>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</si>
  <si>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</si>
  <si>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 xml:space="preserve">liczba targów/ liczba spotkań </t>
  </si>
  <si>
    <t>1/1</t>
  </si>
  <si>
    <t>ogół społeczeństwa, podmioty uczestniczące w realizacji i wdrażaniu PROW 2014-2020;
instytucje zaangażowane w rozwój obszarów wiejskich lub zaangażowane bezpośrednio w realizację i wdrażanie PROW 2014-2020; przedstawiciele branży rolno-spożywczej</t>
  </si>
  <si>
    <t>Dożynki Prezydenckie Spała 2018</t>
  </si>
  <si>
    <t xml:space="preserve">Promocja działań i aktywności wielkopolskich LGD-ów na forum krajowym oraz osiągnięć w dziedzinie rolnictwa i przetwórstwa rolno-spożywczego. Celem operacji jest także zachowanie dziedzictwa kulturowego wsi, w tym obrzędowości związanej ze zbiorem. </t>
  </si>
  <si>
    <t>targi/imprezy plenerowe/wystawy</t>
  </si>
  <si>
    <t>producenci rolni, samorządowcy oraz ogół społeczeństwa; podmioty uczestniczące w realizacji i wdrażaniu PROW 2014-2020;
instytucje zaangażowane w rozwój obszarów wiejskich lub zaangażowane bezpośrednio w realizację i wdrażanie PROW 2014-2020; przedstawiciele LGD, członkinie KGW</t>
  </si>
  <si>
    <t>Udział i organizacja spotkań dotyczących możliwości realizacji przedsięwzięć w ramach PROW 2014-2020 oraz aktywizacji mieszkańców obszarów wiejskich</t>
  </si>
  <si>
    <t>Wzrost świadomości i wiedzy na temat możliwości realizacji przedsięwzięć w ramach PROW 2014-2020 wśród potencjalnych beneficjentów</t>
  </si>
  <si>
    <t>konferencje, spotkania, szkolenia, imprezy plenerowe</t>
  </si>
  <si>
    <t>liczba konferencji, spotkań, szkoleń, imprez plenerowych</t>
  </si>
  <si>
    <t>beneficjenci oraz potencjalni beneficjenci PROW 2014-2020; podmioty uczestniczące w realizacji i wdrażaniu PROW 2014-2020;
instytucje zaangażowane w rozwój obszarów wiejskich lub zaangażowane bezpośrednio w realizację i wdrażanie PROW 2014-2020</t>
  </si>
  <si>
    <t>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</si>
  <si>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Promocja działań i aktywności wielkopolskich LGD-ów na forum krajowym i międzynarodowym. Promocja turystyki wiejskiej oraz dziedzictwa kulturowego i kulinarnego, a także dobrych praktyk samorządowych w zakresie zrównoważonego rozwoju oraz organizacja wizyt przedstawicieli państw i regionów   w Wielkopolsce</t>
  </si>
  <si>
    <t>szkolenia, spotkania, warsztaty, wyjazdy studyjne, konferencje</t>
  </si>
  <si>
    <t>liczba szkoleń, spotkań, warsztatów, wyjazdów studyjnych, konferencji</t>
  </si>
  <si>
    <t>samorządowcy w tym przedstawiciele Urzędu Marszałkowskiego  oraz przedstawiciele LGD; instytucje zaangażowane w rozwój obszarów wiejskich oraz bezpośrednio w realizację i wdrażanie PROW 2014-2020</t>
  </si>
  <si>
    <t>Wspieranie współpracy lokalnego partnerstwa na rzecz lepszego wykorzystania zasobów LGD</t>
  </si>
  <si>
    <t>Organizacja wyjazdu studyjnego dla przedstawicieli lokalnego partnerstwa LGD "Wielkopolska z Wyobraźnią" mającego na celu wzrost poziomu wiedzy i nawiązanie współpracy z co najmniej jedną LGD</t>
  </si>
  <si>
    <t xml:space="preserve">Członkowie istniejącego partnerstwa LGD „Wielkopolska z Wyobraźnią”  oraz  członkowie osób prawnych wchodzących w skład LGD. </t>
  </si>
  <si>
    <t>Stowarzyszenie "Wielkopolska z Wyobraźnią"</t>
  </si>
  <si>
    <t>ul. Stary Rynek 11, 63-720 Koźmin Wielkopolski</t>
  </si>
  <si>
    <t>w tym przedstawicieli LGD</t>
  </si>
  <si>
    <t>Działania LGD na rzecz tworzenia sieci kontaktów i wzmacniania współpracy</t>
  </si>
  <si>
    <t xml:space="preserve">Organizacja i udział w jednodniowym wyjeździe studyjnym i spotkaniu z członkami Dolnośląskiej Sieci Partnerstw LGD. </t>
  </si>
  <si>
    <t>Szkolenie/seminarium/warsztat/spotkanie</t>
  </si>
  <si>
    <t>Liczba szkoleń/seminariów/warsztatów/spotkań</t>
  </si>
  <si>
    <t>Członkowie Wielkopolskiej Sieci LGD</t>
  </si>
  <si>
    <t>Wielkopolska Sieć LGD</t>
  </si>
  <si>
    <t>Łubowo 1, 62-260 Łubowo</t>
  </si>
  <si>
    <t>Liczba uczestników szkoleń/seminariów warsztatów/spotkań</t>
  </si>
  <si>
    <t>Puszcza Notecka uczy, aktywizuje, integruje</t>
  </si>
  <si>
    <t>Zsieciowanie i zaktywizowanie co najmniej 20 osób pracujących na rzecz rozwoju obszarów wiejskich poprzez prowadzenie obiektów w branży turystycznej oraz 40 osób młodych, które wkrótce wchodzić będą na rynek pracy. Operacja ma na celu również promocję obszaru jako miejsca atrakcyjnego do życia dla młodych osób.</t>
  </si>
  <si>
    <t>Osoby młode do 35 roku życia mieszkające na obszarach wiejskich</t>
  </si>
  <si>
    <t>LGD "Puszcza Notecka"</t>
  </si>
  <si>
    <t>ul. Dworcowa 18,   64-400 Międzychód</t>
  </si>
  <si>
    <t>66</t>
  </si>
  <si>
    <t>Publikacja/materiał drukowany</t>
  </si>
  <si>
    <t>Liczba tytułów publikacji/materiałów drukowanych</t>
  </si>
  <si>
    <t>Informacje i publikacje w internecie</t>
  </si>
  <si>
    <t>Rolnicze wykorzystanie oraz ochrona wód przed zanieczyszczeniami</t>
  </si>
  <si>
    <t>Celem operacji jest zorganizowanie 20 spotkań informacyjno – szkoleniowych o zasięgu powiatu na terenie Województwa Wielkopolskiego oraz przeszkolenie 1000 osób w skali województwa</t>
  </si>
  <si>
    <t xml:space="preserve">Rolnicy z terenu Wielkopolski, przedstawiciele lokalnych samorządów, przedstawiciele instytucji działających w zakresie gospodarowania wodami, przedstawiciele spółek wodnych oraz sektora prywatnego </t>
  </si>
  <si>
    <t>Wielkopolska Izba Rolnicza</t>
  </si>
  <si>
    <t>ul. Golęcińska 9L,   60-626 Poznań</t>
  </si>
  <si>
    <t>Aplikacja doradcza EPSU - narzędzie wspierające innowacje i rozwój cyfrowy wielkopolskiej wsi</t>
  </si>
  <si>
    <t>Wymiana wiedzy i upowszechnienie nowoczesnych technologii zastosowanych do świadczenia usług doradczych</t>
  </si>
  <si>
    <t>Stoisko wystawiennicze/punkt informacyjny na targach/imprezie plenerowej/wystawie</t>
  </si>
  <si>
    <t>Liczba stoisk wystawienniczych/punktów informacyjnych na targach/imprezie plenerowej/wystawie</t>
  </si>
  <si>
    <t>Uczestnicy imprez- rolnicy i mieszkańcy wsi, odbiorcy strony internetowej WODR, doradcy WODR, pracownicy i studyenci Uniwersytetu Przyrodniczego w Poznaniu</t>
  </si>
  <si>
    <t>Wielkopolski Ośrodek Doradztwa Rolniczego</t>
  </si>
  <si>
    <t>ul. Sieradzka 29,      60-163 Poznań</t>
  </si>
  <si>
    <t>Szacowana liczba odwiedzających stoiska wystawiennicze/punkty informacyjne na targach/imprezie plenerowej/wystawie</t>
  </si>
  <si>
    <t>średnio miesięcznie około 80 000 odsłon</t>
  </si>
  <si>
    <t>Rozwój planujemy - strategie piszemy</t>
  </si>
  <si>
    <t xml:space="preserve">Wzrost poziomu wiedzy i umiejętności w zakresie zrównoważonego planowania strategicznego i zarządzania rozwojem jednostek wiejskich oraz współpracy wśród lokalnych liderów  z obszaru powiatu krotoszyńskiego i gostyńskiego.   </t>
  </si>
  <si>
    <t>Lokalni liderzy z powiatów krotoszyńskiego i gostyńskiego, w szczególności sołtysi, członkowie rad sołeckich i grup odnowy wsi</t>
  </si>
  <si>
    <t>Kreatywne zastosowanie OZE w praktyce</t>
  </si>
  <si>
    <t>Podwyższenie wiedzy mieszkańców obszarów wiejskich w zakresie dostępnych technologii OZE i kreatywnego ich zastosowania w przedsiębiorczości i przedsięwzięciach komunalnych.</t>
  </si>
  <si>
    <t>Przedstawiciele Lokalnych Grup Działania z terenu Wielkopolski, przedstawiciele wielkopolskich jednostek doradztwa rolniczego, przedstawiciele wielkopolskich samorządów, nauczyciele i uczniowie szkół rolniczych i leśnych, przedsiębiorcy</t>
  </si>
  <si>
    <t>Centrum Doradztwa Rolniczego w Brwinowie, Oddział w Poznaniu</t>
  </si>
  <si>
    <t>ul. Winogrady 63,  61-659 Poznań</t>
  </si>
  <si>
    <t>Liczba uczestników szkoleń/seminariów warszatów/spotkań</t>
  </si>
  <si>
    <t>w tym: przedstawicieli LGD</t>
  </si>
  <si>
    <t>w tym: liczba doradców rolniczych</t>
  </si>
  <si>
    <t>w tym: liczba przedstawicieli LGD</t>
  </si>
  <si>
    <t>Przetwórstwo mleka na poziomie gospodarstwa szansą na rozwój</t>
  </si>
  <si>
    <t>Organizacja szkolenia i wyjazdu studyjnego mających na celu podnoszenie poziomu wiedzy i umiejętności w obszarze małego przetwórstwa lokalnego na przykładzie mleka krowiego oraz sprzedaży bezpośredniej jako formy realizacji krótkich łańcuchów dostaw wśród rolników oraz członków Kół Gospodyń Wiejskich z obszaru powiatu krotoszyńskiego i gostyńskiego</t>
  </si>
  <si>
    <t>Rolnicy i członkowie Kół Gospodyń Wiejskich</t>
  </si>
  <si>
    <t>ul. Stary Rynek 11, 63-720 Koźmin Wlkp.</t>
  </si>
  <si>
    <t>Prawo Łowieckie w aspekcie społecznym, środowiskowym, rolniczym i ekonomicznym</t>
  </si>
  <si>
    <t>Konferencja/kongres</t>
  </si>
  <si>
    <t>Liczba konferencji/kongresów</t>
  </si>
  <si>
    <t>Organizacja 6 subregionalnych konferencji dla 650 osób</t>
  </si>
  <si>
    <t>"Produkt lokalny - krótkie łancuchy dostaw"</t>
  </si>
  <si>
    <t>Przekazanie rolnikom i innym podmiotom uczestniczącym w rozwoju obszarów wiejskich wiedzy i informacji w zakresie produktu lokalnego będącego jednym z elementów krótkiego łańcucha dostaw żywności, promocja produktu lokalnego jako elementu umożliwiającego pozyskiwanie dodatkowego źródła dochodu</t>
  </si>
  <si>
    <t>Liczba uczestników konferencji/kongresów</t>
  </si>
  <si>
    <t>55</t>
  </si>
  <si>
    <t>5</t>
  </si>
  <si>
    <t>Liczba stoisk wystawienniczych/ punktów informacyjnych na targach/imprezie plenerowej/wystawie</t>
  </si>
  <si>
    <t>Urbanistyczny i planistyczny rozwój obszarów wiejskich - zasady prawidłowego kształtowania przestrzeni wsi wielkopolskiej (projekt pilotażowy)</t>
  </si>
  <si>
    <t>Identyfikacja urbanistycznego potencjału wsi wielkopolskiej, ocena prawidłowości sposobu zabudowy i zagospodarowania, określenie zbioru właściwych rozwiązań architektonicznych i przestrzenno-funkcjonalnych poprzez przeprowadzenie analizy/ekspertyzy, wydanie publikacji, zorganizowanie wyjazdu stydujnego i konferencji oraz informację i publikację w Internecie</t>
  </si>
  <si>
    <t>Przedstawiciele władz samorządowych województwa wielkopolskiego i mieszkańcy gmin, których wsie brały udział w badaniu oraz inni interesariusze zainteresowani problematyką prawidłowego kształtowania przestrzeni obszarów wiejskich</t>
  </si>
  <si>
    <t>Uniwersytet im. Adama Mickiewicza w Poznaniu</t>
  </si>
  <si>
    <t>ul. Wieniawskiego 1, 61-712 Poznań</t>
  </si>
  <si>
    <t>Analiza/ekspertyza/badanie</t>
  </si>
  <si>
    <t>Ekspertyzy</t>
  </si>
  <si>
    <t>„Wielkopolskie Święto Mleka i Powiatu Kolskiego”</t>
  </si>
  <si>
    <t>Celem realizacji operacji jest zwiększenie udziału grupy docelowej społeczeństwa województwa wielkopolskiego  do  wdrażania inicjatyw na rzecz rozwoju obszarów wiejskich, promocja idei zdrowego odżywiania oraz  produktów mlecznych wysokiej jakości pochodzących z Wielkopolski oraz zachęcanie rolników do zrzeszania się w Spółdzielni Mleczarskiej w Kole</t>
  </si>
  <si>
    <t>Targi/impreza plenerowa/wystawa</t>
  </si>
  <si>
    <t>Okręgowa Spółdzielnia Mleczarska w Kole</t>
  </si>
  <si>
    <t>ul. Towarowa 6,       62-600 Koło</t>
  </si>
  <si>
    <t>Szacowana liczba uczestników targów / imprez plenerowych / wystaw</t>
  </si>
  <si>
    <t>7 000</t>
  </si>
  <si>
    <t xml:space="preserve">„Szparagi – złoto z ziemi – Smak Naszego Regionu” </t>
  </si>
  <si>
    <t>Wspieranie profesjonalnej współpracy rolników przyczyniającej się do tworzenia marki przemęckiego szparaga  ako produktu regionalnego, zwiększenie zainteresowania producentów rolnych tworzeniem grup producenckich, struktur handlowych lub innych form współpracy.</t>
  </si>
  <si>
    <t xml:space="preserve">Konferencja/kongres     </t>
  </si>
  <si>
    <t>producenci i przetwórcy szparagów, osoby zainteresowane produkcja  lub przetwórstwem szparaga z terenu Gminy Przemęt oraz społeczność lokalna</t>
  </si>
  <si>
    <t>26 475,85 zł</t>
  </si>
  <si>
    <t>Gmina Przemęt</t>
  </si>
  <si>
    <t>ul. Jagiellońska 8,     64-234 Przemęt</t>
  </si>
  <si>
    <t xml:space="preserve">Publikacja/materiał drukowany   </t>
  </si>
  <si>
    <t xml:space="preserve">Konkurs/olimpiada </t>
  </si>
  <si>
    <t>Liczba konkursów/olimpiad</t>
  </si>
  <si>
    <t>Liczba uczestników konkursów / olimpiad</t>
  </si>
  <si>
    <t>Inne: dni otwarte</t>
  </si>
  <si>
    <t>liczba tablic informacyjnych</t>
  </si>
  <si>
    <t>Poszerzanie wiedzy o polityce rozwoju obszarów wiejskich i możliwości otrzymania wsparcia finansowego oraz upowszechnienie wiedzy w zakresie planowania rozwoju lokalnego</t>
  </si>
  <si>
    <t>Osoby młode, starsze, osoby niepełnosprawne oraz kobiety i osoby bezrobotne</t>
  </si>
  <si>
    <t xml:space="preserve">Stowarzyszenie Dolina Noteci </t>
  </si>
  <si>
    <t>ul. Sienkiewicza 2,    64-800 Chodzież,</t>
  </si>
  <si>
    <t>8 000</t>
  </si>
  <si>
    <t>5 000</t>
  </si>
  <si>
    <t xml:space="preserve">Prasa </t>
  </si>
  <si>
    <t xml:space="preserve">Liczba artykułów / wkładek / ogłoszeń w prasie </t>
  </si>
  <si>
    <t>Udział w Dożynkach Powiatowych w Milczu formą rozpowszechniania wiedzy o możliwościach rozwoju obszarów wiejskich oraz o formach wsparcia finansowego i promocji rynku pracy</t>
  </si>
  <si>
    <t>Targi Rolnicze Kościelec 2018 „Promocja Agrobiznesu – Innowacyjność w rolnictwie”</t>
  </si>
  <si>
    <t>Promocja agrobiznesu, w tym przede wszystkim innowacyjnych technologicznych rozwiązań w rolnictwie i nowych form sprzedaży, pokazanie nowych technik korzystania z informacji ogólnodostępnych w internecie i systemach mobilnych oraz możliwienie bezpośredniego kontaktu uczestnikom targów z przedstawicielami nauki, doradztwa, administracji rządowej i samorządowej, dostawców rozwiązań innowacyjnych</t>
  </si>
  <si>
    <t>ul. Sieradzka 29,       60-163 Poznań</t>
  </si>
  <si>
    <t>VI edycja konkursu „Fundusz sołecki – najlepsza inicjatywa” skierowanego do sołectw z terenu województwa wielkopolskiego i konferencja finałowa „Wiejska polska”</t>
  </si>
  <si>
    <t>Wzrost aktywizacji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</si>
  <si>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Sołtysi, członkowie rad sołeckich, mieszkańcy wsi, przedstawiciele jednostek samorządu terytorialnego, liderzy grup odnowy wsi, lokalnych grup działania oraz lokalni liderzy i animatorzy, przedstawiciele sektora prywatnego angażujący się 
we współpracę z mieszkańcami wsi na rzecz rozwoju małych ojczyzn</t>
  </si>
  <si>
    <t xml:space="preserve">Krajowe Stowarzyszenie Sołtysów </t>
  </si>
  <si>
    <t>ul. Zofii Urbanowskiej 8,          62-500 Konin</t>
  </si>
  <si>
    <t>Ze spiżarni wiejskiej gospodyni do Unii</t>
  </si>
  <si>
    <t>Aktywizacja mieszkańców obszarów wiejskich oraz podnoszenie ich świadomości i wiedzy na temat rozwoju obszarów wiejskich, produkcji i promocji własnych produktów spożywczych i możliwości finansowego wsparcia.</t>
  </si>
  <si>
    <t xml:space="preserve">Kóła Gospodyń Wiejskich działających na terenie Gminy Miejska Górka, przedstawiciele Stowarzyszenia Dzieci i Osób Niepełnosprawnych z Miejskiej Górki, przedstawiciele Ukraińców mieszkających na terenie gminy oraz członkowie innych organizacji społecznych działających na terenie Gminy Miejska Górka. </t>
  </si>
  <si>
    <t>Ośrodek Kultury, Sportu, Aktywności lokalnej w Miejskiej Górce</t>
  </si>
  <si>
    <t>ul. Jana Pawła II 6,   63-910 Miejska Górka</t>
  </si>
  <si>
    <t>„Pieczarka – od produkcji, aż po stół” promocja lokalnego produktu,                                                                                „Konkurs na najsmaczniejszą potrawę z pieczarki”</t>
  </si>
  <si>
    <t>Nawiązanie współpracy z producentami, przetwórcami pieczarek i Stowarzyszeniami Kół Gospodyń Wiejskich powiatu grodziskiego i powiatów ościennych, promocja wspólnych działań oraz podniesienie wiedzy społeczeństwa na temat możliwości pozyskania dodatkowych dochodów w gospodarstwie</t>
  </si>
  <si>
    <t>Producenci i przetwórcy pieczarek oraz Koła Gospodyń Wiejskich powiatu grodziskiego i powiatów ościennych</t>
  </si>
  <si>
    <t xml:space="preserve">Organizacja imprezy plenerowej pn. Dzień Ogórka </t>
  </si>
  <si>
    <t>Zwiększenie współpracy w regionie poprzez udział w imprezie plantatorów ogórków oraz przedstawicieli z sektora przetwórstwa, a także budowanie partnerskich relacji ze społecznością</t>
  </si>
  <si>
    <t>Mieszkańcy powiatu kolskiego ze szczególnym uwzględnieniem mieszkańców gminy Dąbie oraz rolnicy</t>
  </si>
  <si>
    <t xml:space="preserve">Gmina Dąbie </t>
  </si>
  <si>
    <t>pl. Mickiewicza 1,   62-660 Dąbie</t>
  </si>
  <si>
    <t>800</t>
  </si>
  <si>
    <t xml:space="preserve">Parada Straży Grobu Pańskiego – promocją dziedzictwa kulturowego Stawiszyna </t>
  </si>
  <si>
    <t>Zwiększenie udziału zainteresowanych stron we wdrażaniu inicjatyw poprzez informowanie społeczeństwa o tradycyjnym dorobku dziedzictwa kulturowego jakim są obrzędy związane ze Strażą Grobu Pańskiego subregionu</t>
  </si>
  <si>
    <t>Dzieci i młodzież, 10 grup Straży Grobu Pańskiego oraz mieszkańcy Miasta i Gminy Stawiszyn oraz subregionu</t>
  </si>
  <si>
    <t>11 319,12</t>
  </si>
  <si>
    <t xml:space="preserve">Gmina i Miasto Stawiszyn </t>
  </si>
  <si>
    <t>ul. Szosa Pleszewska 3, 62-820 Stawiszyn</t>
  </si>
  <si>
    <t xml:space="preserve">„Dziedzictwo kulinarne Krajny Złotowskiej – co w Kniei Pichcić – warsztaty kuchni myśliwskiej </t>
  </si>
  <si>
    <t>Zwiększenie wiedzy na temat bogactwa kulinarnego Krajny Złotowskiej, budowanie relacji przedstawicieli trzech sektorów i środowisk wiejskich oraz rozwijanie postaw przedsiębiorczości na terenach wiejskich</t>
  </si>
  <si>
    <t>Koła Gospodyń Wiejskich, przedstawiciele nadleśnictw, kół myśliwskich,rolników, przedsiębiorców i przedstawicieli samorządów</t>
  </si>
  <si>
    <t xml:space="preserve">Stowarzyszenie Lokalna Grupa Działania Krajna Złotowska </t>
  </si>
  <si>
    <t>al. Piasta 32, 77-400 Złotów</t>
  </si>
  <si>
    <t xml:space="preserve">Promocja agroturystyki, tradycji kulinarnych i rękodzieła wielkopolskiej wsi </t>
  </si>
  <si>
    <t>Zwiększenie atrakcyjności ofert gospodarstw agroturystycznych oraz tworzenie nowych gospodarstw</t>
  </si>
  <si>
    <t xml:space="preserve">Koła Gospodyń Wiejskich, Stowarzyszenia, Sołectwa i Gospodarstwa Agroturystyczne powiatu rawickiego, leszczyńskiego, kościańskiego, gostyńskiego </t>
  </si>
  <si>
    <t>Organizacja stoiska wystawienniczego podczas cyklu imprez na obszarach wiejskich umożliwi identyfikację rozwiązań i dobrych praktyk poprzez gromadzenie i upowszechnianie przykładów operacji zrealizowanych w ramach priorytetów PROW 2014-2020. Dzięki temu działaniu ostateczni odbiorcy Programu będą mogli zapoznać się z rozwiązaniami, które zostały już wdrożone i są możliwe do stosowania.</t>
  </si>
  <si>
    <t>Operacja o charakterze promocyjno-wystawienniczym</t>
  </si>
  <si>
    <t>Liczba stoisk wystawienniczych</t>
  </si>
  <si>
    <t>Zwiedzający stoisko wystawiennicze Województwa Zachodniopomorskiego na imprezach lokalnych</t>
  </si>
  <si>
    <t>Urząd Marszałkowski Województwa Zachodniopomorskiego</t>
  </si>
  <si>
    <t>ul. Korsarzy 34,       70 - 540 Szczecin</t>
  </si>
  <si>
    <t>Liczba imprez plenerowych</t>
  </si>
  <si>
    <t xml:space="preserve">Promocja dobrych praktyk PROW na terenie wojewodztwa zachodniopomorskiego </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</si>
  <si>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</si>
  <si>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</si>
  <si>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</si>
  <si>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seminarów szkoleniowych</t>
  </si>
  <si>
    <t>Osoby pełniące funkcje sołtysów na obszarze województwa zachodniopomorskiego, lokalni liderzy wiejscy</t>
  </si>
  <si>
    <t>Liczba uczestników seminariów informacyjnych</t>
  </si>
  <si>
    <t>240</t>
  </si>
  <si>
    <t>Promocja regionalnej żywności wysokiej jakości, wytwarzanej z wykorzystaniem lokalnych surowców,  tradycji kulinarnych i nowoczesnych metod pozwalających zachować wartości odżywcze.</t>
  </si>
  <si>
    <t>Liczba targów</t>
  </si>
  <si>
    <t>Zwiedzający stoisko wystawiennicze Województwa Zachodniopomorskiego na imprezie targowej, potencjalni kontrahenci wystawców</t>
  </si>
  <si>
    <t xml:space="preserve">Liczba wystawców na stoisku wystawienniczym </t>
  </si>
  <si>
    <t>Aleja Zachodniopomorskie Smaki - produkty tradycyjne Pomorza Zachodniego w ramach Jarmarku Jakubowego</t>
  </si>
  <si>
    <t>Promocja produktów tradycyjnych i regionalnych producentów z województwa zachodniopomorskiego</t>
  </si>
  <si>
    <t>Zwiedzający stoiska wystawiennicze lokalnych wytwórców produktów tradycyjnych, regionalnych i ekologicznych Pomorza Zachodniego na imprezie plenerowej, potencjalni kontrahenci wystawców</t>
  </si>
  <si>
    <t xml:space="preserve">Liczba wystawców </t>
  </si>
  <si>
    <t>Dożynki Wojewódzkie</t>
  </si>
  <si>
    <t>Aleja Zachodniopomorskie Smaki - Produkty Tradycyjne Pomorza Zachodniego w ramach "Pikniku nad Odrą"</t>
  </si>
  <si>
    <t>Impreza plenerowa- jarmark</t>
  </si>
  <si>
    <t>Dożynki Prezydenckie w Spale</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</si>
  <si>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</si>
  <si>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Dożynki</t>
  </si>
  <si>
    <t>Targi, wystawy, imprezy lokalne, regionalne, krajowe i międzynarodowe</t>
  </si>
  <si>
    <t>Zaproszeni goście i uczestnicy Dożynek Prezydenckich oraz zwiedzający stoisko wystawiennicze Województwa Zachodniopomorskiego na dożynkach</t>
  </si>
  <si>
    <t>Uczestnicy targów wystaw, imprez lokalnych, regionalnych, krajowych i międzynarodowych</t>
  </si>
  <si>
    <t>Aleja Zachodniopomorskie Smaki - Produkty Tradycyjne Pomorza Zachodniego w ramach Festiwalu Słowian i Wikingów w Wolinie</t>
  </si>
  <si>
    <t>Zwiedzający stoiska wystawiennicze wystawców na imprezie plenerowej, potencjalni kontrahenci wystawców</t>
  </si>
  <si>
    <t>11</t>
  </si>
  <si>
    <t>Wojewódzkie Dni Pszczelarza</t>
  </si>
  <si>
    <t>Celem operacji jest popularyzacja miodów i produktów pszczelich wśród mieszkańców województwa zachodniopomorskiego, wspieranie współpracy pomiędzy pszczelarzami oraz promocja zrównoważonego rozwoju obszarów wiejskich</t>
  </si>
  <si>
    <t>Pszczelarze, osoby zawodowo i hobbystycznie zajmujące się prowadzeniem pasiek o różnej skali produkcji z terenu województwa zachodniopomorskiego, pszczelarze z koła Pszczelarzy w Niemczech, mieszkańcy województwa zachodniopomorskiego</t>
  </si>
  <si>
    <t>Liczba uczestników imprezy</t>
  </si>
  <si>
    <t>Leaderfest 2018</t>
  </si>
  <si>
    <t>Cele: zwiększenie udziału zainteresowanych stron we wdrażaniu inicjatyw na rzecz rozwoju obszarów wiejskich oraz aktywizacja mieszkańców wsi na rzecz podejmowania inicjatyw w zakresie rozwoju obszarów wiejskich, w tym kreowania miejsc pracy na terenach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Upowszechnianie wiedzy w zakresie planowania rozwoju lokalnego z uwzględnieniem potencjału ekonomicznego, społecznego i środowiskowego danego obszaru</t>
  </si>
  <si>
    <t xml:space="preserve">Szkolenie/ seminarium/ warsztat/ spotkanie. Wyjazd studyjny </t>
  </si>
  <si>
    <t>Stowarzyszenie "Lider Pojezierza"</t>
  </si>
  <si>
    <t>ul. Sądowa 8,               74-320 Barlinek</t>
  </si>
  <si>
    <t>Wykorzystanie dziedzictwa przyrodniczego i kulturowo-historycznego w rozwoju gospodarczym i turystycznym obszaru na przykładzie EKOMUZEUM Polski Południowej</t>
  </si>
  <si>
    <t>Cel: Celem operacji jest zgłębienie wiedzy na temat sieci rozproszonych w terenie obiektów, które tworzą swoistą, interesującą kolekcję pokazującą i promującą dziedzictwo przyrodnicze i  kulturowe obszaru, a także dorobek jego mieszkańców zwany ekomuzeum.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t>
  </si>
  <si>
    <t xml:space="preserve">pracownicy lub przedstawiciele Zarządu, Rady, a także członkowie LGD </t>
  </si>
  <si>
    <t>Stowarzyszenie "WIR" - Wiejska Inicjatywa Rozwoju</t>
  </si>
  <si>
    <t>Rynek Staromiejski 5, 73-110 Stargard</t>
  </si>
  <si>
    <t>„Transfer wiedzy i innowacji w pobudzeniu aktywności społecznej na obszarach wiejskich - dobre praktyki" - wyjazd studyjny</t>
  </si>
  <si>
    <t>Cel: wspieranie transferu wiedzy i innowacji na obszarach wiejskich poprzez udział uczestników, którzy będą brali udział w wyjeździe studyjnym i ich uczestnictwo w poznawaniu dobrych praktyk odwiedzanych LGD.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tworzenia sieci współpracy partnerskiej dotyczącej rolnictwa i obszarów wiejskich przez podnoszenie poziomu wiedzy w tym zakresie</t>
  </si>
  <si>
    <t>pracownicy, członkowie organów LGD oraz aktywni członkowie LGD</t>
  </si>
  <si>
    <t>Federacja Lokalnych Grup Działania  Pomorza Zachodniego</t>
  </si>
  <si>
    <t>ul. Kołobrzeska 43, 78-300 Świdwin</t>
  </si>
  <si>
    <t>Szkolenie przedstawicieli oraz pracowników biur LGD z obszaru Województwa Zachodniopomorskiego w zakresie prawa wekslowego, ochrony danych osobowych i "kamieni milowych"</t>
  </si>
  <si>
    <t>Cel: celem głównym szkolenia przedstawicieli oraz pracowników biur LGD w perspektywie PROW 2014-2020 jest cel zawarty w działaniu KSOW w zakresie podnoszenia wiedzy i kompetencji oraz tworzenia i utrwalania sieci kontaktów pomiędzy Lokalnymi Grupami Działania Województwa Zachodniopomorskiego. Przedmiot:  szkolenie.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dotyczącej zarządzania projektami z zakresu rozwoju obszarów wiejskich.</t>
  </si>
  <si>
    <t>Szkolenie/ seminarium/ warsztat/ spotkanie.</t>
  </si>
  <si>
    <t>Przedstawiciele i członkowie LGD-ów oraz pracownicy biur 12 LGD Województwa Zachodniopomorskiego</t>
  </si>
  <si>
    <t>Stowarzyszenie Lokalna Grupa Działania POJEZIERZE RAZEM</t>
  </si>
  <si>
    <t>ul Warcisława IV 16/3, 78-400 Szczecinek</t>
  </si>
  <si>
    <t>"Ucząc się z przeszłości, przygotowujemy się na przyszłość - inteligentna wioska"</t>
  </si>
  <si>
    <t>Cel:Aktywizacja mieszkańców obszarów wiejskich na rzecz podejmowania inicjatyw w zakresie powstania inteligentnej wioski na terenie Gminy Gryfino przyczyniającej się do rozwoju obszarów wiejskich, w tym kreowania nowych i istniejących  już miejsc pracy. Przedmiot": warsztaty/szkolenie.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społeczeństwa cyfrowego na obszarach wiejskich przez podnoszenie poziomu wiedzy w tym zakresie,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</si>
  <si>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2/1</t>
  </si>
  <si>
    <t>przedstawiciele ngo, jst, rad sołeckich, przedsiębiorcy</t>
  </si>
  <si>
    <t>Gmina Gryfino</t>
  </si>
  <si>
    <t>ul. 1 maja 16,              74-100 Gryfino</t>
  </si>
  <si>
    <t>"Święto Ziół"</t>
  </si>
  <si>
    <t>Cel: zainteresowanie społeczeństwa terenami wiejskimi jako atrakcyjnym miejscem do wypoczynku, edukacji, pracy i życia. Przedmiot: warsztaty, impreza plenerowa. Tematy: Wspieranie rozwoju przedsiębiorczości na obszarach wiejskich przez podnoszenie poziomu wiedzy i umiejętności w obszarach innych niż małego przetwórstwa lokalnego lub w obszarze rozwoju zielonej gospodarki, w tym tworzenie nowych miejsc pracy, Promocja jakości życia na wsi lub promocja wsi jako miejsca do życia i rozwoju zawodowego.</t>
  </si>
  <si>
    <t>ogół mieszkańców i przyjezdnych</t>
  </si>
  <si>
    <t>Fundacja SIEDEM OGRODÓW</t>
  </si>
  <si>
    <t>Łowicz Wałecki 50, 78-650 Mirosławiec</t>
  </si>
  <si>
    <t>Publikacja naukowa: "Wpływ rodzaju nawożenia azotowego na wielkość emisji podtlenku azotu w zmiennych warunkach odczynu gleby i gatunku uprawianych traw"</t>
  </si>
  <si>
    <t>Cel: określenie wielkości i rodzaju nawożenia sprzyjającego najmniejszej emisji podtlenku azotu. Przedmiot: publikacja drukowana oraz internetowa. Tematy: Upowszechnianie wiedzy w zakresie optymalizacji wykorzystywania przez mieszkańców obszarów wiejskich zasobów środowiska naturalnego</t>
  </si>
  <si>
    <t>publikacja drukowana oraz publikacja internetowa</t>
  </si>
  <si>
    <t>liczba tytułów publikacji drukowanych/internetowych</t>
  </si>
  <si>
    <t>rolnicy z terenu Pomorza Zachodniego, którzy użytkują w sposób intensywny trwałe użytki zielone</t>
  </si>
  <si>
    <t>Zachodniopomorski Uniwersytet Technologiczny w Szczecinie</t>
  </si>
  <si>
    <t>Al.. Piastów 17,         70-310 Szczecin</t>
  </si>
  <si>
    <t>liczba egzemplarzy publikacji drukowanej</t>
  </si>
  <si>
    <t>Publikacja "Wyniki doświadczeń odmianowych w roku 2017 i "LZO do uprawy w roku 2018"</t>
  </si>
  <si>
    <t>Cel: Zwiększenie udziału zainteresowanych stron we wdrażaniu inicjatyw na rzecz rozwoju obszarów wiejskich Informacje zawarte w publikacjach pozwolą firmom nasiennym na lepszy dobór odmian oferowanych do sprzedaży. Przedmiot: publikacje. Tematy: Upowszechnianie wiedzy w zakresie optymalizacji wykorzystywania przez mieszkańców obszarów wiejskich zasobów środowiska naturalnego, Upowszechnianie wiedzy w zakresie dotyczącym zachowania różnorodności genetycznej roślin lub zwierząt.</t>
  </si>
  <si>
    <t>publikacja drukowana</t>
  </si>
  <si>
    <t>Rolnicy województwa zachodniopomorskiego, hodowcy odmian, samorządowcy, firmy i instytucje działające na  rzecz rolnictwa, uczelnie wyższe, szkolnictwo zawodowe, instytucje naukowo – badawcze, samorząd rolniczy, doradcy terenowi Zachodniopomorskiego Ośrodka Doradztwa Rolniczego.</t>
  </si>
  <si>
    <t>COBORU Stacja Doświadczalna Oceny Odmian w Szczecinie Dąbiu</t>
  </si>
  <si>
    <t>ul. Goleniowska 56A, 70-847 Szczecin</t>
  </si>
  <si>
    <t xml:space="preserve">liczba egzemplarzy publikacji </t>
  </si>
  <si>
    <t>Wspieranie współpracy służącej podniesieniu innowacyjności w sektorze rolnym</t>
  </si>
  <si>
    <t>Cel: zwiększenie efektywnego przepływu wiedzy naukowej dotyczącej rozwiązań w innowacyjnym rolnictwie do szerokiego grona odbiorców, a w szczególności przedstawicieli sektora rolnego, producentów oraz konsumentów, mieszkańców obszarów wiejskich. Przedmiot: seminariu/impreza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Upowszechnianie wiedzy w zakresie optymalizacji wykorzystywania przez mieszkańców obszarów wiejskich zasobów środowiska naturalnego, Upowszechnianie wiedzy w zakresie dotyczącym zachowania różnorodności genetycznej roślin lub zwierząt.</t>
  </si>
  <si>
    <t>seminarum/impreza plenerowa</t>
  </si>
  <si>
    <t>Liczba seminariów/liczba imprez plenerowych</t>
  </si>
  <si>
    <t>6/1</t>
  </si>
  <si>
    <t xml:space="preserve">Producenci rolni, profesjonalnie i amatorsko zajmujący się rolnictwem, konsumenci, mieszkańcy obszarów wiejskich. </t>
  </si>
  <si>
    <t>Instytut Hodowli i Aklimatyzacji Roślin - Państwowy Instytut Badawczy w Radzikowie, Oddział w Boninie</t>
  </si>
  <si>
    <t>Bonin 3,                          76-003 Bonin</t>
  </si>
  <si>
    <t>liczba uczestników seminariów/liczba uczestników imprezy plenerowej</t>
  </si>
  <si>
    <t>XXXI Barzkowickie Targi Rolne AGRO POMERANIA</t>
  </si>
  <si>
    <t>Celem organizacji wydarzenia jest przeprowadzenie kompleksowej kampanii informacyjnej dotyczącej polityki rozwoju obszarów wiejskich i wsparcia finansowego. Efektem będzie uświadomienie i aktywizacja społeczności wiejskiej Pomorza Zachodniego o możliwościach wsparcia rozwoju przedsiębiorczości, a także tworzenia nowych miejsc pracy. Przedmiot: impreza targowa.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</si>
  <si>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impreza targowa</t>
  </si>
  <si>
    <t xml:space="preserve">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
</t>
  </si>
  <si>
    <t>Barzkowice 2,             73-134 Barzkowice</t>
  </si>
  <si>
    <t>Promowanie obszarów wiejskich poprzez organizację Święta Darów Ziemi</t>
  </si>
  <si>
    <t>Celem operacji jest ograniczanie ubóstwa wśród mieszkańców terenów wiejskich. Pobudzenie ich do podejmowania inicjatyw na terenach wiejskich, zwiększenie udziału mieszkańców obszarów wiejskich w imprezach, pobudzenia ich do uczestnictwa w życiu społecznym i motywacja do rozwoju inicjatyw służących ożywieniu i pielęgnowaniu tradycji na szczeblu lokalnym, co w efekcie długofalowym doprowadzi do większego zaangażowania mieszkańców, a tym samym pozostanie na tym terenie oraz budowanie tożsamości lokalnej, co w efekcie przyczyni się do aktywizacji i integracji mieszkańców, zaspokojenia potrzeb społecznych i kulturalnych oraz promocji i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</si>
  <si>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mieszkańcy terenów wiejskich, rolnicy, przedsiębiorcy, szkoły, KGW, lokalni działacze, stowarzyszenia, instytucje państwowe</t>
  </si>
  <si>
    <t>Gmina Mieszkowice</t>
  </si>
  <si>
    <t>ul. Chopina 1,             74-505 Mieszkowice</t>
  </si>
  <si>
    <t>Rola kobiety, matki, liderki, bohaterki i orędowniczki walki o niepodległość, tradycje i rozwój na obszarach wiejskich w XXI wieku</t>
  </si>
  <si>
    <t>Kobiety aktywnie biorące udział w konferencji, osoby niepełnosprawne , przedstawiciele samorządu, mieszkańcy województwa zachodniopomorskiego</t>
  </si>
  <si>
    <t>Fundacja Razem dla rozwoju obszarów wiejskich</t>
  </si>
  <si>
    <t>ul. Pod Lipami 9/18, 74-200 Pyrzyce</t>
  </si>
  <si>
    <t>Pożegnanie lata w Drawnie</t>
  </si>
  <si>
    <t>Celem operacji jest Aktywizacja mieszkańców gminy Drawno poprzez wspólną imprezę plenerową połączoną z konkursami dla różnych grup wiekowych i zabawą taneczną oraz promocję życia na wsi jako miejsca do realizacji planów życiowych i zawodowych.   Przedmiot: impreza plenerowa i konkurs. Temat: Promocja jakości życia na wsi lub promocja wsi jako miejsca do życia i rozwoju zawodowego</t>
  </si>
  <si>
    <t>impreza plenerowa/konkurs</t>
  </si>
  <si>
    <t>liczba imprez plenerowych/liczba konkursów</t>
  </si>
  <si>
    <t>1/4</t>
  </si>
  <si>
    <t>Gmina Drawno</t>
  </si>
  <si>
    <t>ul. Kościelna 3,          73-220 Drawno</t>
  </si>
  <si>
    <t>liczba uczestników imprezy plenerowej/liczba uczestników konkursów</t>
  </si>
  <si>
    <t>300/90</t>
  </si>
  <si>
    <t>Aktywizacja mieszkańców wsi poprzez realizację warsztatów rękodzielniczych</t>
  </si>
  <si>
    <t xml:space="preserve">Cel: Aktywizacja mieszkańców wsi na rzecz podejmowania inicjatyw w zakresie rozwoju obszarów wiejskich, w tym kreowanie miejsc pracy na terenach wiejskich.Przedmiot: warsztaty.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t>
  </si>
  <si>
    <t xml:space="preserve">osoby zagrożone wyłączeniem społecznym,  zwłaszcza kobiety, zamieszkujące obszary wiejskie Województwa Zachodniopomorskiego. Osoby, które wezmą udział w projekcie to mieszkańcy gmin, w których występują deficyty w obszarach problemowych - w tym ubóstwo </t>
  </si>
  <si>
    <t>KONKURS KULINARNY "Z wody, z lasu i z zagrody"</t>
  </si>
  <si>
    <t>Cel: Aktywizacja mieszkańców wsi na rzecz podejmowania inicjatyw w zakresie rozwoju obszarów wiejskich, w tym kreowania miejsc pracy na terenach wiejskich. Przedmiot: impreza plenerowa. Temat: Promocja jakości życia na wsi lub promocja wsi jako miejsca do życia i rozwoju zawodowego</t>
  </si>
  <si>
    <t>liczba imprez plenerowych/Liczba konkursów</t>
  </si>
  <si>
    <t>Powiat Koszaliński</t>
  </si>
  <si>
    <t>ul. Racławicka 13,    75-620 Koszalin</t>
  </si>
  <si>
    <t>liczba uczestników imprezy plenerowej/liczba uczestników konkursu</t>
  </si>
  <si>
    <t>Konkurs/Olimpiada "Rośliny wodne w ocenie jakości wód i ochronie ekosystemów wodnych oraz w oczyszczaniu ścieków bytowych i komunalnych"</t>
  </si>
  <si>
    <t>Cel: Poszerzenie wiedzy o znaczeniu roślin wodnych w ocenie jakości i ochronie ekosystemów wodnych na obszarach wiejskich oraz ich wykorzystania przy oczyszczaniu ścieków komunalnych i bytowych. Przedmiot: konkurs. Temat: Upowszechnianie wiedzy w zakresie optymalizacji wykorzystywania przez mieszkańców obszarów wiejskich zasobów środowiska naturalnego</t>
  </si>
  <si>
    <t>Dzieci i młodzież szkolna – szkoły podstawowe, szkoły gimnazjalne i średnie w powiecie drawskim, gryfickim i myśliborskim</t>
  </si>
  <si>
    <t>Al. Piastów 17,           70-310 Szczecin</t>
  </si>
  <si>
    <t>Konkurs pn. Agro-Eko-Turystyczne "Zielone Lato" 2018</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</si>
  <si>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</si>
  <si>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właściciele gospodarstw agroturystycznych wyróżniających się wysoką jakością świadczonych usług. Gospodarstwa, które korzystały z funduszy unijnych z przeznaczeniem na potrzeby agroturystyczne w celu podwyższenia jakości świadczonych usług.</t>
  </si>
  <si>
    <t>Konferencja „Rozwój obszarów wiejskich poprzez aktywność i twórczość społeczną"</t>
  </si>
  <si>
    <t>Celem operacji jest zidentyfikowanie, zgromadzenie i upowszechnienie dobrych praktyk służących rozwojowi mieszkańców i społeczności obszarów wiejskich. Przedmiot: konferencja. Tematy: Promocja jakości życia na wsi lub promocja wsi jako miejsca do życia i rozwoju zawodowego, Upowszechnianie wiedzy w zakresie planowania rozwoju lokalnego z uwzględnieniem potencjału ekonomicznego, społecznego i środowiskowego danego obszaru</t>
  </si>
  <si>
    <t>Mieszkańcy obszarów wiejskich z terenu powiatu łobeskiego, prelegenci prezentujący dobre praktyki z terenu województwa zachodniopomorskiego, ujęte w Bazie dobrych praktyk KSOW, przedstawiciele władz samorządowych z terenu powiatu łobeskiego, przedstawiciele lokalnych grup województwa zachodniopomorskiego.</t>
  </si>
  <si>
    <t>LGD Centrum Inicjatyw Wiejskich</t>
  </si>
  <si>
    <t>ul. Drawska 6,            73-150 Łobez</t>
  </si>
  <si>
    <t>Chłopskie Święto Ryby</t>
  </si>
  <si>
    <t>Cel: Wzrost wiedzy nt. możliwości rozwojowych obszarów wiejskich województwa zachodniopomorskiego, z uwzględnieniem zasad zrównoważonego rozwoju. Przedmiot: impreza plenerowa, konferencja oraz publikacja i konkurs.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oraz w innych obszarach,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t>
  </si>
  <si>
    <t>impreza plenerowa , konferencja, publikacja i konkurs</t>
  </si>
  <si>
    <t>liczba konferencji/liczba imprez plenerowych/liczba publikacji/liczba konkursów</t>
  </si>
  <si>
    <t>Stowarzyszenie Promocji i Rozwoju Osady Nadmorskiej Chłopy "16-ty południk"</t>
  </si>
  <si>
    <t>Chłopy,                             ul. Kapitańska 57,    76-034 Sarbinowo</t>
  </si>
  <si>
    <t>liczba uczestników konferencji/liczba uczestników imprezy plenerowej/nakład publikacji/liczba uczestników konkursów</t>
  </si>
  <si>
    <t>III Powiatowy Jarmark Tradycyjnie Zdrowej Żywności i Rękodzieła Ludowego</t>
  </si>
  <si>
    <t>Celem głównym operacji jest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i w innych obszarach, Promocja jakości życia na wsi lub promocja wsi jako miejsca do życia i rozwoju zawodowego, Upowszechnianie wiedzy dotyczącej zarządzania projektami z zakresu rozwoju obszarów wiejskich.</t>
  </si>
  <si>
    <t>Powiat Świdwiński</t>
  </si>
  <si>
    <t>ul. Mieszka I 16,        78-300 Świdwin</t>
  </si>
  <si>
    <t>Lokalne Jadło i Rzemiosło</t>
  </si>
  <si>
    <t>Cel: dążenie do poprawy warunkow bytowych ludności wiejskiej oraz prowadzenia działalności na tych obszarach z poszanowaniem środowiska naturalnego i dziedzictwa kulturowego. Przedmiot: impreza plenerowa i warsztaty. Tematy: Upowszechnianie wiedzy w zakresie optymalizacji wykorzystywania przez mieszkańców obszarów wiejskich zasobów środowiska naturalnego,  wspieranie rozwoju przedsiębiorczości na obszarach wiejskich przez podnoszenie poziomu wiedzy i umiejętności w innych obszarach, promocja jakości życia na wsi lub promocja wsi jako miejsca do życia i rozwoju zawodowego, upowszechnianie wiedzy dotyczącej zarządzania projektami z zakresu rozwoju obszarów wiejskich.</t>
  </si>
  <si>
    <t>Pro Consulting Dariusz Stępień, Joanna Stępień s.c.</t>
  </si>
  <si>
    <t>ul. Dubois 17B,           71-610 Szczecin</t>
  </si>
  <si>
    <t>Organizacja Dożynek Gminnych poprzez przeprowadzenie warsztatów kulinarnych oraz wydanie publikacji z rodzinnej kuchni</t>
  </si>
  <si>
    <t>Cel: promowanie włączenia społecznego, aktywizacja mieszkańców wi, kultywowanie tradycji ziemi rodzimej, wzmocnienie kapitału społecznego na rzecz rozwoju obszarów wiejskich. Przedmiot: impreza plenerowa oraz warsztaty i publikacja. Tematy: Promocja jakości życia na wsi lub promocja wsi jako miejsca do życia i rozwoju zawodowego, Upowszechnianie wiedzy w zakresie planowania rozwoju lokalnego z uwzględnieniem potencjału ekonomicznego, społecznego i środowiskowego danego obszaru.</t>
  </si>
  <si>
    <t>impreza plenerowa, warsztaty i publikacja</t>
  </si>
  <si>
    <t>liczba imprez plenerowych/liczba warsztatów/liczba publikacji</t>
  </si>
  <si>
    <t>1/3/1</t>
  </si>
  <si>
    <t>Gmina Widuchowa</t>
  </si>
  <si>
    <t>ul. Grunwaldzka 8,   74-120 Widuchowa</t>
  </si>
  <si>
    <t>300/60/1000</t>
  </si>
  <si>
    <t>Aleja Zachodniopomorskie Smaki - produkty tradycyjne Pomorza Zachodniego w ramach VIII Pikniku Lotniczego w Świdwinie</t>
  </si>
  <si>
    <t>Festiwal Współczesnej Kultury Ludowej</t>
  </si>
  <si>
    <t>Kultywowanie oraz popularyzacja najbardziej wartościowych, kulturowych tradycji regionalnych, promocja dorobku kulturowego polskiej wsi oraz rozbudzanie i poszerzanie zainteresowań twórczością ludową poprzez współorganizację festiwalu.</t>
  </si>
  <si>
    <t>Społeczność lokalna gmin wiejsko-miejskich, mogąca uczestniczyć w sposób bezpośredni w wydarzeniu, przedstawiciele organizacji pozarządowych, samorządowcy, turyści i uczestnicy festiwalu</t>
  </si>
  <si>
    <t>Uczestnicy festiwalu, grupy folklorystyczne i taneczne</t>
  </si>
  <si>
    <t>Koszt kwalifikowalny operacji 
(w zł)</t>
  </si>
  <si>
    <t>Audycje, programy, spoty w radio, telewizji i internecie</t>
  </si>
  <si>
    <t>Harmonogram/ termin realizacji      
(w ujęciu kwartalnym)</t>
  </si>
  <si>
    <r>
      <rPr>
        <b/>
        <sz val="11"/>
        <rFont val="Calibri"/>
        <family val="2"/>
        <charset val="238"/>
        <scheme val="minor"/>
      </rPr>
      <t>Cel operacji:</t>
    </r>
    <r>
      <rPr>
        <sz val="11"/>
        <rFont val="Calibri"/>
        <family val="2"/>
        <charset val="238"/>
        <scheme val="minor"/>
      </rPr>
      <t xml:space="preserve"> Popularyzacja uczestnictwa pszczelarzy w systemach jakości żywności oraz zachęcenie młodego pokolenia do kultywowania tradycji pszczelarskich. </t>
    </r>
    <r>
      <rPr>
        <b/>
        <sz val="11"/>
        <rFont val="Calibri"/>
        <family val="2"/>
        <charset val="238"/>
        <scheme val="minor"/>
      </rPr>
      <t xml:space="preserve">Przedmiot operacji: </t>
    </r>
    <r>
      <rPr>
        <sz val="11"/>
        <rFont val="Calibri"/>
        <family val="2"/>
        <charset val="238"/>
        <scheme val="minor"/>
      </rPr>
      <t xml:space="preserve">Popularyzacja "Miodu wielokwiatowego z Sejneńszczyzny/Łoździej" w kontekście rozwoju wsi oraz umacnianie pozycji tego produktu w świadomości społeczności lokalnej. </t>
    </r>
    <r>
      <rPr>
        <b/>
        <sz val="11"/>
        <rFont val="Calibri"/>
        <family val="2"/>
        <charset val="238"/>
        <scheme val="minor"/>
      </rPr>
      <t xml:space="preserve">Temat operacji: </t>
    </r>
    <r>
      <rPr>
        <sz val="11"/>
        <rFont val="Calibri"/>
        <family val="2"/>
        <charset val="238"/>
        <scheme val="minor"/>
      </rPr>
      <t>Upowszechnianie  wiedzy  w  zakresie  systemów  jakości żywności, o których mowa w art. 16 ust. 1 lit. a lub b rozporządzenia nr 1305/2013</t>
    </r>
  </si>
  <si>
    <r>
      <t>audycje na kanale YouTube, profil w mediach społecznościowych</t>
    </r>
    <r>
      <rPr>
        <sz val="11"/>
        <color theme="1"/>
        <rFont val="Calibri"/>
        <family val="2"/>
        <charset val="238"/>
        <scheme val="minor"/>
      </rPr>
      <t xml:space="preserve">, spot promocyjny  </t>
    </r>
  </si>
  <si>
    <r>
      <rPr>
        <sz val="11"/>
        <color theme="1"/>
        <rFont val="Calibri"/>
        <family val="2"/>
        <charset val="238"/>
        <scheme val="minor"/>
      </rPr>
      <t xml:space="preserve">stoisko wystawiennicze na dożynkach, kalendarze na 2019 rok, wykonane na potrzeby tej operacji </t>
    </r>
  </si>
  <si>
    <t xml:space="preserve">Grupą docelową operacji są mieszkańcy wsi zlokalizowanych na terenie Zespołu Opolskich Parków Krajobrazowych, dzieci i młodzież, pracownicy samorządowi, członkowie stowarzyszeń itp. </t>
  </si>
  <si>
    <r>
      <rPr>
        <b/>
        <sz val="11"/>
        <color theme="1"/>
        <rFont val="Calibri"/>
        <family val="2"/>
        <charset val="238"/>
        <scheme val="minor"/>
      </rPr>
      <t>Cel operacji:</t>
    </r>
    <r>
      <rPr>
        <sz val="11"/>
        <color theme="1"/>
        <rFont val="Calibri"/>
        <family val="2"/>
        <charset val="238"/>
        <scheme val="minor"/>
      </rPr>
      <t xml:space="preserve"> Propagowanie szeroko pojętej wiedzy rolniczej, zarówno teoretycznej jak i praktycznej.  Rozwijanie zainteresowań uczniów rolnictwem, upowszechnianie wzorców racjonalnego gospodarowania gruntami rolnymi. Nawiązanie współpracy pomiędzy szkołami. </t>
    </r>
    <r>
      <rPr>
        <b/>
        <sz val="11"/>
        <color theme="1"/>
        <rFont val="Calibri"/>
        <family val="2"/>
        <charset val="238"/>
        <scheme val="minor"/>
      </rPr>
      <t xml:space="preserve">Przedmiot operacji: </t>
    </r>
    <r>
      <rPr>
        <sz val="11"/>
        <color theme="1"/>
        <rFont val="Calibri"/>
        <family val="2"/>
        <charset val="238"/>
        <scheme val="minor"/>
      </rPr>
      <t>Propagowanie wśród młodych rolników/przyszłych producentów racjonalnego gospodarowania gruntami rolnymi, uświadomienie im czym jest rekomendacja odmian.</t>
    </r>
    <r>
      <rPr>
        <b/>
        <sz val="11"/>
        <color theme="1"/>
        <rFont val="Calibri"/>
        <family val="2"/>
        <charset val="238"/>
        <scheme val="minor"/>
      </rPr>
      <t xml:space="preserve"> Temat operacji: </t>
    </r>
    <r>
      <rPr>
        <sz val="11"/>
        <color theme="1"/>
        <rFont val="Calibri"/>
        <family val="2"/>
        <charset val="238"/>
        <scheme val="minor"/>
      </rPr>
      <t>Upowszechnianie wiedzy w zakresie innowacyjnych rozwiązań w rolnictwie, produkcji żywności, leśnictwie i na obszarach wiejskich.</t>
    </r>
  </si>
  <si>
    <r>
      <rPr>
        <b/>
        <sz val="11"/>
        <color theme="1"/>
        <rFont val="Calibri"/>
        <family val="2"/>
        <charset val="238"/>
        <scheme val="minor"/>
      </rPr>
      <t xml:space="preserve">Cel operacji: </t>
    </r>
    <r>
      <rPr>
        <sz val="11"/>
        <color theme="1"/>
        <rFont val="Calibri"/>
        <family val="2"/>
        <charset val="238"/>
        <scheme val="minor"/>
      </rPr>
      <t xml:space="preserve">Promocja i upowszechnanie najlepszych praktyk w rolnictwie. </t>
    </r>
    <r>
      <rPr>
        <b/>
        <sz val="11"/>
        <color theme="1"/>
        <rFont val="Calibri"/>
        <family val="2"/>
        <charset val="238"/>
        <scheme val="minor"/>
      </rPr>
      <t>Przedmiot operacji:</t>
    </r>
    <r>
      <rPr>
        <sz val="11"/>
        <color theme="1"/>
        <rFont val="Calibri"/>
        <family val="2"/>
        <charset val="238"/>
        <scheme val="minor"/>
      </rPr>
      <t xml:space="preserve"> Zapoznanie producentów i kandydatów na producentów sera wytwarzanego na niewielką skalę z wymogami higienicznymi dla serowarni oraz zachęcenie osób zamieszkujących obszary wiejskie do rozpoczęcia  działalności w zakresie małego przetwórstwa. </t>
    </r>
    <r>
      <rPr>
        <b/>
        <sz val="11"/>
        <color theme="1"/>
        <rFont val="Calibri"/>
        <family val="2"/>
        <charset val="238"/>
        <scheme val="minor"/>
      </rPr>
      <t xml:space="preserve">Temat operacji: </t>
    </r>
    <r>
      <rPr>
        <sz val="11"/>
        <color theme="1"/>
        <rFont val="Calibri"/>
        <family val="2"/>
        <charset val="238"/>
        <scheme val="minor"/>
      </rPr>
      <t xml:space="preserve"> Wspieranie rozwoju przedsiębiorczości na obszarach wiejskich przez podnoszenie poziomu wiedzy i umiejętności w obszarze małego przetówrstwa lokalnego.    </t>
    </r>
  </si>
  <si>
    <r>
      <rPr>
        <b/>
        <sz val="11"/>
        <color theme="1"/>
        <rFont val="Calibri"/>
        <family val="2"/>
        <charset val="238"/>
        <scheme val="minor"/>
      </rPr>
      <t>Cel operacji:</t>
    </r>
    <r>
      <rPr>
        <sz val="11"/>
        <color theme="1"/>
        <rFont val="Calibri"/>
        <family val="2"/>
        <charset val="238"/>
        <scheme val="minor"/>
      </rPr>
      <t xml:space="preserve"> Popularyzowanie upraw i przetwórstwa metodami ekologicznymi </t>
    </r>
    <r>
      <rPr>
        <b/>
        <sz val="11"/>
        <color theme="1"/>
        <rFont val="Calibri"/>
        <family val="2"/>
        <charset val="238"/>
        <scheme val="minor"/>
      </rPr>
      <t xml:space="preserve">Przedmiot operacji: </t>
    </r>
    <r>
      <rPr>
        <sz val="11"/>
        <color theme="1"/>
        <rFont val="Calibri"/>
        <family val="2"/>
        <charset val="238"/>
        <scheme val="minor"/>
      </rPr>
      <t>Rozwijanie towarowej produkcji żywności wytwarzanej certyfikowanymi metodami ekologicznymi .</t>
    </r>
    <r>
      <rPr>
        <b/>
        <sz val="11"/>
        <color theme="1"/>
        <rFont val="Calibri"/>
        <family val="2"/>
        <charset val="238"/>
        <scheme val="minor"/>
      </rPr>
      <t xml:space="preserve"> Temat operacji: </t>
    </r>
    <r>
      <rPr>
        <sz val="11"/>
        <color theme="1"/>
        <rFont val="Calibri"/>
        <family val="2"/>
        <charset val="238"/>
        <scheme val="minor"/>
      </rPr>
      <t>Upowszechnianie wiedzy w zakresie systemów jakości związanych z rolnictwem ekologicznym</t>
    </r>
  </si>
  <si>
    <t>liczba spotów w radiu/telewizji (liczba emisji)</t>
  </si>
  <si>
    <t>prasa (liczba ogłoszeń)</t>
  </si>
  <si>
    <t>liczba spotów w radiu  (liczba emisji)</t>
  </si>
  <si>
    <t>Międzynarodowe Targi Rolno-Spożywcze Internationale Grune Woche</t>
  </si>
  <si>
    <t>stoisko wystawiennicze na targach</t>
  </si>
  <si>
    <t>Prezentacja Tradycyjnych Stołów Wielkanocnych, Palm i Pisanek we Wrocławiu</t>
  </si>
  <si>
    <t>Prezentacja  Tradycyjnych Stołów Wigilijnych we Wrocławiu</t>
  </si>
  <si>
    <t>Targi Anuga w Kolonii</t>
  </si>
  <si>
    <t>promocja regionalnej żywności, produktów wpisanych na listę produktów tradycyjnych, rolnictwa ekologicznego, agroturystyki, możliwość zaprezentowania oferty eksportowej, nawiązanie kontaktów gospodarczych i handlowych, wymiana dobrych praktyk.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</si>
  <si>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targi/impreza plenerowa/wystawa; (wyjazd na targi połączony z wizytami w niemieckich gospodarstwach)</t>
  </si>
  <si>
    <t>liczba wizyt w gospodarstwach</t>
  </si>
  <si>
    <t>Szkolenie dla pszczelarzy</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</si>
  <si>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 na temat metod ochrony pszczół w środowisku</t>
  </si>
  <si>
    <t>pszczelarze z obszaru działania dolnośląskich LGD</t>
  </si>
  <si>
    <t>Szkolenie dla pracowników biur LGD</t>
  </si>
  <si>
    <t>wymiana wiedzy na linii pracownicy biur LGD-przedstawiciele urzędu marszałkowskiego/szkoleniowcy w zakresie rozliczania wnioskodawców, zmian w LSR, biężącego monitoringu</t>
  </si>
  <si>
    <t>pracownicy biur LGD</t>
  </si>
  <si>
    <t>I,V</t>
  </si>
  <si>
    <t>Konferencja "Zrównoważony rozwój dolnośląskiej wsi - aspekt środowiskowy"</t>
  </si>
  <si>
    <t xml:space="preserve">powiększenie wiedzy i kompetencji członków LGD w zakresie: znaczenie roślinności na wsi, nasadzenia roślinami miododajnym; </t>
  </si>
  <si>
    <t>członkowie LGD</t>
  </si>
  <si>
    <t>uczestnicy konferencji/kongresu</t>
  </si>
  <si>
    <t>I,III,VI</t>
  </si>
  <si>
    <t>Wyjazd studyjny dla członków ESRDK</t>
  </si>
  <si>
    <t>wymiana wiedzy i doświadczeń między członkamii ESRDK z różnych województw, zachęcenie potencjalnych członków ESRDK do współpracy i zrzeszania się</t>
  </si>
  <si>
    <t>członkowie ESRDK, osoby zainteresowane członkostwem w ESRDK</t>
  </si>
  <si>
    <t>Olimpiada Wiedzy i Umiejętności Rolniczych</t>
  </si>
  <si>
    <t xml:space="preserve"> promowanie wśród młodzieży zainteresowań z obszaru rolnictwa oraz popularyzacja i pogłębianie wiedzy teoretycznej i umiejętności praktycznych z tego zakresu.  W wyniku działań zaraz po eliminacjach okręgowych laureaci każdego bloku tematycznego mogą być automatycznie przyjęci na studia wybranych kierunków z pominięciem zasad rekrutacji. W ramach Olimpiady uczestnicy poprzez pytania testowe i zadania praktyczne zdobywają wiedzę i umiejętności zgodne z złożeniami zrównoważonego rozwoju. </t>
  </si>
  <si>
    <t>olimpiady</t>
  </si>
  <si>
    <t xml:space="preserve">uczniowie klas przedmaturalnych i maturalnych ponadgimnazjalnych szkół rolniczych z terenu województwa dolnośląskiego i opolskiego, ale również uczniów innych typów szkół ponadgimnazjalnych. </t>
  </si>
  <si>
    <t xml:space="preserve">liczba uczestników olimpiady </t>
  </si>
  <si>
    <t xml:space="preserve">liczba nagród </t>
  </si>
  <si>
    <t>liczba nagród finansowych</t>
  </si>
  <si>
    <t>liczba upominków rzeczowych</t>
  </si>
  <si>
    <t>Konkurs "Wieś na weekend'2019"</t>
  </si>
  <si>
    <t>Udział przedstawicieli lokalnych grup działania z kujawsko-pomorskiego w konferencjach, semiariach i forach tematycznych</t>
  </si>
  <si>
    <t>członkowie lokalnych grup działania oraz przedstawiciele
instytucji i organizacji zaangażowanych we wdrażanie loklanych strategii rozwoju oraz  rozwój obszarów wiejskich</t>
  </si>
  <si>
    <t xml:space="preserve">Wizyta studyjna do kraju UE nt. podniesienia konkurencyjności gospodarstw agroturystycznych i oferty turystyki wiejskiej </t>
  </si>
  <si>
    <t>podniesienie wiedzy nt. podstaw prawnych i zasad działania agroturystyki w krajach UE;  praktyk marketingowych stosowanych w celu promocji turystyki wiejskiej, źródeł wsparcia rozwoju agroturystyki; zasad sprzedayż świeżych produktów, praktyczne przykłady prowadzenia działalności na obszarach chronionych.</t>
  </si>
  <si>
    <t>zagraiczna wizyta studyjna</t>
  </si>
  <si>
    <t>uczestnicy konkursu Agro-Wczasy'2019, przedstawiciele organizacji i instytucji wspierających rozwój agroturystyki w regionie</t>
  </si>
  <si>
    <t>Technologie naturalne: Biologizacja rolnictwa</t>
  </si>
  <si>
    <t>popularyzacja działań i inicjatyw na rzecz zrównoważonego rozwoju oraz upowszechnianie innowacyjnych rozwiązań chroniących bioróżnorodność i środowisko naturalne</t>
  </si>
  <si>
    <t>przedstawiciele związków rolników, organizacji rolniczych, izb branżowych, rolnicy, przestawiciele szkół rolniczych</t>
  </si>
  <si>
    <t>Wizyta studyjna pn. „Regionalna Sieć Dziedzictwa Kulinarnego –  przykłady wykorzystania potencjału regionu w rozwoju lokalnego rolnictwa,  przetwórstwa żywności, gastronomii i usług turystyki wiejskiej”</t>
  </si>
  <si>
    <t xml:space="preserve">W celu poznania dokonań innych regonów w zakresie wykreowania jednolitej marki regionalnej, w 2019 r. planuje się zorganizowanie wizyty studyjnej do zagranicznego regionu członkowskiego ESDK .  Celem wizyty będzie zapoznanie się z doświadczeniami innych regionów w skonsolidowanej promocji członków sieci ESDK, której efektem ma być wzrost konkurencyjności i atrakcyjności gospodarczej regionu. </t>
  </si>
  <si>
    <t>Prezentacja potencjału produktów regionalnych Kujaw i Pomorza na targach rolno-spożywczych Polagra'2019</t>
  </si>
  <si>
    <t>Zapewnienie pomocy technicznej w zakresie współpracy międzynarodowej  na rzecz tworzenia kontaktów - organizacja wyjazdu studyjnego do wybranego państwa UE dla LGD z terenu Woj. Lubelskiego</t>
  </si>
  <si>
    <t>Aktywizacja LGD z Woj.Lubelskiego na rzecz podejmowania inicjatyw w zakresie rozwoju obszarów wiejskich poprzez organizację wyjazdu studyjnego. Dobre praktyki w zakresie funkcjonowania LGD w wybranym państwie UE - możliwość nawiązania współpracy. Organizacja wyjazdu przyczyni się do aktywizacji mieszkańców obszarów wiejskich w celu tworzenia partnerstw na rzecz realizacji projektów nakierowanych na rozwój tych obszarów, w skład których wchodzą przedstawiciele sektora publicznego, sektora prywatnego oraz organizacji pozarządowych.</t>
  </si>
  <si>
    <t>Artura Grottgera 4,                    20-029 Lublin</t>
  </si>
  <si>
    <t xml:space="preserve">Zwiększenie udziału zainteresowanych stron we wdrażaniu inicjatyw służących rozwojowi obszarów wiejskich. Organizacja kiermaszu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</si>
  <si>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Jarmark</t>
  </si>
  <si>
    <t>I, II</t>
  </si>
  <si>
    <t>Artura Grottgera 4,                         20-029 Lublin</t>
  </si>
  <si>
    <t xml:space="preserve"> Kiermasz Bożonarodzeniowy</t>
  </si>
  <si>
    <t>Kiermasz</t>
  </si>
  <si>
    <t>Artura Grottgera 4,                 20-029 Lublin</t>
  </si>
  <si>
    <t>Informowanie społeczeństwa o rozwoju obszarów wiejskich</t>
  </si>
  <si>
    <t>Celem realizowanej operacji jest wspieranie rozwoju obszarów wiejskich poprzez gromadzenie i przekazywanie dobrych praktyk na publikacjach lub materiałach drukowanych.</t>
  </si>
  <si>
    <t>Akademia liderów działających na rzecz rozwoju obszarów wiejskich</t>
  </si>
  <si>
    <t>Organizacja  akademi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</si>
  <si>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Konferencja, konkursy</t>
  </si>
  <si>
    <t>Stowarzyszenia, koła gospodyń, rolnicy</t>
  </si>
  <si>
    <t>Przeprowadzenie badań odmianowych wybranych roślin uprawnych na terenie województwa lubelskiego</t>
  </si>
  <si>
    <t>Przeprowadzenie badań odmianowych wybranych roślin ma na celu opracowanie listy odmian zalecanych do uprawy na terenie województwa lubelskiego oraz wydanie publikacji na ten temat.</t>
  </si>
  <si>
    <t>Przeprowadzenie badań i wydanie publikacji</t>
  </si>
  <si>
    <t>3000</t>
  </si>
  <si>
    <t>Rolnicy, przedsiębiorcy</t>
  </si>
  <si>
    <t>Artura Grottgera 4,                20-029 Lublin</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</si>
  <si>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</si>
  <si>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szkolenie dla Lokalnych Grup Działania</t>
  </si>
  <si>
    <t>Wyjazdy studyjne do Saksoni</t>
  </si>
  <si>
    <t>Krajowe wyjazdy studyjne dla liderów wiejskich</t>
  </si>
  <si>
    <t>Cykl spotkań (w tym posiedzeń WGR ds. KSOW), szkoleń, warsztatów, konkursów dla grup producentów rolnych, rolników, stowarzyszeń, spółdzielni rolniczych</t>
  </si>
  <si>
    <t>Stoisko wystawiennicze, punkt informacyjny na imprezie plenerowej,</t>
  </si>
  <si>
    <t>ilość warsztatów</t>
  </si>
  <si>
    <t>zwiększenie udziału zainteresowanych stron we wdrażaniu inicjatyw na rzecz rozwoju obszarów wiejskich, poprzez organizację konferencji poświęconej upowszechnianiu wiedzy, w zakresie planowania rozwoju lokalnego przetwórstwa lokalnego i zielonej gospodarki</t>
  </si>
  <si>
    <t>popularyzowanie i rozwój rolnictwa ekologicznego, zachęcanie innych producentów do przestawienia swojej produkcji na produkcję ekolgiczną, promocja żywności ekologicznej</t>
  </si>
  <si>
    <t xml:space="preserve"> Szkolenie dla Lokalnych Grup Działania</t>
  </si>
  <si>
    <t>Wyjazdy studyjne krajowe i zagraniczne</t>
  </si>
  <si>
    <t>Analiza/ekspertyza</t>
  </si>
  <si>
    <t>Opracowanie: " Określenie perspektyw rozwoju rynku zdrowej żywności  w woj.. Lubuskim"</t>
  </si>
  <si>
    <t>ilość wykonanych badańj</t>
  </si>
  <si>
    <t>udział w targach (w tym Polagra Food w Poznaniu oraz Piknik Nad Odrą w Szczecinie)</t>
  </si>
  <si>
    <t xml:space="preserve">ilość stoisk </t>
  </si>
  <si>
    <t xml:space="preserve"> degustacje</t>
  </si>
  <si>
    <t xml:space="preserve"> ilość przeprowadzonych degustacji</t>
  </si>
  <si>
    <t>Organizacja i udział w imprezach tematycznych</t>
  </si>
  <si>
    <t xml:space="preserve"> punkt informacyjny na imprezie plenerowej (w tym na Lubuskim Święcie Plonów oraz na Jarmarku Bożonarodzeniowym)</t>
  </si>
  <si>
    <t>ilość punktów</t>
  </si>
  <si>
    <t xml:space="preserve"> ilość uczestników</t>
  </si>
  <si>
    <t xml:space="preserve"> ogół społeczeństwa z naciskiem na młodzież i dzieci z terenów wiejskich</t>
  </si>
  <si>
    <t>Utworzenie szlaku produktów regionalnych województwa lubuskiego</t>
  </si>
  <si>
    <t>Informowanie na temat produktów regionalnych i tradycyjnych promujących dziedzictwo kulinarne na terenie woj. Lubuskiego</t>
  </si>
  <si>
    <t>publikacja, konferencja, artykuły w prasie</t>
  </si>
  <si>
    <t xml:space="preserve">ilość publikacji/ilość konferencji/ ilość artykułów     </t>
  </si>
  <si>
    <t>1/1/1</t>
  </si>
  <si>
    <t>Organizacja konkursu "Nasze Kulinarne Dziedzictwo - Smaki Regionów"</t>
  </si>
  <si>
    <t>ilość laureatów</t>
  </si>
  <si>
    <t>Wydanie publikacji na temat imprez cyklicznych na terenie woj. Lubuskiego</t>
  </si>
  <si>
    <t>Informowanie na temat imprez promujących dziedzictwo kulturowe, produkty regionalne i tradycyjne na terenie woj. Lubuskiego</t>
  </si>
  <si>
    <t>Konkurs - Najpiękniejsza Wieś Lubuska 2019</t>
  </si>
  <si>
    <t>Integracja i aktywizacja społeczności wiejskiej, promocja dziedzictwa kulturowego oraz produktów regionalnych i agroturystyki</t>
  </si>
  <si>
    <t>Artykuły w mediach regionalnych</t>
  </si>
  <si>
    <t>Promocja działań województwa lubuskiego - realizacja priorytetów i najważniejszych wydarzeń 2019 r. oraz działań związanych z realizacją funduszy unijnych - w mediach  o zasięgu regionalnym</t>
  </si>
  <si>
    <t>artykuły w prasie/audycje telewizyjne i radiowe</t>
  </si>
  <si>
    <t>ilość artykułów/ilość audycji</t>
  </si>
  <si>
    <t>Zgromadzenie wśród uczestników konferencji, zarówno wśród słuchaczy jak i prelegentów, jak największej liczby osób związanych z rozwojem obszarów wiejskich, takich jak rolnicy, przedstawiciele ośrodków doradztwa rolniczego i jednostek samorządowych. Ujęcie w programie konferencji wystąpień tematycznie związanych z bezpieczeństwem żywności, polityką rozwoju obszarów wiejskich i wsparciem finansowym oraz wydanie publikacji pokonferencyjnej zawierającej artykuły z zakresu określonego tematu.</t>
  </si>
  <si>
    <t>4600 sztuk</t>
  </si>
  <si>
    <t>Celem warsztatów jest aktywizacja mieszkańców obszarów wiejskich województwa łódzkiego i poprawa jakości ich życia poprzez rozwijanie w nich przedsiębiorczości i kreatywności. Szkolenie będzie dotyczyło rozwijania zdolności kulinarnych w oparciu o produkty tradycyjne i wskazywania na tę drogę, jako na sposób podtrzymywania tradycji na obszarach wiejskich. Operacja wpłynie na aktywizację uczestników szkolenia, wzrost pozyskiwania środków unijnych z PROW 2014-2020 na rozpoczęcie działalności gospodarczej, zmniejszenie bezrobocia i ubóstwa na terenach wiejskich, zmniejszenie liczby osób wykluczonych społecznie, rozwój gospodarczy małych miejscowości.</t>
  </si>
  <si>
    <t>Podniesienie kompetencji lokalnych grup działania w zakresie wykonywanych przez nie zadań związanych z realizacją lokalnych strategii rozwoju, w szczególności w zakresie monitoringu i ewaluacji LSR, ochrony danych osobowych oraz realizacji projektów współpracy.</t>
  </si>
  <si>
    <t>77 osób</t>
  </si>
  <si>
    <t>Celem operacji jest wykonanie analizy oraz przygotowanie ekspertyzy na temat inteligentnego rozwoju obszarów wiejskich („smart rural development”). Koncepcja inteligentnego rozwoju wsi odnosi się do procesów innowacji społecznych, a tym samym opiera się na kształtowaniu procesów na bazie mocnych stron i zasobów terytorialnych. Dzięki wdrożeniu operacji zrealizowany zostanie temat związany z upowszechnianiem wiedzy w zakresie planowania rozwoju lokalnego z uwzględnieniem potencjału ekonomicznego, społecznego i środowiskowego danego obszaru (temat 13).</t>
  </si>
  <si>
    <t>Celem projektu jest stworzenie możliwości podniesienia wiedzy, skorzystania z doświadczeń oraz nawiązania kontaktów i współpracy pomiędzy rolnikami, wytwórcami produktów żywnościowych wysokiej jakości z restauratorami i hotelarzami z terenu gminy Uniejów. Organizacja przedsięwzięcia zostanie oparta o posiadane doświadczenie i możliwości, związane z cyklicznie odbywającym się Uniejowskim Festiwalem Smaków.
Operacja obejmuje swoim zakresem temat dotyczący wspierania tworzenia sieci współpracy partnerskiej dotyczącej rolnictwa i obszarów wiejskich przez podnoszenie poziomu wiedzy w tym zakresie (temat 11)</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</si>
  <si>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</si>
  <si>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 xml:space="preserve">Organizacja spotkania/ń dla lokalnych grup działania </t>
  </si>
  <si>
    <t>Celem operacji będzie wypracowanie rekomendacji i wytycznych służących do usprawnienia funkcjonowania LGD  oraz korekty zasad tworzących podstawy organizacji LGD.</t>
  </si>
  <si>
    <t xml:space="preserve">spotkanie </t>
  </si>
  <si>
    <t>przedstawiciele lokalnych grup działania, pracownicy naukowi, przedstawiciele jst</t>
  </si>
  <si>
    <t xml:space="preserve">Dobre praktyki w rolnictwie, a ochrona przyrody </t>
  </si>
  <si>
    <r>
      <t>Celem projektu jest podniesienie świadomości mieszkańców województwa łódzkiego oraz przedstawicieli jst o roli</t>
    </r>
    <r>
      <rPr>
        <sz val="11"/>
        <color rgb="FFFF0000"/>
        <rFont val="Calibri"/>
        <family val="2"/>
        <charset val="238"/>
        <scheme val="minor"/>
      </rPr>
      <t xml:space="preserve">, </t>
    </r>
    <r>
      <rPr>
        <sz val="11"/>
        <color theme="1"/>
        <rFont val="Calibri"/>
        <family val="2"/>
        <charset val="238"/>
        <scheme val="minor"/>
      </rPr>
      <t xml:space="preserve">jaką kompleksy leśne odgrywają w funkcjonowaniu obszarów wiejskich </t>
    </r>
  </si>
  <si>
    <t xml:space="preserve"> liczba konferencji </t>
  </si>
  <si>
    <t xml:space="preserve">mieszkańcy obszarów wiejskich województwa  łódzkiego, rolnicy, przedstawiciele jst  </t>
  </si>
  <si>
    <t>Wyjazd studyjny do Rumunii z zakresu rolnictwa ekologicznego i bioróżnorodności</t>
  </si>
  <si>
    <r>
      <t>Celem operacji będzie zapoznanie rolników z dobrymi praktykami oraz wymiana doświadczeń między producentami żywności ekologicznej, upowszechn</t>
    </r>
    <r>
      <rPr>
        <sz val="11"/>
        <rFont val="Calibri"/>
        <family val="2"/>
        <charset val="238"/>
        <scheme val="minor"/>
      </rPr>
      <t>ienie informacji o metodach produkcji ekologicznej wśród producentów i odbiorców, aktywizacja</t>
    </r>
    <r>
      <rPr>
        <sz val="11"/>
        <color theme="1"/>
        <rFont val="Calibri"/>
        <family val="2"/>
        <charset val="238"/>
        <scheme val="minor"/>
      </rPr>
      <t xml:space="preserve"> mieszkańców wsi, rozwijanie przedsiębiorczości na wsi. Ponadto uczestnicy wyjazdu </t>
    </r>
    <r>
      <rPr>
        <sz val="11"/>
        <rFont val="Calibri"/>
        <family val="2"/>
        <charset val="238"/>
        <scheme val="minor"/>
      </rPr>
      <t>zyskają wiedzę, w jaki sposób mogą uzyskać dotacje unijne na rozwój działalności w zakresie rolnictwa ekologicznego.</t>
    </r>
    <r>
      <rPr>
        <sz val="11"/>
        <color theme="1"/>
        <rFont val="Calibri"/>
        <family val="2"/>
        <charset val="238"/>
        <scheme val="minor"/>
      </rPr>
      <t xml:space="preserve">
</t>
    </r>
  </si>
  <si>
    <t xml:space="preserve">mieszkańcy obszarów wiejskich województwa  łódzkiego, rolnicy, przedstawiciele jst </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</si>
  <si>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</si>
  <si>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</si>
  <si>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impreza plenerowa - jarmark,</t>
  </si>
  <si>
    <t xml:space="preserve">liczba targów,imprez plenerowych/ wystaw </t>
  </si>
  <si>
    <t xml:space="preserve">mieszkańcy województwa łódzkiego, producenci produktów tradycyjnych woj. łódzkiego </t>
  </si>
  <si>
    <t xml:space="preserve"> - </t>
  </si>
  <si>
    <t xml:space="preserve">Wyjazd studyjny dla partnerów KSOW </t>
  </si>
  <si>
    <t>Organizacja wyjazdu studyjnego dla przedstawicieli partnerów KSOW mająca na celu wymiane dobrych praktyk w zakresie rozwoju obszarów wiejskich.</t>
  </si>
  <si>
    <t>przedstawiciele partnerów KSOW</t>
  </si>
  <si>
    <t>114</t>
  </si>
  <si>
    <t>260</t>
  </si>
  <si>
    <t>81</t>
  </si>
  <si>
    <t>54</t>
  </si>
  <si>
    <t>53</t>
  </si>
  <si>
    <t>13</t>
  </si>
  <si>
    <t>5971</t>
  </si>
  <si>
    <t>149</t>
  </si>
  <si>
    <t>89</t>
  </si>
  <si>
    <t>64</t>
  </si>
  <si>
    <t>257</t>
  </si>
  <si>
    <t>Dobre praktyki PROW 2014-2020 - cz. I</t>
  </si>
  <si>
    <t xml:space="preserve"> prezentacja dobrych praktyk w operacjach partnerów KSOW z nastawieniem na realizację różnych priorytetów PROW 2014-2020</t>
  </si>
  <si>
    <t xml:space="preserve">publikacja dobrych praktyk w kalendarzach </t>
  </si>
  <si>
    <t>Tytuły publikacji wydanych w formie papierowej (kalendarze)</t>
  </si>
  <si>
    <t>2 rodzaje/ nakład: minimum 2000 maksimum 3000</t>
  </si>
  <si>
    <t>Dobre praktyki PROW 2014-2020 - cz. II</t>
  </si>
  <si>
    <t>gromadzenie dobrych praktyk w ramach operacji nastawionych na realizację m. in: różnych priorytetów PROW 2014-2020</t>
  </si>
  <si>
    <t>Zagraniczne wyjazdy  studyjne</t>
  </si>
  <si>
    <t>minimum 1 maksimum 2</t>
  </si>
  <si>
    <t>partnerzy KSOW i/lub przedstawiciele Wojewódzkiej Grupy Roboczej z Mazowsza, przedstawiciele Samorządu Województwa Mazowieckiego</t>
  </si>
  <si>
    <t>Uczestnicy zagranicznych wyjazdów  studyjnych</t>
  </si>
  <si>
    <t>minimum 10 maksimum 40</t>
  </si>
  <si>
    <t xml:space="preserve">Szkolenie specjalistyczne dla LGD </t>
  </si>
  <si>
    <t>stworzenie możliwości współpracy 
i wymiany doświadczeń dla LGD, działających na rzecz rozwoju obszarów wiejskich na poziomie lokalnym, regionalnym i międzynarodowym</t>
  </si>
  <si>
    <t>przedstawiciele LGD oraz Samorządu Województwa Mazowieckiego</t>
  </si>
  <si>
    <t>minimum 10 maksimum 20</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</si>
  <si>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</si>
  <si>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</si>
  <si>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Szkolenia/seminaria/inne formy szkoleniowe</t>
  </si>
  <si>
    <t>Uczestnicy szkoleń/seminariów/innych form szkoleniowych</t>
  </si>
  <si>
    <t>minimum 40 maksimum 120</t>
  </si>
  <si>
    <t xml:space="preserve">Publikacja dotycząca włączenia społecznego seniorów </t>
  </si>
  <si>
    <t>publikacja badania naukowego Instytutu Ekonomiki Rolnictwa i Gospodarki Żywnościowej na temat włączenia społecznego seniorów i rozpowszechnienie publikacji wśród instytucji zaangażowanych społecznie w ramach tematyki badania</t>
  </si>
  <si>
    <t>Tytuły publikacji wydanych w formie papierowej</t>
  </si>
  <si>
    <t>1 publikacja/ nakład:             minimum 1000 maksimum 1500</t>
  </si>
  <si>
    <t>instytucje, samorządy z Mazowsza: powiaty, Rady Seniorów, Powiatowe Centra Pomocy Rodzinie, biblioteki, Uniwersytety Trzeciego Wieku itd.</t>
  </si>
  <si>
    <t>Konkursy</t>
  </si>
  <si>
    <t>Uczestnicy konkursów</t>
  </si>
  <si>
    <t>Wyjazd studyjny dla sołtysów - producentów rolnych i potencjalnych producentów rolnych</t>
  </si>
  <si>
    <t>wyjazd studyjny - element towarzyszący konkursowi na najaktywniejsze sołectwo, promocja spółdzielczości na obszarach wiejskich</t>
  </si>
  <si>
    <t>Krajowe wyjazdy  studyjne</t>
  </si>
  <si>
    <t>Uczestnicy krajowych wyjazdów  studyjnych</t>
  </si>
  <si>
    <t xml:space="preserve">audycje na kanale YouTube, profil w mediach społecznościowych, płatne elementy promocji w mediach społecznościowych </t>
  </si>
  <si>
    <t>minimum 15 maksimum 30</t>
  </si>
  <si>
    <t>Słuchalność/oglądalność audycji, programów, spotów</t>
  </si>
  <si>
    <t>minimum 1000 maksimum 10 000</t>
  </si>
  <si>
    <t>Fora internetowe, media 
społecznościowe itp.</t>
  </si>
  <si>
    <t>min. 1 maksimum 5</t>
  </si>
  <si>
    <t>Unikalni użytkownicy forów internetowych, mediów społecznościowych itp.</t>
  </si>
  <si>
    <t xml:space="preserve">stoisko wystawiennicze na targach, loteria z nagrodami - materiałami promocyjnymi, wykonanymi na potrzeby tej operacji </t>
  </si>
  <si>
    <t>Materiały promocyjne (komplety)</t>
  </si>
  <si>
    <t>minimum 300 maksimum 1000</t>
  </si>
  <si>
    <t>konkurs z nagrodami oraz warsztaty dla kapelmistrzów</t>
  </si>
  <si>
    <t>mieszkańcy Mazowsza, orkiestry dęte z Mazowsza, kapelmistrzowie</t>
  </si>
  <si>
    <t>minimum 15; maksimum 40</t>
  </si>
  <si>
    <t xml:space="preserve">Konkurs dla Kół Gospodyń Wiejskich  </t>
  </si>
  <si>
    <t xml:space="preserve"> promowanie i popularyzacja regionalnego dziedzictwa kulinarnego i kulturowego, budowanie więzi wśród lokalnej społeczności poprzez wspólne działania na rzecz rozwoju regionu</t>
  </si>
  <si>
    <t>mieszkańcy Mazowsza, członkowie KGW</t>
  </si>
  <si>
    <t>minimum 200; maksimum 500</t>
  </si>
  <si>
    <t>Księga kucharska KGW</t>
  </si>
  <si>
    <t xml:space="preserve">rozpowszechnienie regionalnego dziedzictwa kulinarnego Mazowsza </t>
  </si>
  <si>
    <t xml:space="preserve">Tytuły publikacji wydanych w formie papierowej </t>
  </si>
  <si>
    <t>1 publikacja/ nakład: minimum 1500 maksimum 3000</t>
  </si>
  <si>
    <t>Wkładki tematyczne do gazet</t>
  </si>
  <si>
    <t xml:space="preserve">prasa - wkładki tematyczne w maksymalnie sześciu gazetach regionalnych </t>
  </si>
  <si>
    <t>Artykuły/wkładki w 
prasie i w internecie</t>
  </si>
  <si>
    <t>Kampania promocyjna „WIEŚci z Mazowsza” cz.2</t>
  </si>
  <si>
    <t xml:space="preserve">promocja działań podejmowanych na obszarach wiejskich wraz z informowaniem o nich społeczeństwa ze szczególnym uwzględnieniem eksponowania regionalnej różnorodności i dziedzictwa kulturowego  (w tym produktów tradycyjnych i regionalnych) oraz  promocja funkcji społecznych i pozarolniczych gospodarstw rolnych (w tym turystyki wiejskiej i agroturystyki)  </t>
  </si>
  <si>
    <t>audycje radiowe</t>
  </si>
  <si>
    <t>minimum 80 000                                     maksimum                         180 000</t>
  </si>
  <si>
    <t xml:space="preserve">Mazowieckie dobre praktyki i tradycje kulinarne </t>
  </si>
  <si>
    <t xml:space="preserve">akcja edukacyjna mająca na celu 
upowszechnienie wiedzy i umiejętności dotyczących zagrodowej produkcji wyrobów, w oparciu o surowce uzyskiwane z własnych gospodarstwach, w tym produktów lokalnych i tradycyjnych
</t>
  </si>
  <si>
    <t>minimum 10 maksimum 30</t>
  </si>
  <si>
    <t xml:space="preserve">lokalna społeczność obszarów wiejskich Mazowsza, w tym rolnicy, rolnicy ekologiczni, rolnicy prowadzący działalność agroturystyczną, uczniowie szkół wszystkich szczebli, przedstawiciele samorządów i LGD </t>
  </si>
  <si>
    <t>minimum 300 maksimum 900</t>
  </si>
  <si>
    <t>Szkolenie / seminarium / warsztat / spotkanie</t>
  </si>
  <si>
    <t>Liczba dni imprezy plenerowej</t>
  </si>
  <si>
    <t>116</t>
  </si>
  <si>
    <t>18</t>
  </si>
  <si>
    <t>Wspieranie innowacji  w  rolnictwie, produkcji żywności, leśnictwie i na obszarach wiejskich</t>
  </si>
  <si>
    <t>Celem operacji jest przekonanie odbiorców, że fundusze europejskie w wymierny sposób wpływają na rozwój obszarów wiejskich województwa opolskiego. 
Projekt obejmować będzie zadania związane z promocją i rozpowszechnianiem dobrych przykładów / rozwiązań zrealizowanych i sfinansowanych ze środków PROW w perspektywie 2007-2013 oraz 2014-2020.
W ramach operacji sfinansowane zostaną działania związane z organizacją  spotkania (ranga spotkania zostanie doprecyzowana). Dzięki zastosowanej formie możliwa będzie wymiana wiedzy i doświadczeń z realizacji projektów, wśród potencjalnych i przyszłych beneficjentów. Wydarzenie będzie jednocześnie inspiracją do zrealizowania nowych operacji. 
Celem konferencji  będzie  stworzenie warunków dla dyskusji i wymiany doświadczeń́ na temat dobrych praktyk na obszarach wiejskich województwa opolskiego. Spotkanie  pozwoli również na zaprezentowanie efektów wdrażania Programu poprzez wybrane projekty realizowane z jego środków. Wydarzenie umożliwi również wyrażenie swojego stanowiska, pomysłów dot. przyszłości opolskiej wsi.</t>
  </si>
  <si>
    <t xml:space="preserve">Szkolenie / seminarium / warsztat / spotkanie </t>
  </si>
  <si>
    <t>Liczba spotkań</t>
  </si>
  <si>
    <t>Mieszkańcy terenów wiejskich, rolnicy, przedstawiciele samorządu lokalnego oraz podmiotów wspierających rozwój obszarów wiejskich</t>
  </si>
  <si>
    <t>Szkolenie, spotkanie, inne formy - wg potrzeb zgłaszanych przez LGD</t>
  </si>
  <si>
    <t>liczba szkoleń / spotkań</t>
  </si>
  <si>
    <t xml:space="preserve">liczba uczestników szkoleń / spotkań </t>
  </si>
  <si>
    <t>Udział w Targach "Smaki Regionów 2019"</t>
  </si>
  <si>
    <t>Promocja żywności wysokiej jakości - podczas targów na stoisku promocyjnym odbędzie się prezentacja osiągnięć i promocja opolskiej wsi za pośrednictwem dziedzictwa kulinarnego i kulturowego regionu.  Dzięki udziałowi w targach będzie możliwa promocja jakości życia na wsi i promocja wsi, jako miejsca do życia i rozwoju zawodowego.</t>
  </si>
  <si>
    <t>Stoisko wystawiennicze / punkt informacyjny na targach / imprezie plenerowej / wystawie</t>
  </si>
  <si>
    <t xml:space="preserve">liczba stoisk </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</si>
  <si>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 koła gospodyń wiejskich.</t>
  </si>
  <si>
    <t>Podróz studyjna po dobrych przykładach Odnowy Wsi ARGE</t>
  </si>
  <si>
    <t xml:space="preserve">Zwiększenie zainteresowania podmiotów działających na obszarach wiejskich we wdrażaniu inicjatyw na rzecz rozwoju obszarów wiejskich. Przykłady, możliwe rozwiązania i zagadnienia poruszane w trakcie wyjazdu mogą stanowić inspirację do podejmowania działań społecznych, ekonomicznych czy środowiskowych na obszarach wiejskich oraz być bazą do przenoszenia podobnych dobrych praktyk na grunt opolski. Udział w podróży studyjnej umożliwi uczestnikom poszerzenie wiedzy i zdobycie doświadczeń w działaniach realizowanych na rzecz aktywizacji obszarów wiejskich. </t>
  </si>
  <si>
    <t xml:space="preserve">Liderzy odnowy wsi, przedstawiciele samorządu gminnego oraz przedstawiciele Urzędu Marszałkowskiego Województwa Opolskiego </t>
  </si>
  <si>
    <t xml:space="preserve">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 </t>
  </si>
  <si>
    <t>Targi / impreza plenerowa / wystawa Organizacja wyjazdu delegacji województwa opolskiego na Dożynki Prezydenckie</t>
  </si>
  <si>
    <t>Przedstawiciele sołectw województwa opolskiego (grupy wieńcowe), mieszkańcy obszarów wiejskich, rolnicy, przedstawiciele władz samorządowych i rządowych oraz instytucji około rolniczych.</t>
  </si>
  <si>
    <t xml:space="preserve">liczba uczestników wyjazdu </t>
  </si>
  <si>
    <t>Festiwal Twórczości Artystycznej "Opolskie Szmaragdy"</t>
  </si>
  <si>
    <t xml:space="preserve">Prezentacja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t>
  </si>
  <si>
    <t>Grupę docelową stanowią osoby odwiedzające targi, poszukujące ofert spędzenia wolnego czasu poza miejscem zamieszkania.</t>
  </si>
  <si>
    <t>Publikacja: Opolska mama gotuje</t>
  </si>
  <si>
    <t xml:space="preserve">Promocja lokalnych produktów, zwyczajów i tradycji obszarów wiejskich województwa opolskiego. Promocja tych walorów przyczyni się do poprawy wizerunku obszarów wiejskich. Odbiorcy publikacji będą mieli możliwość poznania tradycji kulturowych i kulinarnych regionu, zdobędą wiedzę na temat zdrowego trybu życia. Realizacja pomysłu przyczyni się do rozwoju współpracy regionalnej i budowy partnerskich relacji ze społecznością lokalną. </t>
  </si>
  <si>
    <t>Liczba egzemplarzy</t>
  </si>
  <si>
    <t>Mieszkańcy województwa opolskiego, turyści odwiedzający Opolszczyznę, odwiedzający targi na terenie Polski, gospodarstwa agroturystyczne, LGD</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</si>
  <si>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</si>
  <si>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</si>
  <si>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Formą realizowanej operacji będzie szkolenie/warsztaty</t>
  </si>
  <si>
    <t>liczba szkoleń/warsztatów</t>
  </si>
  <si>
    <t>Lolane Grupy Działania</t>
  </si>
  <si>
    <t>XIV Podkarpackie Święto Miodu</t>
  </si>
  <si>
    <t>Celem operacjijest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</si>
  <si>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</si>
  <si>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 xml:space="preserve">III/IV </t>
  </si>
  <si>
    <t xml:space="preserve"> II - IV </t>
  </si>
  <si>
    <t>Cykl innowacyjnych warsztatów praktycznych dla uczniów i kadr szkół rolniczych w zakresie doboru odmian</t>
  </si>
  <si>
    <t>min. 1/min. 25</t>
  </si>
  <si>
    <t>Popularyzacja przetwórstwa jako dodatkowego źródła dochodu w gospodarwstwach rolnych</t>
  </si>
  <si>
    <t>min. 1/min. 15</t>
  </si>
  <si>
    <t>Jak optymalnie wyzwolić potencjał regionu w zakresie jego rozwoju z wykorzystaniem żywności wysokiej jakości oraz skracania łańcucha dostaw?</t>
  </si>
  <si>
    <t>Instytucje i organizacje wspierające rozwój obszarów wiejskich</t>
  </si>
  <si>
    <t>"Jak samorząd może animować rozwój obszarów wiejskich poprzez rozwój krótkich łańcuchów dystrybucji żywności?" - spotkanie poświęcone wymianie wiedzy tematycznej i prezentacji m.in. rezultatów wizyty we Włoszech w 2018 r. oraz sieciowaniu działań.</t>
  </si>
  <si>
    <t>1/50</t>
  </si>
  <si>
    <t>JST, Instytucje i organizacje wspierające rozwój obszarów wiejskich</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</si>
  <si>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</si>
  <si>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t>Liczba konferencji/ liczba uczestników</t>
  </si>
  <si>
    <t>Sanepid, inspekcja weterynaryjna, IJHARS i inne organizacje i instytucje związane z higieną i jakością żywności</t>
  </si>
  <si>
    <t>"Higiena wytwarzania produktów pszczelich" - opracowanie poradnika zawierającego wiedzę tematyczną sprzyjającą rozwijaniu pasiek lokalnych mających wpływ na rozwój obszarów wiejskich</t>
  </si>
  <si>
    <t>Liczba publikacji (elektronicznych)</t>
  </si>
  <si>
    <t>Pszczelarze, inspekcja weterynaryjna</t>
  </si>
  <si>
    <t>Strona internetowa "Baza producentów lokalnych" służąca agregowaniu informacji o producentach żywności lokalnego pochodzenia</t>
  </si>
  <si>
    <t>Informacje i publikacje w Internecie</t>
  </si>
  <si>
    <t>Liczba serwisów internetowych</t>
  </si>
  <si>
    <t>Konsumenci, producenci, media</t>
  </si>
  <si>
    <t>Tłumaczenie materiałów związanych z krótkimi łańcuchami dystrybucji</t>
  </si>
  <si>
    <t>Opracowanie (wersja elektroniczna)</t>
  </si>
  <si>
    <t xml:space="preserve">Liczba opracowań </t>
  </si>
  <si>
    <t>Konsumenci, producenci</t>
  </si>
  <si>
    <t xml:space="preserve">Promowanie w mediach współpracy w sektorze rolnym i realizacji przez rolników wspólnych inwestycji  </t>
  </si>
  <si>
    <t>Audycje telewizyjne i radiowe, publikacje prasowe</t>
  </si>
  <si>
    <t>Liczba audycji radiowych i telewizyjnych/ Liczba artykułów prasowych</t>
  </si>
  <si>
    <t>8/4</t>
  </si>
  <si>
    <t>Mieszkańcy obszarów wiejskich, przedstawiciele instytucji współpracujących z rolnictwem, ogół społeczeństwa</t>
  </si>
  <si>
    <t>1/min. 20</t>
  </si>
  <si>
    <t>Konferencja pn. "Aktywizacja lokalnych społeczności - zasady ubiegania się o środki UE oraz krajowe na działalność OSP"</t>
  </si>
  <si>
    <t>Liczba konferencji/ uczestnicy konferencji</t>
  </si>
  <si>
    <t>1/ min. 30</t>
  </si>
  <si>
    <t>Osoby zamieszkujące obszary wiejskie województwa podlaskiego,</t>
  </si>
  <si>
    <r>
      <rPr>
        <b/>
        <sz val="11"/>
        <color indexed="8"/>
        <rFont val="Calibri"/>
        <family val="2"/>
        <charset val="238"/>
        <scheme val="minor"/>
      </rPr>
      <t>Cel operacji:</t>
    </r>
    <r>
      <rPr>
        <sz val="11"/>
        <color indexed="8"/>
        <rFont val="Calibri"/>
        <family val="2"/>
        <charset val="238"/>
        <scheme val="minor"/>
      </rPr>
      <t xml:space="preserve"> Propagowanie szeroko pojętej wiedzy rolniczej, zarówno teoretycznej jak i praktycznej.  Rozwijanie zainteresowań uczniów rolnictwem, upowszechnianie wzorców racjonalnego gospodarowania gruntami rolnymi. Nawiązanie współpracy pomiędzy szkołami. </t>
    </r>
    <r>
      <rPr>
        <b/>
        <sz val="11"/>
        <color indexed="8"/>
        <rFont val="Calibri"/>
        <family val="2"/>
        <charset val="238"/>
        <scheme val="minor"/>
      </rPr>
      <t xml:space="preserve">Przedmiot operacji: </t>
    </r>
    <r>
      <rPr>
        <sz val="11"/>
        <color indexed="8"/>
        <rFont val="Calibri"/>
        <family val="2"/>
        <charset val="238"/>
        <scheme val="minor"/>
      </rPr>
      <t>Propagowanie wśród młodych rolników/przyszłych producentów racjonalnego gospodarowania gruntami rolnymi, uświadomienie im czym jest rekomendacja odmian.</t>
    </r>
    <r>
      <rPr>
        <b/>
        <sz val="11"/>
        <color indexed="8"/>
        <rFont val="Calibri"/>
        <family val="2"/>
        <charset val="238"/>
        <scheme val="minor"/>
      </rPr>
      <t xml:space="preserve"> Temat operacji: </t>
    </r>
    <r>
      <rPr>
        <sz val="11"/>
        <color indexed="8"/>
        <rFont val="Calibri"/>
        <family val="2"/>
        <charset val="238"/>
        <scheme val="minor"/>
      </rPr>
      <t>Upowszechnianie wiedzy w zakresie innowacyjnych rozwiązań w rolnictwie, produkcji żywności, leśnictwie i na obszarach wiejskich.</t>
    </r>
  </si>
  <si>
    <r>
      <rPr>
        <b/>
        <sz val="11"/>
        <color indexed="8"/>
        <rFont val="Calibri"/>
        <family val="2"/>
        <charset val="238"/>
        <scheme val="minor"/>
      </rPr>
      <t>Cel operacji:</t>
    </r>
    <r>
      <rPr>
        <sz val="11"/>
        <color indexed="8"/>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color indexed="8"/>
        <rFont val="Calibri"/>
        <family val="2"/>
        <charset val="238"/>
        <scheme val="minor"/>
      </rPr>
      <t xml:space="preserve">Przedmiot operacji:  </t>
    </r>
    <r>
      <rPr>
        <sz val="11"/>
        <color indexed="8"/>
        <rFont val="Calibri"/>
        <family val="2"/>
        <charset val="238"/>
        <scheme val="minor"/>
      </rPr>
      <t xml:space="preserve">Zapoznanie uczestników warsztatów z metodami wytwarzania produktów spożywczych i przemysłowych w warunkach domowych oraz zachęcenie osób zamieszkujących obszary wiejskie do rozpoczęcia  działalność, w zakresie działalności zwiazanej z turystyką wiejską lub małym przetwórstwem.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</si>
  <si>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color indexed="8"/>
        <rFont val="Calibri"/>
        <family val="2"/>
        <charset val="238"/>
        <scheme val="minor"/>
      </rPr>
      <t>Cel operacji:</t>
    </r>
    <r>
      <rPr>
        <sz val="11"/>
        <color indexed="8"/>
        <rFont val="Calibri"/>
        <family val="2"/>
        <charset val="238"/>
        <scheme val="minor"/>
      </rPr>
      <t xml:space="preserve"> Poprawa opłacalności produkcji produktów lokalnych poprzez propagowanie krótkich łańcuchów dostaw (KŁD). </t>
    </r>
    <r>
      <rPr>
        <b/>
        <sz val="11"/>
        <color indexed="8"/>
        <rFont val="Calibri"/>
        <family val="2"/>
        <charset val="238"/>
        <scheme val="minor"/>
      </rPr>
      <t>Przedmiot operacji:</t>
    </r>
    <r>
      <rPr>
        <sz val="11"/>
        <color indexed="8"/>
        <rFont val="Calibri"/>
        <family val="2"/>
        <charset val="238"/>
        <scheme val="minor"/>
      </rPr>
      <t xml:space="preserve"> Zorganizowanie konferencji (spotkania), dotyczącej omówienia bieżących zagadnień w temacie produktów lokalnych.</t>
    </r>
    <r>
      <rPr>
        <b/>
        <sz val="11"/>
        <color indexed="8"/>
        <rFont val="Calibri"/>
        <family val="2"/>
        <charset val="238"/>
        <scheme val="minor"/>
      </rPr>
      <t>Temat operacji</t>
    </r>
    <r>
      <rPr>
        <sz val="11"/>
        <color indexed="8"/>
        <rFont val="Calibri"/>
        <family val="2"/>
        <charset val="238"/>
        <scheme val="minor"/>
      </rPr>
      <t>: Upowszechnianie wiedzy w zakresie tworzenia krótkich łańcuchów dostaw w rozumieniu art. 2 ust. 1 akapit drugi lit. m rozporządzenia nr 1305/2013 w sektorze rolno-spożywczym.</t>
    </r>
  </si>
  <si>
    <r>
      <rPr>
        <b/>
        <sz val="11"/>
        <color indexed="8"/>
        <rFont val="Calibri"/>
        <family val="2"/>
        <charset val="238"/>
        <scheme val="minor"/>
      </rPr>
      <t>Cel operacji:</t>
    </r>
    <r>
      <rPr>
        <sz val="11"/>
        <color indexed="8"/>
        <rFont val="Calibri"/>
        <family val="2"/>
        <charset val="238"/>
        <scheme val="minor"/>
      </rPr>
      <t xml:space="preserve"> Zwiększenie zaangażowania samorzadu terytorialnego w propagowanie krótkich łańcuchów dystrybucji żywności. </t>
    </r>
    <r>
      <rPr>
        <b/>
        <sz val="11"/>
        <color indexed="8"/>
        <rFont val="Calibri"/>
        <family val="2"/>
        <charset val="238"/>
        <scheme val="minor"/>
      </rPr>
      <t>Przedmiot operacji:</t>
    </r>
    <r>
      <rPr>
        <sz val="11"/>
        <color indexed="8"/>
        <rFont val="Calibri"/>
        <family val="2"/>
        <charset val="238"/>
        <scheme val="minor"/>
      </rPr>
      <t xml:space="preserve"> Zorganizowanie konferencji związanej z propagowaniem rezultatów KSOW i zachęcaniem JST do włączania się w tematykę produktu lokalnego.</t>
    </r>
    <r>
      <rPr>
        <b/>
        <sz val="11"/>
        <color indexed="8"/>
        <rFont val="Calibri"/>
        <family val="2"/>
        <charset val="238"/>
        <scheme val="minor"/>
      </rPr>
      <t>Temat operacji</t>
    </r>
    <r>
      <rPr>
        <sz val="11"/>
        <color indexed="8"/>
        <rFont val="Calibri"/>
        <family val="2"/>
        <charset val="238"/>
        <scheme val="minor"/>
      </rPr>
      <t>: wspieranie tworzenia sieci współpracy partnerskiej dotyczącej rolnictwa i obszarów wiejskich przez podnoszenie poziomu wiedzy w tym zakresie</t>
    </r>
  </si>
  <si>
    <r>
      <rPr>
        <b/>
        <sz val="11"/>
        <color indexed="8"/>
        <rFont val="Calibri"/>
        <family val="2"/>
        <charset val="238"/>
        <scheme val="minor"/>
      </rPr>
      <t>Cel operacji:</t>
    </r>
    <r>
      <rPr>
        <sz val="11"/>
        <color indexed="8"/>
        <rFont val="Calibri"/>
        <family val="2"/>
        <charset val="238"/>
        <scheme val="minor"/>
      </rPr>
      <t xml:space="preserve"> Propagowanie elastycznego podejścia do respektowania przepisów higienicznych. </t>
    </r>
    <r>
      <rPr>
        <b/>
        <sz val="11"/>
        <color indexed="8"/>
        <rFont val="Calibri"/>
        <family val="2"/>
        <charset val="238"/>
        <scheme val="minor"/>
      </rPr>
      <t>Przedmiot operacji:</t>
    </r>
    <r>
      <rPr>
        <sz val="11"/>
        <color indexed="8"/>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color indexed="8"/>
        <rFont val="Calibri"/>
        <family val="2"/>
        <charset val="238"/>
        <scheme val="minor"/>
      </rPr>
      <t>Temat operacji</t>
    </r>
    <r>
      <rPr>
        <sz val="11"/>
        <color indexed="8"/>
        <rFont val="Calibri"/>
        <family val="2"/>
        <charset val="238"/>
        <scheme val="minor"/>
      </rPr>
      <t>: Wspieranie tworzenia sieci współpracy partnerskiej dotyczącej rolnictwa i obszarów wiejskich przez podnoszenie poziomu wiedzy w tym zakresie.</t>
    </r>
  </si>
  <si>
    <r>
      <rPr>
        <b/>
        <sz val="11"/>
        <color indexed="8"/>
        <rFont val="Calibri"/>
        <family val="2"/>
        <charset val="238"/>
        <scheme val="minor"/>
      </rPr>
      <t>Cel operacji:</t>
    </r>
    <r>
      <rPr>
        <sz val="11"/>
        <color indexed="8"/>
        <rFont val="Calibri"/>
        <family val="2"/>
        <charset val="238"/>
        <scheme val="minor"/>
      </rPr>
      <t xml:space="preserve"> Celem operacji jest wzrost świadomości społeczeństwa i producentów w zakresie polityki rozwoju obszarów wiejskich w zakresie żywności wysokiej jakości. </t>
    </r>
    <r>
      <rPr>
        <b/>
        <sz val="11"/>
        <color indexed="8"/>
        <rFont val="Calibri"/>
        <family val="2"/>
        <charset val="238"/>
        <scheme val="minor"/>
      </rPr>
      <t xml:space="preserve">Przedmiot operacji: </t>
    </r>
    <r>
      <rPr>
        <sz val="11"/>
        <color indexed="8"/>
        <rFont val="Calibri"/>
        <family val="2"/>
        <charset val="238"/>
        <scheme val="minor"/>
      </rPr>
      <t>Identyfikacja, zgromadzenie i upowszechnienie producentów lokalnych, dzięki którym potencjalni odbiorcy będą mogli dotrzeć do wysokiej jakości surowców i produktów bezpośrednio u producenta - co skróciłoby również długość łańcucha dystrybucji i poprawiło opłacalność produkcji.</t>
    </r>
    <r>
      <rPr>
        <b/>
        <sz val="11"/>
        <color indexed="8"/>
        <rFont val="Calibri"/>
        <family val="2"/>
        <charset val="238"/>
        <scheme val="minor"/>
      </rPr>
      <t xml:space="preserve">Temat operacji: </t>
    </r>
    <r>
      <rPr>
        <sz val="11"/>
        <color indexed="8"/>
        <rFont val="Calibri"/>
        <family val="2"/>
        <charset val="238"/>
        <scheme val="minor"/>
      </rPr>
      <t>Upowszechnianie wiedzy w zakresie tworzenia krótkich łańcuchów dostaw w rozumieniu art. 2 ust. 1 akapit drugi lit. m rozporządzenia nr 1305/2013 w sektorze rolno-spożywczym oraz upowszechnianie wiedzy w zakresie systemów jakości żywności, o których mowa w art. 16 ust. 1 lit. a lub b rozporządzenia nr 1305/2013.</t>
    </r>
  </si>
  <si>
    <r>
      <rPr>
        <b/>
        <sz val="11"/>
        <color indexed="8"/>
        <rFont val="Calibri"/>
        <family val="2"/>
        <charset val="238"/>
        <scheme val="minor"/>
      </rPr>
      <t>Cel operacji:</t>
    </r>
    <r>
      <rPr>
        <sz val="11"/>
        <color indexed="8"/>
        <rFont val="Calibri"/>
        <family val="2"/>
        <charset val="238"/>
        <scheme val="minor"/>
      </rPr>
      <t xml:space="preserve"> Poprawa opłacalności produkcji produktów lokalnych poprzez propagowanie krótkich łańcuchów dostaw (KŁD).</t>
    </r>
    <r>
      <rPr>
        <b/>
        <sz val="11"/>
        <color indexed="8"/>
        <rFont val="Calibri"/>
        <family val="2"/>
        <charset val="238"/>
        <scheme val="minor"/>
      </rPr>
      <t xml:space="preserve"> Przedmiot operacji:</t>
    </r>
    <r>
      <rPr>
        <sz val="11"/>
        <color indexed="8"/>
        <rFont val="Calibri"/>
        <family val="2"/>
        <charset val="238"/>
        <scheme val="minor"/>
      </rPr>
      <t xml:space="preserve"> Przedmiotem operacji jest  pozyskanie publikacji nt. KŁD opracowanej przez włoskich partnerów oraz jej przetłumaczenie na język polski. </t>
    </r>
    <r>
      <rPr>
        <b/>
        <sz val="11"/>
        <color indexed="8"/>
        <rFont val="Calibri"/>
        <family val="2"/>
        <charset val="238"/>
        <scheme val="minor"/>
      </rPr>
      <t>Temat operacji:</t>
    </r>
    <r>
      <rPr>
        <sz val="11"/>
        <color indexed="8"/>
        <rFont val="Calibri"/>
        <family val="2"/>
        <charset val="238"/>
        <scheme val="minor"/>
      </rPr>
      <t xml:space="preserve"> Temat: Upowszechnianie wiedzy w zakresie tworzenia krótkich łańcuchów dostaw w rozumieniu art. 2 ust. 1 akapit drugi lit. m rozporządzenia nr 1305/2013 w sektorze rolno-spożywczym.</t>
    </r>
  </si>
  <si>
    <r>
      <rPr>
        <b/>
        <sz val="11"/>
        <color indexed="8"/>
        <rFont val="Calibri"/>
        <family val="2"/>
        <charset val="238"/>
        <scheme val="minor"/>
      </rPr>
      <t xml:space="preserve">Cel operacji: </t>
    </r>
    <r>
      <rPr>
        <sz val="11"/>
        <color indexed="8"/>
        <rFont val="Calibri"/>
        <family val="2"/>
        <charset val="238"/>
        <scheme val="minor"/>
      </rPr>
      <t xml:space="preserve">Aktywizacja oraz wzmocnienie potencjału społecznego mieszkańców obszarów wiejskich. </t>
    </r>
    <r>
      <rPr>
        <b/>
        <sz val="11"/>
        <color indexed="8"/>
        <rFont val="Calibri"/>
        <family val="2"/>
        <charset val="238"/>
        <scheme val="minor"/>
      </rPr>
      <t>Przedmiot operacji:</t>
    </r>
    <r>
      <rPr>
        <sz val="11"/>
        <color indexed="8"/>
        <rFont val="Calibri"/>
        <family val="2"/>
        <charset val="238"/>
        <scheme val="minor"/>
      </rPr>
      <t xml:space="preserve"> Ukazanie najlepszych praktyk związanych z rozwojem obszrów wiejskich.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obszarach innych niż wskazane w pkt. 4.7.   </t>
    </r>
  </si>
  <si>
    <r>
      <rPr>
        <b/>
        <sz val="11"/>
        <rFont val="Calibri"/>
        <family val="2"/>
        <charset val="238"/>
        <scheme val="minor"/>
      </rPr>
      <t>Cel operacji:</t>
    </r>
    <r>
      <rPr>
        <sz val="11"/>
        <rFont val="Calibri"/>
        <family val="2"/>
        <charset val="238"/>
        <scheme val="minor"/>
      </rPr>
      <t xml:space="preserve"> Celem operacji jest przekazanie rozwiązań i wiedzy w zakresie ubiegania się o środki UE oraz krajowe na działalność OSP. </t>
    </r>
    <r>
      <rPr>
        <b/>
        <sz val="11"/>
        <rFont val="Calibri"/>
        <family val="2"/>
        <charset val="238"/>
        <scheme val="minor"/>
      </rPr>
      <t xml:space="preserve">Przedmiot operacji:  </t>
    </r>
    <r>
      <rPr>
        <sz val="11"/>
        <rFont val="Calibri"/>
        <family val="2"/>
        <charset val="238"/>
        <scheme val="minor"/>
      </rPr>
      <t xml:space="preserve">Zapoznanie uczestników konferencji z możliwościami jakie dają fundusze UE i krajowe oraz zachęcenie osób zamieszkujących obszary wiejskie do większej aktywności na rzecz lokalnych społeczności.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</si>
  <si>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t>osoba/100</t>
  </si>
  <si>
    <t>Celem operacji jest przedstawienie społeczeństwu, że fundusze europejskie są ogólnodostępne i przyczyniają się w wymierny, konkretny sposób do rozwoju obszarów wiejskich województwa pomorskiego. Projekt obejmować będzie zadania związane z promocją i rozpowszechnianiem dobrych przykładów/rozwiązań zrealizowanych i sfinansowanych ze środków PROW w perspektywie 2007 - 2013 oraz 2014-2020. 
W ramach operacji sfinansowane zostaną działania związane z organizacją dwudniowego sympozjum. Powyższa forma realizacji operacji będzie służyć promowaniu wiedzy i doświadczenia wynikającego ze zrealizowanych projektów, wśród potencjalnych przyszłych beneficjentów, stanowiąc jednocześnie inspirację do zrealizowania nowych operacji. 
Celem sympozjum  będzie  stworzenie warunków dla dyskusji i wymiany doświadczeń́ na temat dobrych praktyk na obszarach wiejskich województwa pomorskiego. W ramach spotkania zostaną zaprezentowane m.in. przykłady rozwiązań projektowych,  które wpływają na: funkcjonalność przestrzeni wsi, praktyczność - komfort użytkowania, bezpieczeństwo mieszkańców wsi, atrakcyjność i estetykę oraz dobre praktyki w gospodarstwach rolnych, przedsiębiorstwach przetwórstwa rolno-spożywczego i usług rolniczych. Spotkanie  pozwoli również na zaprezentowanie efektów wdrażania Programu poprzez wybrane projekty realizowane z jego środków na terenie Pomorza. Wydarzenie umożliwi również wyrażenie swoich refleksji, pomysłów dot. przyszłości pomorskiej wsi.</t>
  </si>
  <si>
    <t>osoba/120</t>
  </si>
  <si>
    <t>Wymiana wiedzy oraz rezultatów działań pomiędzy podmiotami uczestniczącymi w rozwoju obszarów wiejskich</t>
  </si>
  <si>
    <t>W ramach przedmiotowej operacji zaplanowano zadania mające służyć wymianie wiedzy pomiędzy podmiotami uczestniczącymi w rozwoju obszarów wiejskich na obszarach i promowaniu integracji i współpracy między nimi. Planuje się, iż w ramach operacji zorganizowane zostaną warsztaty oraz konferencja. Celem konferencji będzie aktywizacja mieszkanek obszarów wiejskich. Kilkudniowe wydarzenie pozwoli na nawiązanie kontaktów pomiędzy kobietami z różnych regionów kraju, tym samym przyczyni się do wymiany wiedzy, doświadczeń i przedyskutowania wielu problemów/ nurtujących kwestii, z którymi borykają się kobiety aktywnie działające w swoich lokalnych środowiskach. Spotkanie będzie również okazją do zapoznania się z historią, kulturą województwa pomorskiego oraz różnymi inicjatywami podejmowanymi na pomorskiej wsi. Zaplanowane warsztaty/szkolenia  służyć będą upowszechnianiu wiedzy oraz nowych rozwiązań w zakresie m.in. żywności wysokiej jakości, działań ekologicznych, kształcenia zawodowego i nabywania nowych umiejętności. Warsztaty/szkolenia skierowane będą do mieszkańców pomorskiej wsi.</t>
  </si>
  <si>
    <t>kobiety aktywnie działające na rzecz rozwoju obszarów wiejskich</t>
  </si>
  <si>
    <t>szkolenia/warsztaty</t>
  </si>
  <si>
    <t>liczba uczestników szkoleń / warsztatów</t>
  </si>
  <si>
    <t xml:space="preserve">Celem operacji jest promocja walorów i osiągnięć pomorskiego rolnictwa głównie lokalnych i tradycyjnych produktów żywnościowych. Pomorskie jest regionem wielokulturowym co sprawia, że produkty kulinarne z Kaszub, Kociewia, Żuław, Powiśla czy Ziemi Słupskiej to niezliczone bogactwo. W ramach operacji sfinansowane zostanie działanie związane z organizacją wydarzenia o  charakterze wydarzenia wystawienniczo-handlowego pn. Pomorskie Święto Produktu Tradycyjnego. Działanie to sprzyjać będzie wymianie doświadczeń, nawiązywaniu kontaktów oraz wzmacnianiu identyfikacji lokalnej żywności wysokiej jakości oraz produktów wpisanych na Listę Produktów Tradycyjnych. Podejmowane przez Województwo działanie bazuje na wieloletnim doświadczeniu (cykliczność edycji). Obecny kształt wydarzenia jest efektem uwzględniania zarówno potrzeb wystawców jak i oczekiwań odwiedzających  oraz trendów konsumenckich. Z roku na rok zwiększa się liczba wystawców z województwa pomorskiego prezentujących żywność wysokiej jakości oraz liczba ich odwiedzających. Dodatkowym elementem Pomorskiego Święta Produktu Tradycyjnego  będzie  konkurs kulinarny rozgrywany w dwóch kategoriach „produkt” i „potrawa”. Celem konkursu jest kultywowanie i pogłębianie wiedzy o tradycjach kuchni regionalnej województwa pomorskiego, promowanie potraw, specyficznych dla naszego regionu oraz zachowanie niepowtarzalnych smaków produktów żywnościowych. </t>
  </si>
  <si>
    <t>2 szkolenia/ 154- uczestnicy szkolenia e-learning oraz 50- uczestnicy szkolenia stacjonarnego</t>
  </si>
  <si>
    <t xml:space="preserve">1 impreza/ 700 uczestników </t>
  </si>
  <si>
    <t>1 szkolenie/ 64 uczestników/ 2 przedstawicieli LGD/ 1 publikacja o nakładzie 1000 egzemplarzy</t>
  </si>
  <si>
    <t>1 konferencja/ 80 uczestników/ 2 przedstawiciel LGD/ 1 doradca rolniczy / 1 publikacja o nakładzie 1500</t>
  </si>
  <si>
    <t>1 wyjazd/ 36 uczestników/ 32 przedstawicieli LGD</t>
  </si>
  <si>
    <t>1. 1 warsztat/ 35 uczestników/ 3 przedstawicieli LGD/ 7 doradców rolniczych; 2. 1 wyjazd studyjny/ 35 uczestników/ 3 przedstawicieli LGD/ 7 doradców rolniczych; 3. 1 konferencja/ 50 uczestników/ 15 doradców rolniczych.</t>
  </si>
  <si>
    <t>1 wyjazd/ 50 uczestników/ 40 przedstawicieli LGD</t>
  </si>
  <si>
    <t>Przedmiotem operacji jest zorganiozwanie wyjazdu studyjnego do Austrii i Francji, którego celem jest promocja współpracy w sektorze rolnym. Zakres tematyczny:  gospodarstwa edukacyjne, produkty regionalne, sprzedaż bezpośrednia</t>
  </si>
  <si>
    <t>liczba wyjazdów,wizyt studyjnych/ liczba uczestników</t>
  </si>
  <si>
    <t>Partnerzy KSOW, rolnicy, osoby prowadzące gospodarstwa edukacyjne, przedstawiciele instytucji działających na rzecz rozwoju obszarów wiejskich etc.</t>
  </si>
  <si>
    <t>Samorząd Województwa Śląskiego</t>
  </si>
  <si>
    <t>liczba konferencji, spotkań, seminariów/ liczba uczestników</t>
  </si>
  <si>
    <t>1/ 150</t>
  </si>
  <si>
    <t>Udział w Targach Turystyki Weekendowej "Atrakcje Regionów"</t>
  </si>
  <si>
    <t>Przedmiotem operacji jest udział Jednoski Regionalnej KSOW oraz Partnerów KSOW w targach, których celem jest promocja wszelkich form turystyki wiejskiej i agroturystyki, folkloru, produktu lokalnego etc.</t>
  </si>
  <si>
    <t>Stoisko wystawiennicze</t>
  </si>
  <si>
    <t>Jednostka Regionalna KSOW oraz Partnerzy KSOW w tym m.in. LGD z terenu województwa śląskiego.</t>
  </si>
  <si>
    <t>Kuchnia świętokrzyska czaruje - Rolniczy Handel Detaliczny czyli z pola do garnka</t>
  </si>
  <si>
    <t>szkolenir</t>
  </si>
  <si>
    <t>Święto Młodego Wina w Sandomierzu</t>
  </si>
  <si>
    <t>Celem zadania jest upowszechnienie sztuki uprawy winorośli, zapoznanie zainteresowanych z jej aspektami technologicznymi, promocja dotychczasowych osiągnięć gospodarstw z rejonu Sandomierza w zakresie turystyki winiarskiej oraz porównanie lokalnego potencjału z osiągnięciami innych regionów kraju.</t>
  </si>
  <si>
    <t>seminarium/konferencja</t>
  </si>
  <si>
    <t>150-200</t>
  </si>
  <si>
    <t xml:space="preserve">Mieszkańcy Województwa świętokrzyskiego, turyści spoza regionu, miłośnicy i producenci wina.
</t>
  </si>
  <si>
    <t>al. IX Wieków Kielc 3, 25- 516 Kielce</t>
  </si>
  <si>
    <t>Publikacja  Porejestrowego Doświadczalnictwa Odmianowego w województwie świętokrzyskim</t>
  </si>
  <si>
    <t xml:space="preserve">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 </t>
  </si>
  <si>
    <t>500-1000</t>
  </si>
  <si>
    <t>liczba egzemplarzy</t>
  </si>
  <si>
    <t>Rolnicy województwa świętokrzyskiego</t>
  </si>
  <si>
    <t>Wydawnictwo dot. obszarów wiejskich Województwa Świętokrzyskiego - Album</t>
  </si>
  <si>
    <t xml:space="preserve">Publikacja ma służyć upowszechnianiu wiedzy o tradycjach sadowniczych, rolniczych, kulinarnych południowo – wschodniej części województwa świętokrzyskiego, jego potencjału w zakresie Rozwoju Obszarów wiejskich, możliwych kierunkach tego Rozwoju w różnych aspektach funkcjonowania na obszarach wiejskich w tym także pozarolniczej działalności. </t>
  </si>
  <si>
    <t>1200-1600</t>
  </si>
  <si>
    <t>Mieszkańcy Województwa świętokrzyskiego, rolnicy, producenci żywności, a także turyści .</t>
  </si>
  <si>
    <t>30 -  40</t>
  </si>
  <si>
    <t>Członkowie  Sieci Dziedzictwo Kulinarne Świętokrzyskie</t>
  </si>
  <si>
    <t xml:space="preserve">Promowanie  wsi jako miejsca do życia i rozwoju zawodowego, a także zwiększenie udziału zainteresowanych stron we wdrażaniu inicjatyw na rzecz rozwoju obszarów wiejskich. Działania zmierzające do włączenia społecznego przyczyniają sie także do zmniejszenia ubóstwa oraz rozwoju gospodarczego na terenach wiejskich. </t>
  </si>
  <si>
    <t>liczba LGD-ów</t>
  </si>
  <si>
    <t>Lokalne Grupy Działania z terenu woj. świętokrzyskiego</t>
  </si>
  <si>
    <t xml:space="preserve">Udział w Międzynarodowych Targach Produktów i Żywności Wysokiej Jakości EKOGALA </t>
  </si>
  <si>
    <t>15-25</t>
  </si>
  <si>
    <t>Członkowie Sieci Dziedzictwo Kulinarne Świętokrzyskie, Lokalne grupy Działania</t>
  </si>
  <si>
    <t>Wojewódzkie Święto Kwitnącej Wiśni - Nowe 2019</t>
  </si>
  <si>
    <t xml:space="preserve">Celem operacji jest zwiększenie udziału zainteresowanych stron we wdrażaniu inicjatyw na rzecz rozwoju obszarów wiejskich oraz aktywizacja mieszkańców wsi na rzecz podejmowania inicjatyw w zakresie rozwoju obszarów wiejskich. Seminarium/konferencja wiśniowa towarzysząca świętu ma za zadanie przekazanie wiedzy i informacji, o sposobach  rozwiązywania problemów technologiczny, organizacyjnych i ekonomicznych związanych z uprawą lokalnej wiśni sokowej – „Nadwiślanki”. </t>
  </si>
  <si>
    <t>Uczestnikami imprezy będą zarówno producenci wiśni, lokalna społeczność, zaproszeni goście oraz podmioty funkcjonujące w otoczeniu produkcji, konsumenci i odbiorcy wiśni, przedstawiciele instytutów naukowych i instytucji branżowych.</t>
  </si>
  <si>
    <t>Seminarium "Rolnicze wykorzystanie popiołów i osadów ściekowych"</t>
  </si>
  <si>
    <t xml:space="preserve">Celem zadania jest upowszechnienie wiedzy wykorzystania odpadów i osadów pościekowych w rolnictwie. Zadanie to przybliży konieczność umiejętnego zagospodarowania tych odpadów, z korzyścią dla środowiska oraz rolnictwa i obszarów wiejskich
</t>
  </si>
  <si>
    <t>50-80</t>
  </si>
  <si>
    <t>Rolnicy, samorządowcy, mieszkańcy województwa świętokrzyskiego</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</si>
  <si>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</si>
  <si>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12-18</t>
  </si>
  <si>
    <t>Iiczba osób</t>
  </si>
  <si>
    <t>Producenci i przetwórcy regionalnej żywności, w tym członkowie sieci Dziedzictwo Kulinarne Warmia, Mazury, Powiśle. Dodatkowo również odwiedzający targi konsumenci</t>
  </si>
  <si>
    <t>Publikacja/broszura/materiał drukowany na temat dobrych praktyk w ramach PROW 2014-2020.</t>
  </si>
  <si>
    <t>Celem realizacji operacji jest identyfikacja oraz upowszechnienie przykładów operacji zrealizowanych w ramach Programu Rozwoju Obszarów Wiejskiech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</si>
  <si>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Zakup wyrobów rzemieślniczych, artystycznych itp., których produkcja była możliwa dzięki dofinansowaniu operacji w ramach Programu Rozwoju Obszarów Wiejskich.</t>
  </si>
  <si>
    <t>Celem realizacji operacji jest identyfikacja oraz upowszechnienie przykładów operacji zrealizowanych w ramach Programu Rozwoju Obszarów Wiejskiech poprzez zakup wyrobów rzemieślniczych, artystycznych itp. , które następnie będą przekazywane ogółowi społeczeństwa na organizowanych w ramach planu operacyjnego wydarzeniach  oraz w ramach punktu informacyjnego PROW, jako promocja efektów realizacji przedsięwzięć w ramach Programu.</t>
  </si>
  <si>
    <t>materiał promocyjny</t>
  </si>
  <si>
    <t>Wyjazd studyjny na Targi Agrotechniki do Niemiec</t>
  </si>
  <si>
    <t>Celem organizacji wyjazdu studyjnego na Targi Agrotechniki w Hanowerze jest zwiedzanie targów oraz wizytacja w gospodarstwach rolnych na terenie Niemiec</t>
  </si>
  <si>
    <t>Młodzież ze szkół rolniczych, kadra zarządzająca, przedstawiciele samorządu</t>
  </si>
  <si>
    <t>Wyjazd studyjny dla Lokalnych Grup Działania</t>
  </si>
  <si>
    <t>Celem organizacji wyjazdu studyjnego jest poznanie dobrych praktyk w zakresie tworzenia inkubatorów kulinarnych (przetwórczych) oraz zapoznanie się z gospodarstwami opiekunczymi</t>
  </si>
  <si>
    <t>Lokalne Grupy Działania, przedstawiciele Samorządu Województwa</t>
  </si>
  <si>
    <t>Wyjazd studyjny producentów i przetwórców żywności naturalnej, tradycyjnej, lokalnej, regionalnej w przedsiębiorstwach partnerskiego regionu województwa warmińsko-mazurskiego - Region Umbria (Włochy)</t>
  </si>
  <si>
    <t>Producenci i przetwórcy żywności naturalnej, tradycyjnej, lokalnej, regionalnej będący członkami sieci Dziedzictwo Kulinarne Warmia, Mazury, Powiśle, przedsiębiorcy, rolnicy, reatauratorzy, przedstawiciele Urzędu Marszałkowskiego Województwa Warmińsko-Mazurskiego w Olsztynie, stacji sanitarno - epidemiologicznej, inspektoratu weterynarii, inspektoratu jakości handlowej art. rolno-spożywczych, UWM</t>
  </si>
  <si>
    <t>V Forum odnowy wsi</t>
  </si>
  <si>
    <t>Celem realizacji operacji jest organizacja forum odnowy wsi, dzięki czemu zwiększy się zaangażowanie społeczności wiejskich z terenu województwa w inicjatywy na rzecz swoich miejscowości, wzrost wiedzy w zakresie możliwości realizacji przedsięwzięć na obszarach wiejskich oraz poznanie dobrych praktyk w tym zakresie.</t>
  </si>
  <si>
    <t>liderzy, członkowie grup odnowy wsi, sołtysi i osoby wyróżniające się w społecznościach, włądze gminne, koordynatorzy gminni, moderatorzy, pracownicy Urzędu Marszałkowskiego Województwa Warmińsko-Mazurskiego, podmioty, które chcą dołączyć do programuOdnowy Wsi województwa warmińsko-mazurskiego "Wieś Warmii , Mazur i Powiśla miejscem, w którym warto żyć...", instytucje i organziacje branżowe, eksperci, jednostki naukowe, partnerzy zagraniczni, podmioty realizujące dobre praktyki, media.</t>
  </si>
  <si>
    <t>Organizacja konkursu na "Najładniejsze stoisko dożynkowe Kół Gospodyń Wiejskich 2019"</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</si>
  <si>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</si>
  <si>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Udział  wiosek tematycznych, stowarzyszeń na imprezie plenerowej</t>
  </si>
  <si>
    <t>Celem realizacji operacji jest prezentacja oferty wiosek tematycznych i stowarzyszeń z województwa warmińsko-mazurskiego.</t>
  </si>
  <si>
    <t>Wioski tematyczne, stowarzyszenia z województwa warmińsko-mazurskiego</t>
  </si>
  <si>
    <t>szkolenia/spotkania/stoiska wystawiennicze</t>
  </si>
  <si>
    <t>Liczba szkoleń, spotkań lub stoisk wystawienniczych</t>
  </si>
  <si>
    <t>19</t>
  </si>
  <si>
    <t>Rolnicy, myśliwi, dzierżawcy i zarządcy obwodów łowieckich, przedstawiciele urzędów miast i gmin, starostw, przedstawiciele Lasów Państwowych, organizacji ekologicznych.</t>
  </si>
  <si>
    <t>Rolnicy (producenci), osoby zainteresowane przetwórstwem żywnościowych produktów lokalnych o charakterze regionalnym i tradycyjnym oraz osoby zainteresowane ich sprzedażą.</t>
  </si>
  <si>
    <t>społeczeństwo województwa wielkopolskiego ze szczególnym uwzględnieniem mieszkańców powiatu kolskiego</t>
  </si>
  <si>
    <t>Rolnicy, mieszkańcy obszarów wiejskich, studenci i uczniowe szkół rolniczych.</t>
  </si>
  <si>
    <t>17 000</t>
  </si>
  <si>
    <t>liczba laureatów</t>
  </si>
  <si>
    <t>Biuletyn informacyjny "Nasza euroPROWincja" w wersji polsko- i angielskojęzycznej</t>
  </si>
  <si>
    <t>Publikacja "Dobre praktyki realizacji PROW 2014-2020"</t>
  </si>
  <si>
    <t>1
1500</t>
  </si>
  <si>
    <t>Promocja dorobku wielkopolskich LGD podczas Dożynek Prezydenckich w Spale oraz zapewnienie pomocy technicznej w zakresie współpracy międzyterytorialnej</t>
  </si>
  <si>
    <t xml:space="preserve">Promocja działań i aktywności wielkopolskich LGD-ów na forum krajowym oraz osiągnięć w dziedzinie rolnictwa i przetwórstwa rolno-spożywczego. Organizacja spotkania z przedstawicielami LGD reprezentującymi inne regiony ukierunkowanego na omówienie możliwości współpracy międzyteryorialnej. Dodatkowym celem operacji jest także zachowanie dziedzictwa kulturowego wsi, w tym obrzędowości związanej ze zbiorem. </t>
  </si>
  <si>
    <t>targi/imprezy plenerowe/wystawy/ spotkania</t>
  </si>
  <si>
    <t>liczba targów/imprez plenerowych/ wystaw
liczba spotkań</t>
  </si>
  <si>
    <t>1
1</t>
  </si>
  <si>
    <t>przedstawiciele LGD, członkinie KGW, producenci rolni, instytucje kulturalne, samorządowcy, beneficjenci oraz potencjalni beneficjenci PROW 2014-2020</t>
  </si>
  <si>
    <t>Dzień św. Marcina w Brukseli 2019</t>
  </si>
  <si>
    <t>Aktywizacja kobiet na obszarach wiejskich poprzez udział członkiń kół gospodyń wiejskich w spotkaniach i przedsięwzięciach przyczyniających się do rozwoju obszarów wiejskich w województwie wielkopolskim, w tym organizacja spotkań w subregionach województwa</t>
  </si>
  <si>
    <t>Organizacja spotkań i konkursu mających na celu zainspirowanie kół gospodyń wiejskich do większej aktywności na rzecz rozwoju obszarów wiejskich, promocji wielkopolskiego dziedzictwa kulinarnego i kulturowego, a także zwiększenia wiedzy mieszkańców obszarów wiejskich  na temat możliwości zrzeszania się w KGW oraz korzystania ze środków europejskich w ramach PROW przez KGW</t>
  </si>
  <si>
    <t>spotkania, szkolenia, konkurs</t>
  </si>
  <si>
    <t>liczba spotkań/szkoleń
liczba konkursów</t>
  </si>
  <si>
    <t>6
1</t>
  </si>
  <si>
    <t>mieszkańcy obszarów wiejskich, członkinie oraz potencjalne członkinie kół gospodyń wiejskich, instytucje zaangażowane w rozwój obszarów wiejskich</t>
  </si>
  <si>
    <t>Wymiana wiedzy oraz rezultatów działań pomiędzy podmiotami uczestniczącymi w rozwoju obszarów wiejskich, w tym organizacja wydarzeń targowych o zasięgu krajowym i międzynarodowym</t>
  </si>
  <si>
    <t>Organizacja spotkań i wydarzeń targowych mających na celu wymianę wiedzy na temat  możliwości rozwoju obszarów wiejskich oraz promocji życia na wsi</t>
  </si>
  <si>
    <t>spotkania, targi</t>
  </si>
  <si>
    <t>liczba targów/spotkań</t>
  </si>
  <si>
    <t>ogół społeczeństwa, podmioty uczestniczące w realizacji i wdrażaniu PROW 2014-2020; instytucje zaangażowane w rozwój obszarów wiejskich lub zaangażowane bezpośrednio w realizację i wdrażanie PROW 2014-2020; przedstawiciele branży rolno-spożywczej</t>
  </si>
  <si>
    <t>Organizacja i 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</si>
  <si>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Organizacja wyjazdu studyjnego dla samorządowców z województwa wielkopolskiego mającego na celu poznanie przykładów dobrych praktyk realizacji PROW 2014-2020 w innym regionie kraju, wymianę wiedzy i doświadczeń na temat rozwoju obszarów wiejskich w ramach spotkań zorganizowanych podczas wyjazdu</t>
  </si>
  <si>
    <t xml:space="preserve">samorządowcy, w tym przedstawiciele Urzędu Marszałkowskiego,  przedstawiciele LGD oraz instytucje zaangażowane w rozwój obszarów wiejskich lub zaangażowane bezpośrednio w realizację i wdrażanie PROW 2014-2020 </t>
  </si>
  <si>
    <t>Międzynarodowe Targi Przemysłu Spożywczego, Rolnictwa i Ogrodnictwa "Grüne Woche 2019" w Berlinie</t>
  </si>
  <si>
    <t>14</t>
  </si>
  <si>
    <t xml:space="preserve"> pracownicy lub przedstawiciele Zarządów, Rad, a także członkowie LGD-ów</t>
  </si>
  <si>
    <t>wykład/ warsztat/ spotkanie. Targi/ impreza plenerowa/ wystawa</t>
  </si>
  <si>
    <t>liczba wykladów/warsztatów. Liczba imprez plenerowych</t>
  </si>
  <si>
    <t>8/1</t>
  </si>
  <si>
    <t>liczba uczestników wykładów, warsztatów / liczba uczestników imprezy plenerowych</t>
  </si>
  <si>
    <t>183/2500</t>
  </si>
  <si>
    <t>liczba uczestników seminarium/liczba uczestników imprezy plenerowej</t>
  </si>
  <si>
    <t>123/300</t>
  </si>
  <si>
    <t>Cel: aktywizacja mieszkańców obszarów wiejskich woj.zachodniopomorskiego w szczególności kobiet na rzecz podejmowania inicjatyw w zakresie rozwoju sołectw,  z uwzględnieniem roli kobiet, tradycji, kultury i historii. Przedmiot: konferencja.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</si>
  <si>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"Szlakiem smaku i wypoczynku"</t>
  </si>
  <si>
    <t>Identyfikacja rozwiązań i  dobrych praktyk poprzez gromadzenie i upowszechnianie przykladow operacji zrealizowanychw ramach priorytetów PROW 2014-2020 z terenu województwa zachodniopomorskiego</t>
  </si>
  <si>
    <t>Liczba publikacji/materiałów drukowanych</t>
  </si>
  <si>
    <t>ogół mieszkanców i przyjezdnych</t>
  </si>
  <si>
    <t>Nakład publikacji/materiału drukowanego</t>
  </si>
  <si>
    <t>10000</t>
  </si>
  <si>
    <t>Celem operacji jest wspieranie profesjonalnej współpracy i realizacji przez rolników (pszczelarzy) wspólnych inwestycji.</t>
  </si>
  <si>
    <t>II-Iv</t>
  </si>
  <si>
    <t>Targi Rolne "Agro Pomerania" w Barzkowicach</t>
  </si>
  <si>
    <t>Aleja Zachodniopomorskie Smaki - Produkty Tradycyjne Pomorza Zachodniego w ramach obchodów z okazji 15-lecia wstąpienia do Unii Europejskiej</t>
  </si>
  <si>
    <t>Ministerstwo Rolnictwa i Rozwoju Wsi, ul. Wspólna 30, 00-930 Warszawa</t>
  </si>
  <si>
    <t>Departament Promocji i Jakości Żywności</t>
  </si>
  <si>
    <t>Ogół społeczeństwa, potencjalni beneficjenci, beneficjenci, instytucje zaangażowane bezpośrednio we wdrażanie PROW 2014-2020, instytucje zaangażowane pośrednio we wdrażanie PROW 2014-2020 oraz osoby zainteresowane tematyką rolnictwa i obszarów wiejskich. Liczebność grupy - 200.000 (ilość uśredniona/średni nakład x 5 wydań)</t>
  </si>
  <si>
    <t>liczba materiałów</t>
  </si>
  <si>
    <t>publikacja/materiał (wersja drukowana i/lub elektroniczna)</t>
  </si>
  <si>
    <t xml:space="preserve">Tematyka operacji: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Celem głównym realizacji operacji jest zwiększenie poziomu wiedzy ogólnej i szczegółowej dotyczącej efektów realizacji PROW 2007-2013 m.in. na przykładzie zrealizowanych operacji na obszarze Polski. Operacja ma również na celu promocję zrównoważonego rozwoju obszarów wiejskich m.in. poprzez zapewnienie informacji dotyczących warunków i trybu przyznawania pomocy w ramach PROW 2014-2020. Cele szczegółowe operacji: zwiększenie wiedzy w zakresie innowacyjnych rozwiązań w rolnictwie, produkcji żywności, leśnictwie i na obszarach wiejskich, zwiększenie wiedzy  w zakresie systemów jakości żywności, wspieranie rozwoju przedsiębiorczości na obszarach wiejskich przez podnoszenie poziomu wiedzy i umiejętności, promocja jakości życia na wsi lub promocja wsi jako miejsca do życia i rozwoju zawodowego, wzrost liczby osób, zarówno ogółu społeczeństwa jak i potencjalnych beneficjentów, poinformowanych o polityce rozwoju obszarów wiejskich i o możliwościach finansowania.
</t>
  </si>
  <si>
    <t>Zamieszczenie materiałów informacyjno-promocyjnych na temat PROW 2007-2013 oraz PROW 2014-2020 na łamach prasy.</t>
  </si>
  <si>
    <t>Departament Strategii, Analiz i Rozwoju</t>
  </si>
  <si>
    <t>Bezpośrednio - pracownicy instytucji doradztwa rolniczego (4 x ok. 60 = ok. 240 os.); pośrednio rolnicy oraz ogół społeczeństwa korzystający na usprawnieniach w zakresie transferu wiedzy i innowacji w rolnictwie oraz na obszarach wiejskich.</t>
  </si>
  <si>
    <t>liczba spotkań</t>
  </si>
  <si>
    <t>Szkolenie/ seminarium/ warsztat /spotkanie</t>
  </si>
  <si>
    <t>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Mają na celu zwiększenie udziału zainteresowanych stron we wdrażaniu inicjatyw na rzecz rozwoju obszarów wiejskich.</t>
  </si>
  <si>
    <t>Organizacja jednodniowych spotkań informacyjnych dla jednostek doradztwa rolniczego.</t>
  </si>
  <si>
    <t>Departament Spraw Społecznych i Oświaty Rolniczej</t>
  </si>
  <si>
    <t xml:space="preserve">Ogół społeczeństwa ze szczególnym uwzględnieniem zamieszkującego obszary wiejskie, uczniów i nauczycieli ponadpodstawowych szkół rolniczych, społeczności lokalnej oraz osób zainteresowanych wdrażaniem inicjatyw na rzecz rozwoju obszarów wiejskich poprzez emisję spotu i audycji w Telewizji Polskiej, w której dotarcie sięga do min. 3,9 mln. osób (wg. danych TVP). Planuje się ok. 270 emisji spotu. </t>
  </si>
  <si>
    <t>1
270</t>
  </si>
  <si>
    <t>spot
liczba emisji</t>
  </si>
  <si>
    <t>Audycja / film / spot</t>
  </si>
  <si>
    <t>Celem operacji jest:
- Upowszechnianie wiedzy w zakresie innowacyjnych rozwiązań w rolnictwie, produkcji żywności, leśnictwie i na obszarach wiejskich.
- Wspieranie rozwoju przedsiębiorczości na obszarach wiejskich przez podnoszenie poziomu wiedzy i umiejętności w obszarze małego przetwórstwa lokalnego lub w obszarze rozwoju zielonej gospodarki, w tym tworzenie nowych miejsc pracy,
a także w innych obszarach.
- Promocja jakości życia na wsi lub promocja wsi jako miejsca do życia i rozwoju zawodowego.</t>
  </si>
  <si>
    <t>Upowszechnianie wiedzy pomiędzy szkołami rolniczymi a osobami zainteresowanymi edukacją na rzecz rozwoju obszarów wiejskich.</t>
  </si>
  <si>
    <t xml:space="preserve">250 osób, w tym:
rolnicy i przedsiębiorcy z branży rolno-spożywczej prowadzący lub przygotowujący się do prowadzenia gospodarstwa edukacyjnego, w szczególności członkowie Ogólnopolskiej Sieci Zagród Edukacyjnych, 
przedstawiciele jednostek doradztwa rolniczego (ODR, CDR);
przedstawiciele ośrodków naukowych, wspierających wielofunkcyjny rozwój obszarów wiejskich;
przedstawiciele administracji rządowej, w szczególności z resortów rolnictwa, polityki społecznej, edukacji i turystyki.
</t>
  </si>
  <si>
    <t xml:space="preserve">Celem operacji jest aktywizacja mieszkańców wsi na rzecz podejmowania inicjatyw w zakresie rozwoju obszarów wiejskich, w tym kreowania miejsc pracy na terenach wiejskich.
Przykłady operacji ujętych w publikacji będą dotyczyć następujących tematów:
- Wspieranie rozwoju przedsiębiorczości na obszarach wiejskich przez podnoszenie poziomu wiedzy i umiejętności.
- Promocja jakości życia na wsi lub promocja wsi jako miejsca do życia i rozwoju zawodowego.
</t>
  </si>
  <si>
    <t>Rozwój kompetencji i potencjału rozwojowego Ogólnopolskiej Sieci Zagród Edukacyjnych</t>
  </si>
  <si>
    <t>Biuro Pomocy Technicznej</t>
  </si>
  <si>
    <t>Ogół społeczeństwa, a w szczególności beneficjenci i potencjalni beneficjenci PROW 2014-2020, mieszkańcy obszarów wiejskich osoby zainteresowane rozwojem wsi</t>
  </si>
  <si>
    <t>2000 szt.</t>
  </si>
  <si>
    <t xml:space="preserve">Celem operacji jest upowszechnienie wśród potencjalnych beneficjentów i beneficjentów PROW 2014-2020 przykładów operacji, zrealizowanych w ramach planu operacyjnego KSOW w latach 2017-2018, wspierających rozwój obszarów wiejskich.
Przykłady operacji ujętych w publikacji będą dotyczyć następujących tematów:
- upowszechnienie wiedzy w zakresie innowacyjnych rozwiązań w rolnictwie, produkcji żywności, leśnictwie i na obszarach wiejskich;
- upowszechnienie wiedzy w zakresie tworzenia krótkich łańcuchów dostaw w sektorze rolno-spożywczym;
- upowszechnienie wiedzy w zakresie  optymalizacji wykorzystania przez mieszkańców obszarów wiejskich zasobów środowiska naturalnego;
-wsparcie rozwoju przedsiębiorczości na obszarach wiejskich przez podnoszenie poziomu wiedzy i umiejętności;
- promocja jakości życia na wsi lub promocja wsi jako miejsca do życia i rozwoju zawodowego. </t>
  </si>
  <si>
    <t>Upowszechnienie dobrych praktyk mających wpływ na rozwój obszarów wiejskich - przykłady operacji realizowanych w ramach planu operacyjnego KSOW w latach 2017-2018</t>
  </si>
  <si>
    <t>1,2,3,4,5,6</t>
  </si>
  <si>
    <t>ul. Psurze 8, 99-300 Kutno Gmina Krzyżanów</t>
  </si>
  <si>
    <t>PPU MORS ELŻBIETA ORŁOW</t>
  </si>
  <si>
    <t xml:space="preserve">1. Uczniowie techników rolniczych i ogrodniczych – 2 000 osób. Młodzież w wieku 16 – 20 lat najczęściej pochodząca z terenów wiejskich. Osoby uczące się w szkołach o profilu rolniczym/ogrodniczym najczęściej wiążą swoją przyszłość zawodową z tą dziedziną gospodarki. Po skończeniu technikum podejmują pracę we własnym bodź rodzinnym gospodarstwie rolnym, kontynuują naukę na uczelniach wyższych na kierunkach związanych z rolnictwem/ogrodnictwem bądź podejmują pracę w branżach związanych z rolnictwem. 
2. Rolnicy odwiedzający imprezy plenerowe typu DNI POLA organizowane przez Ośrodki Doradztwa Rolniczego – 2 000 osób. Imprezy plenerowe typu Dni Pola organizowane przez Ośrodki Doradztwa Rolniczego adresowane są głównie do mieszkańców wsi, tak więc odwiedzającymi te wydarzenia osobami są w dużej mierze osoby prowadzące gospodarstwa rolne/ogrodnicze. Na tego typu wydarzenia przychodzą osoby zainteresowane rozwiązaniami stosowanymi w rolnictwie umożliwiającymi obniżenie kosztów produkcji bądź zwiększenie plonów.
</t>
  </si>
  <si>
    <t xml:space="preserve">16
2000
3
</t>
  </si>
  <si>
    <t xml:space="preserve">liczba spotkań; 
liczba uczestników;
liczba punktów informacyjnych;
</t>
  </si>
  <si>
    <t>Szkolenie/ seminarium/ warsztat/ spotkanie 
Stoisko wystawiennicze/ punkt informacyjny na tragach/imprezie plenerowej/ wystawie</t>
  </si>
  <si>
    <t xml:space="preserve">Celem operacji jest przekazanie w 2018 r. wiedzy dotyczącej problemu odpływu azotu ze źródeł rolniczych, obowiązujących przepisów dotyczących tej kwestii oraz możliwych działań minimalizujących wielkość tego odpływu grupie min. 4 000 osób planujących swoje życie zawodowe związać z rolnictwem lub ogrodnictwem lub już prowadzących gospodarstwo rolne. Celem szczegółowym jest:
a) przeprowadzenie cyklu spotkań z młodzieżą uczącą się w technikach rolniczych i ogrodniczych (min. 2 000 osób) w terminie do 31 października 2018 r.
b) udział w 3 imprezach plenerowych typu Dni Pola organizowanych przez Ośrodki Doradztwa Rolniczego (min. 2 000 osób) w terminie do 31 października 2018 r.
</t>
  </si>
  <si>
    <t>Wielka rola mikroorganizmów w obiegu azotu</t>
  </si>
  <si>
    <t>I, III</t>
  </si>
  <si>
    <t>ul. Górna 7
10-040 Olsztyn</t>
  </si>
  <si>
    <t>Fundacja Instytut Inicjatyw Partnerskich na rzecz Innowacji</t>
  </si>
  <si>
    <t>1) Gospodarstwa rolne powyżej 10 ha gruntów rolnych – 250 tys. gospodarstw rolnych,
2) Producenci nawozów sztucznych oraz ich główni dystrybutorzy – około 400 podmiotów,
3) Producenci nasion oraz ich główni dystrybutorzy – ok. 200 podmiotów,
4) Ośrodki doradztwa rolniczego – doradcy rolni państwowi i prywatni– 5 tys. podmiotów,
5) Producenci maszyn rolniczych oraz ich główni dystrybutorzy – 1000 podmiotów,
6) Producenci urządzeń pomiarowych UAV, odbiorników GPS, czujników, sensorów montowanych w maszynach rolniczych, innych urządzeń diagnostycznych - 100 podmiotów,
7) Stacje chemiczno – badawcze – 30 podmiotów,
8) Szkoły rolnicze – 150,
9) Uczelnie wyższe rolnicze i Instytuty naukowo badawcze – 16 podmiotów,
10) Administracja rządowa i samorządowa – badania ex-post – 4 podmioty.</t>
  </si>
  <si>
    <t>1
30
1
1
50
1
54
1
1
1
50</t>
  </si>
  <si>
    <t xml:space="preserve">
liczba szkoleń
liczba uczestników szkoleń
liczba szkoleń internetowych
liczba uczestników szkoleń internetowych
liczba konferencji
liczba uczestników konferencji
liczba artykułów w prasie
liczba publikacji w internecie
liczba narzędzi
liczba unikalnych użytkowników platformy</t>
  </si>
  <si>
    <t>Szkolenie/ seminarium/ warsztat/ spotkanie 
Konferencja/ kongres 
Prasa
Informacje i publikacje w internecie
Inne: platforma e-learningowa</t>
  </si>
  <si>
    <t>Celem operacji będzie przygotowanie platformy e-learningowej w technologii WWW służącej do upowszechniania wiedzy w zakresie wykorzystania systemów informacji przestrzennej GIS wspieranych analizami wielospektralnymi na podstawie zobrazowań dostępnych z pułapu satelitarnego oraz BSP w obszarze rolnictwa precyzyjnego. Platforma będzie umożliwiała dostęp do materiałów szkoleniowych dotyczących powyżej wskazanych obszarów oraz będzie umożliwiała wykonywanie samodzielnie zadań związanych monitorowaniem stanu upraw na obszarze gospodarstwa rolnego oraz na obszarze gminy lub powiatu. Przedmiotowe materiały edukacyjne zostaną wytworzone przez członków operacji i będą dostępne bez żadnych ograniczeń dla wszystkich podmiotów zainteresowanych ich wykorzystaniem.</t>
  </si>
  <si>
    <t>Upowszechnianie wiedzy w zakresie wykorzystania systemów informacji przestrzennej GIS na potrzeby innowacyjnej praktyki rolniczej.</t>
  </si>
  <si>
    <t>V</t>
  </si>
  <si>
    <t>09-100 Płońsk, ul. Henryka Sienkiewicza 11</t>
  </si>
  <si>
    <t>Mazowiecki Park Naukowo-Technologiczny – Park Spółdzielczy w Płońsku</t>
  </si>
  <si>
    <t>Podstawową grupą docelową projektu są członkowie klastra Bezpieczna żywność oraz podmioty zrzeszone w Polskiej Izbie Produktu Regionalnego i Lokalnego. Klaster bezpieczna żywność został powołany 31 marca 2014 roku i aktualnie zrzesza 31 członków: producentów żywności, przetwórców, instytucje naukowe oraz organizacje otoczenia biznesu. Polska Izba Produktu Regionalnego i Lokalnego jest organizacją zrzeszającą producentów, liczącą ponad 200 członków. Cechami charakterystycznymi grupy docelowej jest produkowanie żywności lokalnej: produkowanej w sposób nieprzemysłowy, niemasowy, z surowców lokalnych lub przy użyciu lokalnych metod, jak również żywności podlegającej certyfikacji krajowych lub europejskich systemów jakości żywności.</t>
  </si>
  <si>
    <t>1
30
3
36
1</t>
  </si>
  <si>
    <t>liczba seminariów
liczba uczestników seminarium
liczba warsztatów
liczba uczestników warsztatów
liczba analiz</t>
  </si>
  <si>
    <t>Szkolenie/ seminarium/ warsztat/ spotkanie 
Analiza/ ekspertyza/ badanie</t>
  </si>
  <si>
    <t xml:space="preserve">Celem operacji jest upowszechnienie wiedzy w zakresie funkcjonowania sieci kooperacji, w szczególności organizacji o charakterze klastrowym, a następnie identyfikacja możliwości współpracy i aktywizacja producentów żywności w ramach klastra, umożliwiająca podjęcie wspólnych inicjatyw i rozwiązań związanych z:
1) dystrybucją produktów żywnościowych;
2) budową marki produktów żywnościowych w ramach klastra. Realizacja celu głównego operacji nastąpi poprzez realizację trzech celów szczegółowych obejmujących: 
1) przeprowadzenie analizy mającej na celu zidentyfikowanie partnerów klastra z regionów, którzy mogliby podjąć współpracę w ramach klastra, w tym istniejących sieci oraz opracowanie potencjalnych obszarów i modeli współpracy podmiotów funkcjonujących w ramach łańcucha wartości bezpiecznej żywności;
2) upowszechnienie wiedzy w zakresie funkcjonowania inicjatywy klastrowej – charakterystyki klastra, możliwości współdziałania i korzyści (seminaria), w tym networking – stanowiącej odpowiedź na niewystarczający poziom współpracy na terenach wiejskich
3) wypracowanie w sposób partycypacyjny – poprzez warsztaty interaktywne z udziałem członków/ potencjalnych członków klastra – propozycji rozwiązań i wspólnych przedsięwzięć do realizacji w ramach klastra bezpiecznej żywności w obszarach:
a) logistyki i dystrybucji produktów żywnościowych;
b) budowania marki produktów żywnościowych klastra.
</t>
  </si>
  <si>
    <t>Rozwój współpracy sieciowej związanej w produkcją bezpiecznej żywności w ramach klastra</t>
  </si>
  <si>
    <t>50-375 Wrocław, 
C.K.Norwida 25</t>
  </si>
  <si>
    <t xml:space="preserve">Grupę docelową operacji stanowią:
• producenci wina z 4 województw: dolnośląskiego, opolskiego, lubuskiego i małopolskiego; 25 osób,
• producenci sera z 6 województw: dolnośląskiego, mazowieckiego, warmińsko-mazurskiego, łódzkiego, lubuskiego, kujawsko-pomorskiego; 35 osób,
• przedstawiciele Uniwersytetu Przyrodniczego we Wrocławiu – 6 osób (3 osoby zajmujące się branżą winiarską i 3 osoby zajmujące się branżą serowarską, czyli po 3 osoby podczas każdego z wyjazdów studyjnych).
</t>
  </si>
  <si>
    <t>2
70</t>
  </si>
  <si>
    <t>liczba wyjazdów studyjnych
liczba uczestników</t>
  </si>
  <si>
    <t>Głównym celem operacji będzie poniesienie poziomu wiedzy i wymiana doświadczeń pomiędzy 38 producentami sera i przedstawicielami Uniwersytetu Przyrodniczego we Wrocławiu, a zagranicznymi producentami działającymi w branży serowarskiej, podczas pięciodniowego wyjazdu studyjnego do Tyrolu (Austria) dla serowarów oraz poniesienie poziomu wiedzy i wymiana doświadczeń pomiędzy 28 producentami wina i przedstawicielami Uniwersytetu Przyrodniczego we Wrocławiu, a zagranicznymi producentami działającymi w branży winiarskiej podczas trzydniowego wyjazdu studyjnego na Morawy (Czechy) dla winiarzy.</t>
  </si>
  <si>
    <t>„W stronę rozwoju: wyjazdy studyjne dla polskich producentów sera i wina”</t>
  </si>
  <si>
    <t>60-163 Poznań, ul. Sieradzka 29</t>
  </si>
  <si>
    <t xml:space="preserve">Grupą docelową będą głównie hodowcy, rolnicy indywidualni, pracownicy produkcji zwierzęcej - zootechnicy, główni hodowcy: Gosp.Rolnych KOWR Sp. z o.o. z udziałem SP oraz Spółek i Spółdzielni Rolniczych o profilu  rolniczym  (zajmujące się chowem i hodowlą  jednego z siedmiu gatunków zwierząt) oraz osoby, które są jednocześnie członkami i przedstawicielami branżowych związków i kółek hodowlanych i należące do:
- PFHBiPM,- WZHiPB, - PZHiPBM, ,,POLSUS’’Okręgu Zachodniego, - WZHTCh,- KRDIG w Warszawie, - ZHKW w Gnieźnie, - RZHOiK w Poznaniu, - KZHK, - KCHZ, - KiOR,- WIR, - Przedstawiciele instytucji naukowo-badawczych, - Uczniowie szkół rolniczych i studenci kierunków rolniczych, - specjaliści z ODR, - WCHiRZ w Tulcach,SHiUZ Bydgoszcz,- Przedstawiciele, specjaliści ds. żywienia krajowych producentów mieszanek pasz treściwych.
</t>
  </si>
  <si>
    <t>1 
1
 130
   40 
 30</t>
  </si>
  <si>
    <t xml:space="preserve">liczba wystaw
 liczba konkursów liczba wystawców zwierząt
liczba spotów telewizyjnych 
liczba spotów radiowych
</t>
  </si>
  <si>
    <t>Targi/ impreza plenerowa/ wystawa
Audycja/ film/ spot odpowiednio w radiu i telewizji</t>
  </si>
  <si>
    <t xml:space="preserve">1. Promocja materiału hodowlanego o wysokim potencjale genetycznym siedmiu gatunków zwierząt reprezentujących hodowców z województw Zachodniej i Południowej Polski względem pożądanego typu użytkowego i eksterieru, czyli harmonijnej budowy ciała, zgodnej z wzorcami rasy i charakteryzujących się wysokim poziomem produkcji (mleka, żywca, wełny, jaj, itd.). Prezentacja i wybór najwartościowszych zwierząt. Uzasadnienie podjętej decyzji oraz ogłoszenie wyników konkursu na zwierzęta wzorcowe  
2. Edukacja hodowców i producentów zwierząt hodowlanych w zakresie prowadzenia pracy hodowlanej ukierunkowanej na efekt uzyskania pożądanych wzorców typu budowy ciała dla poszczególnych gatunków. </t>
  </si>
  <si>
    <t>Promocja materiału hodowlanego o wysokim potencjale genetycznym siedmiu gatunków zwierząt z województw Zachodniej i Południowej Polski na I Regionalnej Wystawie Zwierząt Hodowlanych w Sielinku.</t>
  </si>
  <si>
    <t>00-814 Warszawa, ul. Miedziana 3A</t>
  </si>
  <si>
    <t>Fundacja Europejski Fundusz Rozwoju Wsi Polskiej - Counterpart Fund</t>
  </si>
  <si>
    <t>Grupa docelowa operacji - członkinie kół gospodyń wiejskich - nie jest przypadkowa, bowiem zostanie ona zrekrutowana na podstawie konkursu, który będzie polegał na wyłonieniu najbardziej aktywnych i udzielających się liderek lokalnych, które promują tradycyjne i lokalne produkty. W związku z tym, do udziału w operacji zostaną wyłonione najbardziej aktywne i posiadające silną tożsamość kulturową KGW, dzięki temu swoją postawą będą mogły zachęcić innych do aktywnego wykorzystywania produktów lokalnych. Najbardziej aktywne KGW zostaną wyłonione na podstawie kryteriów naboru tj. laureatki konkursów na najlepszy regionalny i lokalny produkt żywnościowy oraz na najlepsze danie i potrawę regionalną i lokalną. Łącznie zostanie zakwalifikowanych 58 osób w średnim wieku ok. 45 lat – po 2 osoby z KGW.</t>
  </si>
  <si>
    <t>5
58
29
580
29
10
15
3
1000</t>
  </si>
  <si>
    <t>liczba szkoleń/spotkań
liczba uczestników
liczba warsztatów 
liczba uczestników
liczba stoisk wystawienniczych
liczba artykułów
liczba publikacji w internecie 
liczba stron internetowych
liczba odbiorców strony</t>
  </si>
  <si>
    <t xml:space="preserve">Szkolenie/ seminarium/ warsztat/ spotkanie 
Stoisko wystawiennicze/ punkt informacyjny na tragach/imprezie plenerowej/ wystawie
- Prasa 
Informacje i publikacje w internecie
Inne (podać jakie) 
Strona www.produkty-tradycyjne.pl
</t>
  </si>
  <si>
    <t xml:space="preserve">Cel główny projektu to podniesienie wiedzy i świadomości wśród uczestników operacji nt. lokalnych, regionalnych, tradycyjnych zasobów i produktów spożywczych oraz zachęcenie ich do wykorzystywania produktów żywnościowych od lokalnych producentów/rolników (krótkie łańcuchy dostaw), a także wykorzystanie tej wiedzy do dalszego jej upowszechniania w środowisku lokalnej społeczności (tworzenie partnerstw) poprzez organizację warsztatów dla młodzieży szkolnej zapoznających ją z lokalnym dziedzictwem kulinarnym, czy promocję lokalnego dziedzictwa kulinarnego podczas dożynek/innych imprez o podobnym charakterze. Dodatkowo celem projektu jest integracja pokoleń i przekazanie młodym ludziom pewnego sposobu na życie (transfer wiedzy) polegającego na produkcji żywności i promocji swojego lokalnego dziedzictwa kulinarnego oraz uświadomienie, że istnieją przypisane do danego regionu produkty, tj. oscypek podhalański, kołacz śląski, itp. </t>
  </si>
  <si>
    <t>Lokalnie, regionalnie i tradycyjnie – wiem co zjem</t>
  </si>
  <si>
    <t>I, V</t>
  </si>
  <si>
    <t>00-950 Warszawa, Krakowskie Przedmieście 66</t>
  </si>
  <si>
    <t>Centralna Biblioteka Rolnicza</t>
  </si>
  <si>
    <t>Mieszkańcy obszarów wiejskich, przedstawiciele jednostek badawczo rozwojowych, uczelni rolniczych, eksperci zajmujący się problematyką dziedzictwa, pracownicy odr, młodzież i nauczyciele szkół rolniczych, placówek i stowarzyszeń oświatowo-rolniczych, przedstawiciele organizacji rolniczych i producentów rolnych, administracji rządowej i samorządowej, mediów i wydawców</t>
  </si>
  <si>
    <t>1
200
500 szt.                       1</t>
  </si>
  <si>
    <t>liczba konferencji
liczba uczestników
liczba publikacji liczba tytułów publikacji</t>
  </si>
  <si>
    <t>Konferencja/kongres
publikacja/materiał drukowany</t>
  </si>
  <si>
    <t>Celem operacji jest zgromadzenie w jednym miejscu osób i instytucji działających na rzecz zachowania dziedzictwa kulturowego wsi polskiej, pogłębienie ich wiedzy na temat dziedzictwa kulturowego poszczególnych regionów Polski, a także zachęcenie do realizacji wspólnych projektów. Realizacja wspólnych projektów będzie miała znaczący wpływ na rozwój obszarów wiejskich poprzez podniesienie jakości życia na wsi i możliwość tworzenia nowych miejsc pracy.</t>
  </si>
  <si>
    <t>Dziedzictwo kulturowe wsi polskiej</t>
  </si>
  <si>
    <t>00-246 Warszawa, ul. Miodowa 14</t>
  </si>
  <si>
    <t>Stowarzyszenie Rzeźników i Wędliniarzy RP</t>
  </si>
  <si>
    <t xml:space="preserve">Osoby bezrobotne będące w wieku produkcyjnym do 35 roku życia, osoby niepełnosprawne, mniejszości narodowe i inne osoby wykluczone społecznie
oraz mieszkańcy obszarów wiejskich.
</t>
  </si>
  <si>
    <t xml:space="preserve">6
2
</t>
  </si>
  <si>
    <t xml:space="preserve">liczba informacji w internecie;     
   liczba stron internetowych, na których została umieszczona informacja;
</t>
  </si>
  <si>
    <t>Celem operacji jest aktywizacja mieszkańców wsi, w tym kreowanie miejsc pracy na terenach wiejskich. Celem szczegółowym jest stworzenie serii 6 filmów, w każdym z nich będzie przedstawiony inny zawód: hodowca, ubojnik gospodarczy, pakowacz, kierowca, sprzedawca ze znajomością mięsa, technolog. Filmy będą trwały od 2 do 3 minut. Pojawią się one w internecie na serwisie youtube i za sprawą agencji reklamowej trafią one do założonej z góry przez SRW RP grupy docelowej (62 tysiące obejrzeń- 1100 000 wyświetleń) wszystkich filmów. Dotarcie do osób w większości do 35 roku życia wpłynie na wiedzę i świadomość dot. zawodów branży mięsnej, zapotrzebowania. Filmy wyraźnie będą informowały kto do danego zawodu jest potrzebny, czy o miejsce może ubiegać się osoba niepełnosprawna, starsza, osoba z tzw. mniejszości narodowej, czy osoby głównie młode</t>
  </si>
  <si>
    <t>Zawody branży mięsnej</t>
  </si>
  <si>
    <t>86-022 Dobrcz
ul. Kasztanowa 4</t>
  </si>
  <si>
    <t>Fundacja Edukacji Ekonomicznej i Rozwoju Obszarów Wiejskich</t>
  </si>
  <si>
    <t xml:space="preserve">Grupa docelowa składa się z ok. 120-180 uczestników konferencji, którymi są pszczelarze (ok. 80 osób), przedstawiciele środowisk naukowych, politycy, przedstawiciele firm i instytucji branżowych i pozabranżowych (ok. 70), którzy zainteresowani są problematyką pszczelarstwa w Polsce. 
Grupa docelowa pszczelarzy, który wezmą udział w konkursie składa się z ok. 30 uczestników. Pszczelarze, którzy wezmą udział w konkursie są jednocześnie uczestnikami konferencji i wchodzą już w skład grupy docelowej konferencji.
</t>
  </si>
  <si>
    <t>1
120-180
350 egz. 
1                                 1                                 4
1
30</t>
  </si>
  <si>
    <t>liczba konferencji
liczba uczestników
liczba publikacji
liczba
 tytułów publikacji           liczba artykułów liczba ogłoszeń 
liczba konkursów
liczba uczestników konkursu</t>
  </si>
  <si>
    <t>Konferencja/ kongres 
Publikacja/ materiał drukowany 
Prasa 
Konkurs/olimpiada</t>
  </si>
  <si>
    <t xml:space="preserve">Celem operacji będzie podniesienie jakości realizacji PROW poprzez podniesienie poziomu wiedzy i możliwości podejmowania i wprowadzenia innowacji w obszarze pszczelarstwa, przekazywanie informacji o roli pszczoły w środowisku i promowanie najlepszych praktyk pszczelarskich. Celami szczegółowymi operacji będzie:
1. Transfer i upowszechnianie wiedzy na temat roli pszczelarstwa w środowisku poprzez organizację IV ogólnopolskiej konferencji dla pszczelarzy i środowiska branżowego i pozabranżowego – temat operacji 6,
2. Upowszechnianie wiedzy na temat roli pszczelarstwa poprzez rozpowszechnianie materiałów informacyjnych w prasie oraz ukazywanie najlepszych praktyk pszczelarskich – temat 6 i 8 operacji
3. Upowszechnianie i promowanie najlepszych praktyk pszczelarskich mających wpływ na rozwój obszarów wiejskich poprzez organizację ogólnopolskiego konkursu Pszczelarz Roku – edycja IV – temat operacji 8. 
4. Upowszechnianie i promowanie najlepszych praktyk pszczelarskich mających wpływ na rozwój obszarów wiejskich, transfer wiedzy o pszczelarstwie do szerokiej grupy odbiorców poprzez wydanie publikacji pokonferencyjnej i pokonkursowej – temat 6 i 8 operacji. </t>
  </si>
  <si>
    <t>Promocja oraz upowszechnianie i podnoszenie poziomu wiedzy na temat pszczelarstwa podczas konferencji branżowej oraz ogólnopolskiego Konkursu Pszczelarz Roku</t>
  </si>
  <si>
    <t>23-210 Kraśnik, ul. Słowackiego 7</t>
  </si>
  <si>
    <t xml:space="preserve">Grupą docelową projektu jest 50 osób z całej Polski reprezentujących następujące grupy osób; producentów produktów lokalnych i tradycyjnych, przedstawicieli obiektów gastronomicznych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przedstawiciele ośrodków doradztwa rolniczego oraz organizacji branżowych zrzeszających producentów produktów lokalnych i tradycyjnych.       </t>
  </si>
  <si>
    <t>2
50</t>
  </si>
  <si>
    <t xml:space="preserve">Celem będzie wzrost znaczenia  i upowszechnienie turystyki kulinarnej  jako narzędzia poprawy konkurencyjności na obszarach wiejskich. Cele szczegółowe:
-upowszechnienie aktualnej wiedzy i wymiana doświadczeń na temat funkcjonowania szlaków kulinarnych w Polsce
- upowszechnienie aktualnej wiedzy na temat polskich produktów i artykułów spożywczych wysokiej jakości
- wymiana doświadczeń i wzrost umiejętności praktycznych w zakresie nowych kierunków działalności pozarolniczej
</t>
  </si>
  <si>
    <t>Turystyka kulinarna szansą na rozwój obszarów wiejskich</t>
  </si>
  <si>
    <t>33-190 Ciężkowice
ul. Tysiąclecia 19</t>
  </si>
  <si>
    <t>Gmina Ciężkowice</t>
  </si>
  <si>
    <t>Grupę docelową stanowić będą:
- producenci dziesięciu z aktualnych czterdziestu regionalnych produktów żywnościowych z terenu Polski, 
- wystawcy wyrobów regionalnych uczestniczący w Pogórzańskim Jarmarku Artystów i Rękodzielników, promujący swoje oferty/wyroby (ok. 30 wystawców z produktami spożywczymi,  
- uczestnicy „Święta Produktów Lokalnych” – konsumenci (ok. 1000-1500 osób) Opisywanym projektem pragniemy dotrzeć do jak największej liczby uczestników. 
- Młodzież grupy szkolne odwiedzające Skamieniałe Miasto i Muzeum Przyrodnicze w Ciężkowicach.
- Doradcy Ośrodków Doradztwa Rolniczego ds. rolnictwa 
- Przedstawiciele LGD kształtują rozwój środowiska lokalnego na obszarach wiejskich</t>
  </si>
  <si>
    <t>1
100
1
40
1
25
3
10
34
30
900
1</t>
  </si>
  <si>
    <t>Liczba warsztatów
liczba uczestników
liczba konferencji
liczba uczestników konferencji
liczba imprez plenerowych
liczba stoisk wystawienniczych
liczba tytułów materiałów drukowanych
liczba artykułów w prasie
liczba spotów radiowo-telewizyjnych
liczba konkursów
liczba uczestników
liczba informacji w internecie</t>
  </si>
  <si>
    <t>Szkolenie / seminarium/ warsztat / spotkanie 
Konferencja/ kongres 
Targi/ impreza plenerowa/ wystawa
Stoisko wystawiennicze/ punkt informacyjny na tragach/imprezie plenerowej/ wystawie
Publikacja / materiał drukowany 
Prasa
Audycja / film / spot odpowiednio w radiu i telewizji
Konkurs/olimpiada
Informacje i publikacje w internecie</t>
  </si>
  <si>
    <t>Cel Główny: przedstawienie korzyści i możliwości jakie daje zrównoważony rozwój obszarów wiejskich w ramach istniejących systemów jakości żywności, opierając to na konkretnych przykładach wsparcia promocji tych produktów (udział producentów jako wystawców imprezy) oraz umożliwienie producentom bezpośredniego przedstawienia tych korzyści i sposobu w jaki sami pokonali bariery przystąpienia do systemu poprzez rzeczowe wystąpienia na scenie w trakcie imprezy – wejścia promujące i specyfikujące poszczególne produkty regionalne oraz nakreślające drogę do ich utytułowania. Cele szczegółowe operacji: 
- Zintegrowanie środowiska osób działających na rzecz zrównoważonego rozwoju obszarów wiejskich przez zebranie tych osób i przeprowadzenie konferencji w zakresie korzyści wynikających z sieciowania sprzedaży produktów lokalnych rozumianych jako same produkty i usługi z nimi związane  w tym usługi wiązane. 
- integracja środowiska producentów żywności wysokiej jakości tak wokół idei promowania tych produktów wysokiej jakości jak i zrównoważonego rozwoju obszarów wiejskich,
- wykorzystanie produktów wysokiej jakości i rolnictwa rodzinnego do zrównoważonego rozwoju obszarów wiejskich przez nawiązanie współpracy z różnymi podmiotami 
- popularyzowanie zrównoważonego rozwoju obszarów wiejskich przez działania informacyjno-promocyjne w mediach i social media. 
- umożliwienie przedstawienia korzyści płynących z zrównoważonego rozwoju obszarów wiejskich.</t>
  </si>
  <si>
    <t>„Zrównoważony rozwój obszarów wiejskich przez żywność wysokiej jakości z naciskiem na produkt lokalny.”</t>
  </si>
  <si>
    <t>33-114 Rzuchowa 1, gmina Pleśna</t>
  </si>
  <si>
    <t>Stowarzyszenie GRUPA ODROLNIKA</t>
  </si>
  <si>
    <t xml:space="preserve">Grupa docelowa, do której skierowany jest projekt to: 
- producenci żywności ekologicznej z terenu całego kraju z ważnymi certyfikatami w liczbie 40 wystawców z obszaru co najmniej 5 województw. 
- wystawcy wyrobów spożywczych i regionalnych uczestniczący w Święcie, promujący swoje oferty/wyroby (ok. 30 wystawców w ramach imprezy z produktami spożywczymi, w tym rolnicy/producenci, kwaterodawcy, organizacje pozarządowe, nieformalne grupy producentów, rzemieślnicy, rękodzielnicy )
- uczestnicy „Święta Owoców Miękkich i Produktów Pszczelich” – konsumenci (ok. 2000 osób) 
- Konsumenci z terenu całego kraju w tym pracownicy biurowców w Warszawie (ok. 500 osób)
Opisywanym projektem pragniemy dotrzeć do jak największej liczby uczestników. 
Młodzi rolnicy – są to osoby przejmujące gospodarstwa rolne lub tacy, którzy z własnej pasji zakładają gospodarstwa i poszukują wiedzy z zakresu nowoczesnego rolnictwa. Są to także beneficjenci operacji w ramach PROW 2014-2020 Premia dla młodych rolników, Modernizacja gospodarstw rolnych,  czy restrukturyzacja małych gospodarstw. Są to osoby poszukujące nowych ciekawych pomysłów na własne gospodarstwa. 
 Doradcy Ośrodków Doradztwa Rolniczego ds. rolnictwa - Doradcy rolniczy pracując w terenie bezpośrednio z rolnikami wspierają ich w podejmowaniu ekonomicznych rozwiązań w rozwoju gospodarstwa. Są to osoby, które posiadają dużą wiedzę merytoryczną dlatego też mogą służyć wsparciem w procesie nawiązywania współpracy przez rolników.
 Przedstawiciele LGD kształtują rozwój środowiska lokalnego na obszarach wiejskich, pracują również w środowisku, które nie korzysta ze wsparcia doradztwa rolniczego, a poszukują możliwości powiększenia swojego dochodu. 
Wybór tej grupy docelowej został dokonany w związku z rosnąca popularnością produktów spełniających wymogi rolnictwa ekologicznego.  
Projektem mają być objęci rolnicy – producenci żywności ekologicznej z terenu całego kraju. Przedsięwzięcie zakłada udział 40 producentów. 
</t>
  </si>
  <si>
    <t>1
30
1
1
10
500
5</t>
  </si>
  <si>
    <t xml:space="preserve">liczba szkoleń
liczba uczestników
liczba imprez plenerowych
liczba stoisk
liczba wydarzeń
liczba odbiorców
liczba kanałów promocji
</t>
  </si>
  <si>
    <t>Szkolenie/ seminarium/ warsztat/ spotkanie 
Targi/ impreza plenerowa/ wystawa
Stoisko wystawiennicze/ punkt informacyjny na tragach/imprezie plenerowej/ wystawie
Inne (podać jakie) promocja żywności ekologicznej w biurowcach wśród konsumentów</t>
  </si>
  <si>
    <t xml:space="preserve">Celem jest przedstawienie korzyści i możliwości jakie daje uzyskanie statusu rolnictwa ekologicznego w ramach istniejących systemów jakości żywności, opierając to na konkretnym przykładzie wsparcia promocji tych produktów (udział producentów jako wystawców imprezy) oraz umożliwienie producentom bezpośredniego przedstawienie tych korzyści i sposobu w jaki sami pokonali bariery przystąpienia do systemu poprzez rzeczowe wystąpienia na scenie w trakcie imprezy – wejścia promujące i specyfikujące poszczególne produkty regionalne oraz nakreślające drogę do ich utytułowania. </t>
  </si>
  <si>
    <t>„Ekologia! to jest to! – współpraca rolników ekologicznych w skracaniu łańcucha dostaw”</t>
  </si>
  <si>
    <t>00-330 Warszawa, Nowy Świat 72</t>
  </si>
  <si>
    <t>Instytut Rozwoju Wsi i Rolnictwa Polskiej Akademii Nauk</t>
  </si>
  <si>
    <t xml:space="preserve">Grupę docelową operacji stanowią: 
1) Wszystkie gminy wiejskie i miejsko-wiejskie w Polsce, jako podmioty zarządzające finansami na najniższym szczeblu administracji oraz kierujące rozwojem obszarów wiejskich tj. 2174 gmin. 
2) Wszystkie Regionalne Izby Obrachunkowe (RIO) zajmujące się nadzorem finansowym sprawowanym nad gminami – łącznie 16 RIO
3) Wszystkie urzędy marszałkowskie jako podmioty wykonujące zadania własne w zakresie m.in. modernizacji terenów wiejskich.
4) Wszystkie Ośrodki Doradztwa Rolniczego oraz Centralny Ośrodek Doradztwa Rolniczego jako podmioty  którego działalność ukierunkowana jest na m.in. poprawa warunków pracy i życia na polskiej wsi.
5) Publikacja w wersji elektronicznej i książkowej będzie dostępna dla szeroko zakrojonej grupy odbiorców poprzez biblioteki uniwersyteckie i biblioteki PAN (minimum 100 bibliotek) tj. studentów, doktorantów, pracowników naukowych i dydaktycznych zajmujących się tematyką polityki lokalnej, polityki rozwoju, rozwojem społeczno-gospodarczym, finansami publicznymi, analizą finansową oraz kondycją finansową samorządów lokalnych – 2000 osób.
</t>
  </si>
  <si>
    <t xml:space="preserve">1
300 egz.
</t>
  </si>
  <si>
    <t xml:space="preserve">liczba publikacji nakład
</t>
  </si>
  <si>
    <t xml:space="preserve">Publikacja/ materiał drukowany 
</t>
  </si>
  <si>
    <t xml:space="preserve">Celem głównym projektowanej operacji jest transfer wiedzy poprzez publikację badań opisujących poziom i strukturę kondycji finansowej gmin poprzez powiązanie go z poziomem rozwoju społeczno-gospodarczego obszarów wiejskich w układzie przestrzennym oraz wypracowanie sposobu pomiaru kondycji finansowej gmin na bazie dotychczasowego dorobku naukowego (krajowego i międzynarodowego) w zakresie analizy finansowej jednostek samorządu lokalnego oraz przy wykorzystaniu baz danych pozostających w zasobach Regionalnych Izb Obrachunkowych oraz Głównego Urzędu Statystycznego. </t>
  </si>
  <si>
    <t>Publikacja: Kondycja finansowa samorządów lokalnych a rozwój społeczno-gospodarczy obszarów wiejskich. Ujęcie przestrzenne.</t>
  </si>
  <si>
    <t>Minikowo 1, 89-122 Minikowo</t>
  </si>
  <si>
    <t>Grupa docelowa to właściciele gospodarstw rolnych, gospodarstw agroturystycznych i siedlisk zlokalizowanych na obszarach wiejskich całego kraju. Do udziału w Kongresie zostaną również zaproszeni przedstawiciele Lokalnych Grup Działania, planujemy, że w Kongresie wezmą udział przedstawiciele wszystkich 16 województw.</t>
  </si>
  <si>
    <t xml:space="preserve">1
100
1
100
1
1000
4
6
</t>
  </si>
  <si>
    <t xml:space="preserve">liczba wyjazdów studyjnych
liczba uczestników
liczba konferencji
liczba uczestników konferencji
liczba publikacji
nakład publikacji
liczba audycji
liczba spotów 
 </t>
  </si>
  <si>
    <t>Wyjazd studyjny 
Konferencja/ kongres 
Publikacja/ materiał drukowany 
Audycja/ film/ spot odpowiednio w radiu i telewizji</t>
  </si>
  <si>
    <t xml:space="preserve">Wymiana wiedzy i doświadczeń pomiędzy podmiotami gospodarczymi (w tym rolnikami prowadzącymi usługi opiekuńcze) i instytucjami  działającymi w zakresie usług opiekuńczych. 
Cele szczegółowe operacji:
1. Przeprowadzenie Ogólnopolskiego Kongresu Gospodarstw Opiekuńczych dla 100 osób, połączonego z wyjazdem studyjnym w celu poprawienia współpracy między już istniejącymi podmiotami - gospodarstwami opiekuńczymi i instytucjami publicznymi świadczącymi opiekę.
2. Przeprowadzenie kampanii informacyjnej (dla 1.173 tys. odbiorców) i wydanie jednej Publikacji pokongresowej (nakład 1000 egz.) w celu zachęcenia właścicieli gospodarstw rolnych, domowników i mieszkańców obszarów wiejskich do podejmowania i rozwijania działalności gospodarczej polegającej na świadczeniu usług opiekuńczych jako alternatywnej do instytucjonalnej, formy opieki nad osobami niesamodzielnymi.
</t>
  </si>
  <si>
    <t>I OGÓLNOPOLSKI KONGRES GOSPODARSTW OPIEKUŃCZYCH pn.: Usługi opiekuńcze jako przyszłościowa forma działalności gospodarczej na obszarach wiejskich</t>
  </si>
  <si>
    <t>ul. Wróble 37, 88-153 Wróble</t>
  </si>
  <si>
    <t>FUNDACJA HODOWCÓW POLSKIEJ BIAŁEJ GĘSI</t>
  </si>
  <si>
    <t xml:space="preserve">Grupę docelową operacji stanowią kobiety w wieku emerytalnym oraz młode kobiety do 35 roku życia (ponad 50% uczestników operacji), niepracujące, mieszkające w gospodarstwach rolnych położonych na terenach wiejskich województw: kujawsko – pomorskiego, mazowieckiego, podlaskiego oraz świętokrzyskiego, w łącznej liczbie 480 osób (30 osób x 4 szkolenia x 4 województwa), zainteresowane podjęciem inicjatywy, jaką jest prowadzenie przyzagrodowego chowu gęsi oraz przetwórstwo i sprzedaż gęsiny w ramach rolniczego handlu detalicznego.
Dodatkową grupą objętą zasięgiem operacji są odbiorcy kampanii medialnej, do których należą, poza opisaną powyżej grupą docelową, rolnicy oraz ogół społeczeństwa – w tym osoby zainteresowane prowadzeniem przyzagrodowego chowu gęsi, jak również osoby zainteresowane pozyskiwaniem, bezpośrednio od rolników, produktów przetworzonych w ramach RHD, w liczbie 2.730.000 osób, z województw: kujawsko-pomorskiego, mazowieckiego, świętokrzyskiego oraz podlaskiego.
Beneficjenci ostateczni objęci zadaniem to zarówno niepracujące młode kobiety jak i kobiety, które osiągnęły wiek emerytalny, które z powodu braku stałego zajęcia wycofują się 
z aktywnego życia społecznego, co w efekcie przekłada się na ich gorszą sytuację ekonomiczną. Grupa docelowa projektu, składa się z osób, dla których chów przyzagrodowy mógłby być, poza zwiększeniem dochodowości gospodarstw rolnych, formą aktywności umożliwiającą ich integrację społeczną oraz zmniejszenie zagrożenia wykluczenia społecznego.
</t>
  </si>
  <si>
    <t>16
480
6
72</t>
  </si>
  <si>
    <t>liczba szkoleń/seminariów
liczba uczestników
liczba audycji,
liczba  emisji</t>
  </si>
  <si>
    <t>Szkolenie
Audycja w telewizji</t>
  </si>
  <si>
    <t>Głównym celem operacji jest wspieranie aktywizacji niepracujących kobiet wiejskich poprzez transfer wiedzy z zakresu przyzagrodowego chowu gęsi i przetwórstwa gęsiny w ramach RHD. Cel główny operacji przewiduje wsparcie aktywizacji społeczno-zawodowej mieszkańców województw objętych operacją, w tym przede wszystkim kobiet do 35 roku życia oraz kobiet w wieku emerytalnym, mieszkających na terenach wiejskich. Operacja ma służyć aktywizacji mieszkańców wsi oraz powstawaniu nowych miejsc pracy na obszarach wiejskich, a także polepszania zarządzania lokalnymi zasobami. Szczególny nacisk kładzie się na wykorzystanie potencjału osób starszych oraz młodzieży, w celu budowania postaw przedsiębiorczych.</t>
  </si>
  <si>
    <t>Przyzagrodowy chów gęsi szansą na aktywizację mieszkańców obszarów wiejskich</t>
  </si>
  <si>
    <t>59-540 Sokołowiec 113 gmina Świerzawa</t>
  </si>
  <si>
    <t>Stowarzyszenie Winnice Dolnośląskie</t>
  </si>
  <si>
    <t xml:space="preserve">Odbiorcami działania szkolenie są producenci wina z terenu całego kraju, jak również osoby zainteresowane rozpoczęciem takiej działalności w przyszłości - co najmniej 100 osób.
Odbiorcami imprezy w dniu 30.06. 2018 są producenci wina, osoby zainteresowane tematyka polskiego wina, osoby pragnące rozpocząć działalność w tym obszarze, poszerzy zakres dotychczasowej działalności, osoby związane zawodowo z braną winiarską (naukowcy, nauczyciele, sommelierzy, restauratorzy) - co najmniej 120 osób. 
Uczestnicy szkolenia i konwentu pochodzić będą przede wszystkim z terenu województw, na których produkcja wina jest najbardziej rozwinięta: lubuskiego, dolnośląskiego, opolskiego, małopolskiego, podkarpackiego.
Odbiorcami treści zamieszczanych w Internecie są wszyscy pełnoletni, zainteresowani spożywaniem polskiego wina. Planuje się dotarcie do co najmniej 2000 użytkowników.
</t>
  </si>
  <si>
    <t xml:space="preserve">
1
120
1
120
6
3
</t>
  </si>
  <si>
    <t xml:space="preserve">
liczba szkoleń/warsztatów
liczba uczestników
liczba konferencji
liczba uczestników
liczba informacji w internecie
liczba stron internetowych
</t>
  </si>
  <si>
    <t>Szkolenie/ seminarium/ warsztat/ spotkanie 
Konferencja/ kongres 
Informacje i publikacje w Internecie</t>
  </si>
  <si>
    <t xml:space="preserve">Celem bezpośrednim operacji jest przygotowanie, organizacja i przeprowadzenie XIII Konwentu Polskich Winiarzy. Operacja zrealizowana zostanie na terenie działalności Stowarzyszenia (organizatora), obejmowała będzie jednak producentów z całej Polski. Zadanie przeprowadzone zostanie w oparciu o współpracę Stowarzyszenia Winnice Dolnośląskie wraz z Uniwersytetem Przyrodniczy we Wrocławiu. Operacja zostanie przeprowadzona poprzez następujące działania:
- promocja wydarzenia w Internecie (zamieszczanie systematycznie informacji na profilach społecznościowych i na stronach www organizatora i partnera KSOW), przyjmowanie zgłoszeń producentów wina na Konwent
- organizacja szkolenia dla producentów wina (29.06.2018), we Wrocławiu - tematyka szkolenia dostosowana będzie do potrzeb zgłaszanych przez producentów wina (technologiczne aspekty produkcji wina) oraz wykorzystania narzędzi informatycznych i rolnictwa precyzyjnego w rozwiązaniach winiarskich
- organizacja głównej części Konwentu (30.06.2018) - prezentacja win polskiej produkcji: zgłoszone wina zostaną podzielone na poszczególne panele degustacyjne (pod względem regionu lub odmian), przeprowadzona zostanie analiza sensoryczna wykonana przez jurorów. Jednocześnie przeprowadzona zostanie prezentacja winnic.
- opracowanie e-publikacji na temat polskich win, które brały udział w Konwencie.
</t>
  </si>
  <si>
    <t>XIII Konwent Polskich Winiarzy - podnoszenie jakości, budowanie marki i wspieranie promocji polskich win gronowych</t>
  </si>
  <si>
    <t>31-464 Kraków, ul. Kazimierza Chałupnika 12 E lok. 8</t>
  </si>
  <si>
    <t>Polska Fundacja Innowacji</t>
  </si>
  <si>
    <t xml:space="preserve">Proponowana Kampania zakłada 4 grupy docelowe:
1. Mieszkańcy wsi (ok 20 mln osób) w szczególności rolnicy oraz rodziny związane z małymi gospodarstwami wiejskimi mieszkającymi na wsi (potencjalni producenci do współtworzenia systemu krótkiego łańcucha dostaw żywności.
2. Mieszkańcy miast (dużych, średnich i małych) – ok. 10 mln osób, w szczególności rodziny, które poszukują stałego i regularnego dostępu do żywności bez chemii, wiadomego pochodzenia. Są to konsumenci, którzy doceniają sezonowość, świeżość i chcą być pewni co do autentyczności kupowanej przez nich żywności. Są to nie tylko potencjalni konsumenci, ale aktywni partnerzy do współtworzenia 
3. Potencjalni organizatorzy systemów KŁŻ (lokalne grupy działania – ok. 300, Spółdzielnie oraz inne inicjatywy na rzecz żywności lokalnej – ok 500) zarówno na terenach wiejskich jak i miejskich.
4. Interesariusze systemów żywieniowych w Polsce i w innych krajach Europejskich, którzy stwarzają zarówno bariery i jak i możliwości dla skracania łańcuchów żywieniowych pomiędzy konsumentem a producentów. </t>
  </si>
  <si>
    <t xml:space="preserve">
10
5
20
10
20
60
10
</t>
  </si>
  <si>
    <t>Audycja/ film/ spot odpowiednio w radiu i telewizji
Analiza/ ekspertyza/ badanie
Informacje i publikacje w internecie</t>
  </si>
  <si>
    <t>Celem operacji to przygotowanie i zrealizowanie OGÓLNOPOLSKIEJ KAMPANII MEDIALNEJ pod hasłem WIEDZ I MĄDRZE JEDZ propagującą korzyści dla małych producentów żywności (głównie na terenach wiejskich), dla konsumentów (głównie miejskich) oraz organizacji działających na rzecz rozwoju wsi, wynikające z organizowania i partycypowania w tzw. systemach Krótkich Łańcuchów Dostaw Żywności (KŁŻ) opartych na sprzedaży bezpośredniej (w tym m. in. w oparciu o Rolniczy Handel Detaliczny). Kampania będzie zrealizowana za pośrednictwem przygotowanie cykl filmów, które będą emitowane w TVP3 i internecie jako podstawy do działań informacyjno-promocyjnych.</t>
  </si>
  <si>
    <t>WIEDZ I MĄDRZE JEDZ - Ogólnopolska Kampania medialna na rzecz Krótkich Łańcuchów Dostaw Żywności</t>
  </si>
  <si>
    <t>00-511 Warszawa, ul. Nowogrodzka 31</t>
  </si>
  <si>
    <t>Polski Związek Hodowców Alpak</t>
  </si>
  <si>
    <t>Grupą docelową będzie 10 hodowców alpak zrzeszonych w Polskim Związku Hodowców Alpak z terenu województw wielkopolskiego, mazowieckiego, pomorskiego oraz podlaskiego, a także hodowcy niezrzeszeni w PZHA, którzy pragną zgłębić swoją wiedzę na temat chowu i hodowli alpak. Grupą docelową I Międzyregionalnego Pokazu Alpak będą także mieszkańcy obszarów wiejskich szukający możliwości rozwoju swoich gospodarstw jak również pozostałe osoby zainteresowane tym kierunkiem produkcji.</t>
  </si>
  <si>
    <t>Celem organizacji jest przeprowadzenie kompleksowej kampanii informacyjnej dotyczącej polityki rozwoju obszarów wiejskich i wsparcia finansowego chowu i hodowli alpak. Efektem będzie uświadomienie i aktywizacja społeczności wiejskiej naszego kraju o możliwościach wsparcia rozwoju przedsiębiorczości, a także tworzenia nowych miejsc pracy.</t>
  </si>
  <si>
    <t>I Międzyregionalny Pokaz Alpak</t>
  </si>
  <si>
    <t>Instytut Rozwoju Wsi i Rolnictwa, Polska Akademia Nauk</t>
  </si>
  <si>
    <t>Grupa docelowa operacji to 20 osób, reprezentujących trzy środowiska: 1. Naukowe, w którym znajdą się badacze podejmujący problematykę przedsiębiorczości, tworzenia miejsc pracy i alternatywnych źródeł dochodu ludności wiejskiej; 2. Administracji lokalnej; oraz 3. Organizacji pozarządowych, z przedstawicielami stowarzyszeń i LGD, których działania, zapisane w statucie, koncentrują się na wspieraniu inicjatyw przedsiębiorczych na wsi, rozwijaniu działalności pozarolniczej, rozwoju wielofunkcyjnym wsi, czy podnoszeniu poziomu zatrudnienia na wsi.</t>
  </si>
  <si>
    <t>1
20
1
100</t>
  </si>
  <si>
    <t>liczba wyjazdów studyjnych
liczba uczestników
liczba publikacji
nakład</t>
  </si>
  <si>
    <t xml:space="preserve">Wyjazd studyjny 
Publikacja/ materiał drukowany </t>
  </si>
  <si>
    <t>Cel główny to podniesienie wiedzy i świadomości wśród uczestników operacji o potencjale ekonomicznym tkwiącym w zjawisku drugich domów i sposobach wykorzystania go dla celu poprawy dochodów i zatrudnienia na wsi, a także w konsekwencji wykorzystanie tej wiedzy do dalszego jej upowszechniania (publikacje, raporty, szkolenia, warsztaty itp.) i podejmowania realnych przedsięwzięć gospodarczych. Cele szczegółowe to wizytowanie kilku miejsc, w których zostaną zaprezentowane przykłady innowacyjnych rozwiązań i inicjatyw, przeszkolenie uczestników w formie  warsztatów z lokalnymi działaczami, władzami i przedsiębiorcami; Przeprowadzenie kilkunastu spotkań z interesariuszami w Polsce po powrocie w celu upowszechnienia wiedzy i zachęcania do podjęcia działań, publikacje raporty, opracowania, artykuł naukowe prezentujące przykłady przedsięwzięć biznesowych, upowszechnianie wiedzy na seminariach i konferencjach naukowych, stworzenie broszury z dobrymi praktykami i rozwiązaniami przedstawionymi w Finlandii podczas wizyty.</t>
  </si>
  <si>
    <t>Drugie domy jako możliwość podniesienia dochodów i zatrudnienia na wsi</t>
  </si>
  <si>
    <t>42-200 Częstochowa, Ks. Kard. S. Wyszyńskiego 70/126</t>
  </si>
  <si>
    <t xml:space="preserve">Grupa docelowa składać się będzie z doradców rolnych, producentów rolnych zajmujących się produkcją żywności wysokiej jakości, przetwórstwem żywności, RHD lub sprzedażą bezpośrednią, czy też planujących taką działalność, przedstawicieli Lokalnych Grup Działania czy też przedsiębiorców związanych z branżą rolniczą 
i agroturystyczną, którzy w znaczący wpływają na kształtowanie się kierunku rozwoju rolnictwa. Uczestnicy rekrutowani będą z czterech województw: śląskiego, małopolskiego, świętokrzyskiego oraz podkarpackiego (łącznie 42 osób).
</t>
  </si>
  <si>
    <t>1
42</t>
  </si>
  <si>
    <t xml:space="preserve">liczba wyjazdów studyjnych
liczba uczestników wyjazdów
</t>
  </si>
  <si>
    <t xml:space="preserve">Głównym celem operacji jest aktywizacja doradców rolniczych, producentów rolnych zajmujących się produkcją żywności wysokiej jakości, przetwórstwem żywności, RHD lub sprzedażą bezpośrednią, czy też planujących taką działalność, przedstawicieli Lokalnych Grup Działania oraz przedsiębiorców związanych z branżą rolniczą i agroturystyczną, którzy w znaczący sposób wpływają na kształt i rozwój obszarów wiejskich,  poprzez zapoznanie się z dobrymi praktykami, polityką rozwoju obszarowi wiejskich, możliwości wsparcia finansowego w postaci funduszy unijnych i innowacyjnymi rozwiązaniami dotyczącymi marketingu, przetwórstwa czy związanych z lokalnym systemem sprzedaży żywności, głównie w tzw. krótkich łańcuchach dostaw oraz sprzedaży bezpośredniej. Cel zostanie osiągnięty poprzez zorganizowanie wyjazdu studyjnego na terytorium Austrii. Austria posiada w sprzedaży bezpośredniej długoletnia tradycję oraz zróżnicowane formy jej prowadzenia, które są wspierane przez różne instytucje. </t>
  </si>
  <si>
    <t>Promowanie alternatywnych rozwiązań z zakresu przedsiębiorczości i krótkich łańcuchów dostaw żywności na przykładzie Austrii</t>
  </si>
  <si>
    <t>I, IV, V</t>
  </si>
  <si>
    <t>77-400 Złotów, Al. Piasta 32</t>
  </si>
  <si>
    <t>Stowarzyszenie Lokalna Grupa Działania Krajna Złotowska</t>
  </si>
  <si>
    <t>Do realizacji poszczególnych zadań w realizacji operacji będą uczestniczyć przedstawiciele zarządów, pracownicy biura ,koordynatorzy gminni, członkowie rad oceniających wnioski oraz członkowie stowarzyszeń .Każdy z partnerów i lider będzie zobligowany do wytypowania po 20 przedstawicieli z poszczególnych sektorów w rezultacie w realizacji operacji będzie brało udział 80 osób. Ze względu na specyfikę realizacji operacji dopuszcza się aby w poszczególnych wizytach studyjnych brały udział inni przedstawiciele partnerów. Zakładamy ,że poprzez takie rozwiązanie udział weżnie ok 80 osób.</t>
  </si>
  <si>
    <t>liczba seminariów
liczba uczestników seminarium
liczba wyjazdów studyjnych
liczba uczestników wyjazdów</t>
  </si>
  <si>
    <t xml:space="preserve">Seminarium
Wyjazd studyjny </t>
  </si>
  <si>
    <t xml:space="preserve">Zbudowanie platformy współpracy- partnerstwa w obszarze działań Lokalnych Grup Działania z wykorzystaniem zasobów lokalnych poprzez nawiązanie współpracy pomiędzy partnerami i wypracowanie innowacyjnych instrumentów poprawiających wdrażanie inicjatyw z zakresu rozwoju obszarów wiejskich.  Celem szczegółowym operacji jest zwiększenie świadomości mieszkańców 
i przedsiębiorców z obszaru funkcjonowania LGD-ów biorących udział w realizacji działań w zakresie promocji i wdrażaniu innowacyjnych narzędzi w oparciu 
o dziedzictwo kulturowo-przyrodniczego. Realizacja operacji  przybliży uczestnikom kulturowość poszczególnych obszarów ,co dzieli  i łączy po zmianach przesiedleńczych po 1945 roku. 
Poznanie dobrych rozwiązań w zakresie aktywizacji społeczności lokalnych na obszarach poszczególnych partnerów.
</t>
  </si>
  <si>
    <t>Cztery podejścia jeden cel-wypracowanie innowacyjnych mechanizmów współpracy z wykorzystaniem dziedzictwa kulturowego, przyrodniczego i historycznego obszarów LGD</t>
  </si>
  <si>
    <t>47-325 Kamień Śląski, ul. Pl. Myśliwca 5</t>
  </si>
  <si>
    <t>Stowarzyszenie Polska Sieć Odnowy i Rozwoju Wsi</t>
  </si>
  <si>
    <t>Grupę docelową stanowią wiejscy liderzy, sołtysi, członkowie organizacji wiejskich, a także przedstawiciele lokalnych społeczności i samorządów zaangażowani w proces powstawania Sieci Najciekawszych Wsi. Zakładamy, że niniejsza operacja obejmie przedstawicieli co najmniej 16 ww. miejscowości (po 3 liderów) z co najmniej 4 województw. Łącznie: min. 48 osób.</t>
  </si>
  <si>
    <t xml:space="preserve">2                               48                          2300  
23
</t>
  </si>
  <si>
    <t xml:space="preserve">liczba szkoleń
liczba uczestników szkoleń               Liczba publikacji
liczba informacji w internecie 
</t>
  </si>
  <si>
    <t xml:space="preserve">Szkolenie
Publikacja/ materiał drukowany 
informacje i publikacje w internecie
</t>
  </si>
  <si>
    <t>Głównym celem operacji jest zrównoważony rozwój obszarów wiejskich poprzez podniesienie wiedzy co najmniej 48 osób (przedstawicieli miejscowości objętych Strategią Sieci Najciekawszych Wsi - SNW) w zakresie spełnienia przez ich wsie standardów marki oraz przygotowanie ich do uzyskania Certyfikatu Uczestnika SNW dzięki organizacji szkoleń i przeprowadzeniu szeregu działań informacyjno-promocyjnych w okresie od marca do końca października 2018 r.</t>
  </si>
  <si>
    <t>„Pomysł na wieś” - Sieć Najciekawszych Wsi elementem zrównoważonego rozwoju obszarów wiejskich</t>
  </si>
  <si>
    <t>31-047 Kraków, 
ul. Sarego 2</t>
  </si>
  <si>
    <t>Instytut Zootechniki – Państwowy Instytut Badawczy</t>
  </si>
  <si>
    <t>Trzon grupy docelowej operacji oparty zostanie na pracownikach naukowych jednostek badawczych (instytuty, uczelnie), aktywnych na styku sektora rolnictwa oraz ochrony środowiska. Dodatkowo w skład grupy wchodzić będą przedstawiciele organizacji rolników i hodowców, służb doradczych, administracji rządowej i terytorialnej oraz samorządu, zainteresowani poruszaną problematyką. Identyfikacji grupy docelowej dokonano w oparciu o dane MRiRW, odnoszące się do placówek naukowych, a także doświadczenie Instytutu Zootechniki PIB ze współpracy wdrożeniowo-szkoleniowej z innymi podmiotami. Grupa docelowa będzie składać się z 40 osób, reprezentujących następujące jednostki: Instytut Zootechniki PIB, Instytut Uprawy Nawożenia i Gleboznawstwa PIB w Puławach, Instytut Technologiczno-Przyrodniczy oddział w Poznaniu, Ministerstwo Rolnictwa i Rozwoju Wsi, Centrum Doradztwa Rolniczego w Brwinowie, Krajowa Rada Izb Rolniczych, Ośrodki Doradztwa Rolniczego, uczelnie wyższe: Uniwersytet Przyrodniczy w Lublinie oraz Uniwersytet Przyrodniczy we Wrocławiu, UR w Krakowie.</t>
  </si>
  <si>
    <t>1
40
1
200</t>
  </si>
  <si>
    <t>liczba wyjazdów studyjnych;
liczba uczestników;
liczba materiałów;
nakład;</t>
  </si>
  <si>
    <t>Celem zorganizowania wyjazdu studyjnego do Hiszpanii, a konkretnie do regionu Andaluzji, jest poszerzenie wiedzy dotyczącej produktu regionalnego, jego certyfikacji, wytwarzania i dystrybucji. Realizacja zaplanowanego celu będzie możliwa dzięki wymianie wiedzy, wykładom i prezentacjom wygłaszanym i przedstawianym przez uznanych specjalistów – naukowców na Uniwersytecie w Kordobie oraz doradców ministerstwa rolnictwa, rolników i producentów z regionu Andaluzji, a także w praktyce poprzez zapoznanie się z wytwarzaniem i marketingiem wybranych produktów regionalnych i tradycyjnych, które pochodzą z tego obszaru i zaznajomienie się z produkcją certyfikowanych produktów spożywczych pochodzenia zwierzęcego (mięs, wędlin oraz serów). Celami szczegółowymi będą publikacje z zakresu aktualnego stanu problematyki certyfikowanych produktów pochodzenia rolniczego w Hiszpanii i Polsce, podkreślające znaczenie wytwarzania i rozpowszechniania tego rodzaju produktów nie tylko w promowaniu tradycyjnej żywności wysokiej jakości ale także w turystycznym popularyzowaniu i ekonomicznym wsparciu regionów, w których są przygotowywane. Kolejnym celem szczegółowym jest upowszechnienie wiedzy posiadanej i nabytej przez zespół nie tylko przez wspomniane publikacje ale także przez uczestnictwo w wykładach i spotkaniach uniwersyteckich i doradczych na terenie Andaluzji.</t>
  </si>
  <si>
    <t>Podnoszenie poziomu wiedzy w obszarze wytwarzania certyfikowanych produktów regionalnych pochodzenia zwierzęcego i wprowadzenie ich do obrotu, poprzez wyjazd studyjny realizowany w hiszpańskim regionie Andaluzji.</t>
  </si>
  <si>
    <t xml:space="preserve"> Minikowo 1, 89-122 Minikowo</t>
  </si>
  <si>
    <t>Grupę docelową przedmiotowej operacji stanowili będą głównie rolnicy, ale również przedsiębiorcy, w tym prowadzący lub zamierzający rozpocząć prowadzenie działalności turystycznej na obszarach wiejskich. Będą to przede wszystkim właściciele gospodarstw agroturystycznych, planujący wyjście poza pierwotną formę świadczenia usług (wynajem pokoi 
i żywienie gości przebywających na wypoczynku), właściciele obiektów turystyki wiejskiej oraz osoby planujące rozpocząć działalność turystyczną na obszarach wiejskich. Kolejną grupą odbiorców są doradcy rolniczy, którzy mają bezpośredni kontakt z rolnikami. Dodatkową grupą odbiorców, do których trafi operacja będą szeroko rozumiani konsumenci, odbiorcy kampanii medialnej, którzy dowiedzą się o nowych możliwościach spędzania wypoczynku na terenach wiejskich oraz możliwości nabywania przetworzonych produktów rolnych bezpośrednio u rolników.</t>
  </si>
  <si>
    <t xml:space="preserve">4
240
6
72
6
120
1
</t>
  </si>
  <si>
    <t xml:space="preserve">Liczba konferencji
liczba uczestników konferencji
liczba audycji
liczba emisji
liczba felietonów
liczba emisji
liczba informacji w internecie
</t>
  </si>
  <si>
    <t>Konferencja/ kongres 
Audycja/ film/ spot odpowiednio w radiu i telewizji
Informacje i publikacje w Internecie</t>
  </si>
  <si>
    <t xml:space="preserve">Głównym celem niniejszej operacji jest transfer wiedzy dotyczącej prowadzenia specjalistycznej działalności turystycznej na obszarach wiejskich w sposób zgodny z obowiązującymi przepisami prawnymi, do osób zamierzających prowadzić lub już prowadzących działalność turystyczną na obszarach wiejskich. Celami szczegółowymi składającymi się na realizację celu głównego operacji są:
1. Przeszkolenie, w okresie realizacji operacji, 200 osób zamierzających prowadzić lub już prowadzących działalność turystyczną na obszarach wiejskich oraz 40 doradców rolniczych, z zakresu prowadzenia specjalistycznej działalności turystycznej na obszarach wiejskich w sposób zgodny z obowiązującymi przepisami prawnymi, a także z zakresu skutecznego marketingu oferty obiektów turystyki wiejskiej i jej komercjalizacji, podczas 4 konferencji, przeprowadzonych na terenie 4 województw.
2. Przekazanie wiedzy, w okresie realizacji operacji minimum 1000 osobom zamierzającym prowadzić lub już prowadzącym działalność turystyczną na obszarach wiejskich z zakresu przepisów prawnych obowiązujących przy prowadzeniu specjalistycznej działalności turystycznej na obszarach wiejskich, poprzez stworzenie i udostępnienie 1 publikacji internetowej dotyczącej tego zakresu.
3. Dotarcie ze specjalistyczną wiedzą dotyczącą turystyki wiejskiej do 2.080.000 osób zamierzających prowadzić lub już prowadzących działalność turystyczną na obszarach wiejskich oraz potencjalnych klientów branży turystycznej, poprzez stworzenie i emisję w telewizji, na terenie 4 województw, w okresie realizacji operacji, 6 audycji na temat przyszłościowych kierunków specjalizacji obiektów turystyki wiejskiej.
4. Dotarcie ze specjalistyczną wiedzą dotyczącą turystyki wiejskiej do 2.680.000 osób zamierzających prowadzić lub już prowadzących działalność turystyczną na obszarach wiejskich oraz potencjalnych klientów branży turystycznej, poprzez stworzenie i emisję w telewizji, na terenie 4 województw, w okresie realizacji operacji, 6 felietonów na temat przyszłościowych kierunków specjalizacji obiektów turystyki wiejskiej.
</t>
  </si>
  <si>
    <t>„Wyróżnij się! – Specjalizacja w turystyce kluczem do sukcesu”.</t>
  </si>
  <si>
    <t>10-410, Olsztyn, ul. Lubelska 43a</t>
  </si>
  <si>
    <t>WARMIŃSKO-MAZURSKA IZBA ROLNICZA</t>
  </si>
  <si>
    <t>Grupą docelową operacji będą mieszkańcy obszarów wiejskich województw: mazowieckiego, podlaskiego, pomorskiego i warmińsko-mazurskiego, zrzeszeni w grupach formalnych lub nieformalnych, prowadzących działalność w zakresie sztuki, rękodzieła, kulinariów, promujące dziedzictwo kulturowe, kulinarne, folklor, zwyczaje i tradycje na obszarach wiejskich, których celem jest rozwój lokalny i poprawa sytuacji społeczno – zawodowej na obszarach wiejskich, oraz przedstawiciele organizacji i instytucji wspierających obszary wiejskie z terenu województw mazowieckiego, podlaskiego, pomorskiego i warmińsko-mazurskiego.</t>
  </si>
  <si>
    <t>1
96</t>
  </si>
  <si>
    <t>liczba konferencji
liczba uczestników</t>
  </si>
  <si>
    <t xml:space="preserve">Konferencja/ kongres </t>
  </si>
  <si>
    <t>Wspieranie zrównoważonego i wielofunkcyjnego rozwoju obszarów wiejskich województw mazowieckiego, pomorskiego, podlaskiego i warmińsko-mazurskiego w oparciu o dziedzictwo kulturowe. 
Cele szczegółowe operacji
1. Zwiększenie udziału grup formalnych i nieformalnych w organizowaniu i wdrażaniu inicjatyw na rzecz rozwoju obszarów wiejskich województw mazowieckiego, pomorskiego, podlaskiego i warmińsko-mazurskiego, poprzez udział 96 mieszkańców obszarów wiejskich w konferencji i konkursie;
2. Przekazanie informacji z zakresu polityki rozwoju obszarów wiejskich i wsparciu finansowym (możliwości i źródła finansowania działań na obszarach wiejskich, w tym wykorzystanie środków z PROW 2014 – 2020 i KSOW na rozwój obszarów wiejskich, informacje w zakresie tworzenia krótkich łańcuchów dostaw, w obszarze małego przetwórstwa lokalnego, rolniczego handlu detalicznego, zarządzania projektami z zakresu rozwoju obszarów wiejskich) 96 mieszkańcom obszarów wiejskich;
3. Zachowanie i promowanie dziedzictwa kulturowego, kulinarnego, folkloru, zwyczajów i tradycji na obszarach wiejskich wśród 500 uczestników operacji.</t>
  </si>
  <si>
    <t>TRADYCJA I ROZWÓJ</t>
  </si>
  <si>
    <t xml:space="preserve">Szepietowo Wawrzyńce 64, 18-210 Szepietowo, </t>
  </si>
  <si>
    <t>Podlaski Ośrodek Doradztwa Rolniczego w Szepietowie</t>
  </si>
  <si>
    <t xml:space="preserve">Grupę docelową operacji stanowić będą mieszkańcy obszarów wiejskich czterech sąsiadujących województw tj. warmińsko- mazurskiego, podlaskiego, mazowieckiego i lubelskiego, w tym:
• rolnicy i inni mieszkańcy obszarów wiejskich zainteresowani podjęciem małego przetwórstwa rolnego,
• osoby już prowadzący małe przetwórstwo rolno zamierzający wprowadzać zmiany,
• doradcy rolniczy,
• naukowcy.
</t>
  </si>
  <si>
    <t xml:space="preserve">3
70
1
70
</t>
  </si>
  <si>
    <t xml:space="preserve">liczba wyjazdów studyjnych
liczba uczestników
liczba konferencji
liczba uczestników konferencji
 </t>
  </si>
  <si>
    <t xml:space="preserve">Wyjazd studyjny 
Konferencja/ kongres </t>
  </si>
  <si>
    <t>Celem operacji jest podniesienie świadomości i wiedzy wśród 70 uczestników przedsięwzięcia w zakresie zachowania bezpieczeństwa i wysokiej jakości wytwarzanej żywności jako warunków podstawowych przy małym przetwórstwie rolno – spożywczym. Operacja przyczyni się do realizacji celów szczegółowych:
1. Nabycie przez 70 uczestników  w trakcie konferencji wiedzy z zakresu jakości i bezpieczeństwa żywności wytwarzanej w małych przetwórniach i rozprowadzanej w ramach krótkich łańcuchów dostaw.
2. Nabycie przez 70 uczestników  wiedzy praktycznej  z zakresu małego przetwórstwa rolno - spożywczego poprzez  poznanie dobrych praktyk w  małych zakładach przetwórczych na przykładzie innych krajów UE, 
3. Podniesienie przez 70 uczestników wyjazdu studyjnego wiedzy z zakresu procedur dotyczących uzyskania certyfikatu w systemie jakości żywności na przykładzie wybranych producentów.
4. Podniesienie przez 70 uczestników świadomości co do konieczności wytwarzania  bezpiecznej i wysokiej jakości żywności jako warunku odniesienia sukcesu w prowadzonej działalności.
5. Wzrost świadomości wśród 70 uczestników na temat przedsiębiorczości na obszarach wiejskich poprzez sieciowanie producentów żywności, nowoczesne systemy sprzedaży
6.  Aktywizacja 70 mieszkańców obszarów wiejskich na rzecz podejmowania inicjatyw zmierzających do tworzenia nowych miejsc pracy</t>
  </si>
  <si>
    <t>„Jakość i bezpieczeństwo żywności w małym przetwórstwie rolno-spożywczym”</t>
  </si>
  <si>
    <t>Podczas 4 ocen konkursowych – rolnicy, właściciele gospodarstw rolnych uczestniczących w konkursie, właściciele i przedstawiciele firm z otoczenia rolnictwa. – Każdy z partnerów wnioskodawcy przeprowadza ocenę na obszarze swojego województwa – ok. 48 osób
Podczas 4 Seminariów – Gale podsumowujące Konkurs AgroLiga 2018 w czterech województwach – rolnicy, właściciele i przedstawiciele firm z otoczenia rolnictwa uczestniczących w konkursie, mieszkańcy obszarów wiejskich, uczestnicy konkursu lat ubiegłych, doradcy rolniczy, przedstawiciele władz wojewódzkich i samorządowych, przedstawiciele instytucji działających na rzecz rolnictwa, przedstawiciele mediów. – ok. 170 osób. – w każdym województwie będącym partnerem wnioskodawcy.</t>
  </si>
  <si>
    <t xml:space="preserve">4
680
4
4
48
16
16
</t>
  </si>
  <si>
    <t xml:space="preserve">liczba szkoleń;
liczba uczestników szkole;
liczba artykułów;
liczba konkursów;
liczba uczestników konkursów;
liczba informacji w internecie;
liczba stron internetowych, na których zostanie zamieszczona informacja
</t>
  </si>
  <si>
    <t>Szkolenie/ seminarium/ warsztat/ spotkanie;
prasa;
Konkurs/olimpiada;
Informacje i publikacje w internecie;</t>
  </si>
  <si>
    <t xml:space="preserve">Celem projektu jest podniesienie jakości realizacji programu poprzez wzrost liczby osób poinformowanych o działaniach PROW wspierających rozwój rolniczej i pozarolniczej działalności na obszarach wiejskich w ramach PROW na lata 2014-2020. Operacja przyczyni się do realizacji celów szczegółowych:
– wyłonienie Mistrza i Wicemistrza w kategoriach Rolnicy oraz Mistrza i Wicemistrza w kategoriach Firmy w 4 województwach, którzy uzyskują wysokie wyniki ekonomiczne, stosując innowacyjne rozwiązania technologiczne i korzystając ze wsparcia finansowego w ramach funduszy europejskich.
– rozpropagowanie informacji wśród rolników i mieszkańców obszarów wiejskich o możliwościach dalszego rozwoju obszarów wiejskich uwzględniając wsparcie finansowe z funduszy UE.
– zwiększenie świadomości mieszkańców obszarów wiejskich o możliwościach dywersyfikacji prowadzonej działalności przy udziale funduszy europejskich.
</t>
  </si>
  <si>
    <t>Konkurs AgroLiga 2018 – etap wojewódzki</t>
  </si>
  <si>
    <t>Podkarpacki Ośrodek Doradztwa Rolniczego z siedziba w Boguchwale</t>
  </si>
  <si>
    <t xml:space="preserve">Grupę docelową będzie stanowiło 45 osób zamieszkujących 4 województwa: podkarpackie, małopolskie, świętokrzyskie i lubelskie, a w tym: doradcy zajmujący się wdrażaniem nowych inicjatyw na terenach wiejskich, rolnicy, przedstawiciele instytucji rządowych i samorządowych.   
Rolnicy- to osoby zainteresowane ww. tematyką, które w przyszłości mogą stać się podmiotami prowadzącymi tego typu działalność. 
Przedstawiciele instytucji rządowych i samorządowych – osoby promujące i odpowiadające za procedury formalno-prawne powołania i prowadzenia gospodarstwa opiekuńczego na terenie województw podkarpackiego, małopolskiego, świętokrzyskiego i lubelskiego.
Doradcy – osoby które będą inicjować rozpoczęcie takiej działalności, udzielać fachowego doradztwa oraz dzielić się zdobytym doświadczeniem z rolnikami i osobami zainteresowanymi przebywaniem w domach opieki. </t>
  </si>
  <si>
    <t>1
45
1
45
1
2500 egz.</t>
  </si>
  <si>
    <t xml:space="preserve">
liczba szkoleń/spotkań
liczba uczestników spotkań
liczba wyjazdów studyjnych                     
liczba uczestników wyjazdów                                liczba tytułów publikacji                                            nakład wydawnictwa do kolportażu </t>
  </si>
  <si>
    <t xml:space="preserve">Szkolenie/ seminarium/ warsztat/ spotkanie 
Wyjazd studyjny 
Publikacja/ materiał drukowany </t>
  </si>
  <si>
    <t xml:space="preserve">Głównym celem jest aktywizacja mieszkańców wsi na rzecz podejmowania inicjatyw w zakresie tworzenia i prowadzenia gospodarstw opiekuńczych na terenie województwa podkarpackiego . 5.3. Cele szczegółowe operacji:
Przeszkolenie 45 uczestników projektu w ramach seminarium i wyjazdu studyjnego do Holandii z tematyki dotyczącej gospodarstw opiekuńczych jako elementu aktywizacji mieszkańców obszarów wiejskich oraz kolportaż wydawnictwa w nakładzie 2 500 szt. jako elementu promocji tego rodzaju przedsięwzięć.
Realizacja celów wpływa na aktywizacje mieszkańców wsi na rzecz podejmowania inicjatyw dotyczących tworzenia gospodarstw opiekuńczych służących włączeniu społecznemu w szczególności osób starszych, niepełnosprawnych i innych osób wymagających opieki.
</t>
  </si>
  <si>
    <t>Gospodarstwa opiekuńcze sposobem na aktywizację i dywersyfikację dochodów mieszkańców obszarów wiejskich.</t>
  </si>
  <si>
    <t>00-613 Warszawa, ul. Chałubińskiego 8</t>
  </si>
  <si>
    <t>POLSKA ORGANIZACJA TURYSTYCZNA</t>
  </si>
  <si>
    <t>Operacja skierowana jest do:
a) mieszkańców wsi prowadzących lub planujących podjęcie działalności turystycznej, podmiotów prowadzących lub planujących podjęcie działalności turystycznej na wsi, turystów korzystających lub chcących skorzystać  z bazy turystyki wiejskiej,</t>
  </si>
  <si>
    <r>
      <t>1   
10000 egz.
1
min. 30
min. 5 publikacji na stronach POT                     
6</t>
    </r>
    <r>
      <rPr>
        <sz val="11"/>
        <color rgb="FFFF0000"/>
        <rFont val="Calibri"/>
        <family val="2"/>
        <charset val="238"/>
        <scheme val="minor"/>
      </rPr>
      <t xml:space="preserve">
</t>
    </r>
    <r>
      <rPr>
        <sz val="11"/>
        <rFont val="Calibri"/>
        <family val="2"/>
        <charset val="238"/>
        <scheme val="minor"/>
      </rPr>
      <t xml:space="preserve">
</t>
    </r>
  </si>
  <si>
    <t xml:space="preserve">liczba tytułów publikacji                                 nakład publikacji
liczba konkursów
liczba uczestników konkursu
liczba informacji/publikacji w internecie                                       liczba stron internetowych, na których zostanie zamieszczona informacja/ publikacja
</t>
  </si>
  <si>
    <t>Publikacja/ materiał drukowany 
Konkurs/olimpiada
Informacje i publikacje w internecie</t>
  </si>
  <si>
    <t xml:space="preserve">Celem strategicznym operacji będzie, zidentyfikowanie, rozpowszechnienie i rekomendowanie dobrych praktyk w zakresie rozwoju turystyki wiejskiej 
w Polsce. 
Cele szczegółowe operacji
• identyfikacja poprzez przeprowadzenie konkursu dotyczącego turystyki na obszarach wiejskich i wyłaniającego najlepsze praktyki
• upowszechnienie poprzez komunikację i promocję najlepszych przykładów dobrych praktyk związanych z turystyką wiejską
• rozpowszechnianie wiedzy na temat zasad przygotowania  innowacyjnych rozwiązań związanych z tworzeniem ofert 
w turystyce wiejskiej
</t>
  </si>
  <si>
    <t>Identyfikacja, upowszechnianie i promocja dobrych praktyk w turystyce na obszarach wiejskich.</t>
  </si>
  <si>
    <t>01-682 Warszawa, ul. Gombrowicza 19</t>
  </si>
  <si>
    <t>Fundacja na rzecz Rozwoju Polskiego Rolnictwa</t>
  </si>
  <si>
    <t xml:space="preserve">Rolnicy i mieszkańcy wsi, do których zamierzamy trafić poprzez doradców z 16 WODR oraz z 316 Powiatowych Ośrodków Doradztwa Rolniczego, wszystkich oddziałów CDR. Pracownicy tych instytucji, a w szczególności doradcy rolni wykorzystają opracowany i wydany w formie zeszytów materiał do codziennej pracy z rolnikami. Finalnie powinny one zostać przekazane 5 000 rolnikom i mieszkańcom wsi.    </t>
  </si>
  <si>
    <t>1
5 000</t>
  </si>
  <si>
    <t>liczba tytułów
nakład</t>
  </si>
  <si>
    <t xml:space="preserve">Publikacja/materiał drukowany </t>
  </si>
  <si>
    <r>
      <t>Celem głównym projektu jest podnoszenie świadomości i kształtowanie właściwych postaw rolników w zakresie ograniczenia zanieczyszczenia wód azotem pochodzenia rolniczego, poprzez propagowanie zasad zrównoważonego rolnictwa w wydanej publikacji w nakładzie 5000 egzemplarzy, dystrybucję jej do 16 WODR, CDR Brwinów i jego 4 oddziałów, jako narzędzia do pracy z rolnikami w okresie od 01/04/2018  do 31/10/2018. Cele szczegółowe operacji</t>
    </r>
    <r>
      <rPr>
        <sz val="11"/>
        <color rgb="FFFF0000"/>
        <rFont val="Calibri"/>
        <family val="2"/>
        <charset val="238"/>
        <scheme val="minor"/>
      </rPr>
      <t>:</t>
    </r>
    <r>
      <rPr>
        <sz val="11"/>
        <rFont val="Calibri"/>
        <family val="2"/>
        <charset val="238"/>
        <scheme val="minor"/>
      </rPr>
      <t xml:space="preserve">
1. Upowszechnianie wiedzy i przygotowanie rolników do wdrożenia „Programu działań, mających na celu ograniczenie odpływu azotu ze źródeł rolniczych”, a tym samym wsparcie w realizacji polityki ekologicznej Polski, Dyrektywy Wodnej oraz Azotanowej. 
2. Identyfikacja i promocja  dobrych praktyk w zakresie gospodarki nawozowej, ze szczególnym uwzględnieniem ochrony zasobów wód.
3. Aktywizacja środowiska mieszkańców wsi na rzecz poprawy jakości wód, ochrony środowiska i zrównoważonego rozwoju.</t>
    </r>
  </si>
  <si>
    <t>Ograniczenie zanieczyszczenia azotem pochodzenia rolniczego metodą poprawy jakości wód</t>
  </si>
  <si>
    <t xml:space="preserve">Osoby reprezentujące instytucje na szczeblu centralnym i regionalnym (przedstawicieli kluczowych resortów (liczba podmiotów -4), Urzędów Marszałkowskich (16), ARiMR (17), Wojewódzkich Biur Geodezji i Terenów Rolnych (16) środowiska naukowego (min. 25) jak i lokalnym (przedstawiciele Urzędów gmin - 2176  i Starostw powiatowych – 380), którzy decydują o kierunkach gospodarki przestrzennej. 
2. rolnicy i mieszkańcy wsi, do których zamierzamy trafić poprzez doradców z 16 WODR i wszystkie oddziały CDR, którzy wykorzystają opracowaną i wydaną publikację do codziennej pracy z rolnikami. Do każdego z 16 WODR i 4 O.CDR trafi min. po 40 egz. publikacji, co oznacza, że finalnie powinny one zostać przekazane 800 rolnikom i/lub mieszkańcom wsi.    </t>
  </si>
  <si>
    <t>1
50
1
7 000</t>
  </si>
  <si>
    <t>liczba seminariów
liczba uczestników
liczba tytułów publikacji
nakład</t>
  </si>
  <si>
    <t xml:space="preserve">Szkolenie/ seminarium/ warsztat/ spotkanie
Publikacja/ materiał drukowany </t>
  </si>
  <si>
    <r>
      <t>Celem głównym projektu jest wypracowanie rekomendacji służących do określenia podstaw nowej polityki użytkowania ziemi rolniczej i przestrzeni wiejskiej, poprzez zainicjowanie debaty w formie seminarium i publikacji wydanej w nakładzie 7000 egzemplarzy, w okresie od 01.04.2018 do 31.10.2018, skierowanych do środowiska osób wpływających na kształt polityki przestrzennej i zagospodarowania krajowych zasobów przyrodniczych, w tym służących rolnictwu, leśnictwu i wsi.  Cele szczegółowe operacji</t>
    </r>
    <r>
      <rPr>
        <sz val="11"/>
        <color rgb="FFFF0000"/>
        <rFont val="Calibri"/>
        <family val="2"/>
        <charset val="238"/>
        <scheme val="minor"/>
      </rPr>
      <t>:</t>
    </r>
    <r>
      <rPr>
        <sz val="11"/>
        <rFont val="Calibri"/>
        <family val="2"/>
        <charset val="238"/>
        <scheme val="minor"/>
      </rPr>
      <t xml:space="preserve">
1. Upowszechnianie wiedzy  na temat znaczenia ziemi jako ograniczonego zasobu naturalnego, od którego zależy zrównoważony rozwój obszarów wiejskich 
2. Podniesienie świadomości środowiska decydującego o  polityce przestrzennej i wskazanie ich inicjatywnej roli w procesie kształtowania nowej polityki użytkowania ziemi. 
3. Wsparcie działań związanych z adaptacją do zmian klimatu
</t>
    </r>
  </si>
  <si>
    <t>Racjonalna i zasobooszczędna gospodarka w rolnictwie i na obszarach wiejskich. Ziemia.</t>
  </si>
  <si>
    <t>Podkarpacki Ośrodek Doradztwa Rolniczego  w Boguchwale</t>
  </si>
  <si>
    <t xml:space="preserve">Grupę docelowa stanowić będzie 100 osób z czego 49% będą uczestnicy z województwa podkarpackiego, natomiast pozostałą po równo z trzech pozostałych województw ( po 17 osób) oraz wystawcy krajowi i zagraniczni:  
Rolnicy- w tym wystawcy, osoby zainteresowane tematyka związana z hodowla królików i innego inwentarza drobnego zamieszkujący teren województwa podkarpackiego i województw ościennych. 
Przedstawiciele instytucji rolniczych i około rolniczych – osoby które współpracują lub są zainteresowani współpracą z Podkarpackim Ośrodkiem Doradztwa Rolniczego oraz Ośrodkami ościennych województw.   
Doradcy – osoby pracujące w Podkarpackim Ośrodku Doradztwa Rolniczego oraz w ośrodkach województw ościennych.  
</t>
  </si>
  <si>
    <t>1
100
1
1
30
1
95
7
40</t>
  </si>
  <si>
    <t>liczba konferencji
liczba uczestników konferencji
Liczba targów
liczba konkursów
liczba uczestników konkursu
liczba ogłoszeń w prasie
liczba spotów w radiu
liczba spotów w telewizji
liczba plakatów</t>
  </si>
  <si>
    <t xml:space="preserve">Konferencja/ kongres 
Targi/ impreza plenerowa/ wystawa
Konkurs/olimpiada
Prasa
Audycja/ film/ spot odpowiednio w radiu i telewizji
Inne: Plakaty
</t>
  </si>
  <si>
    <t>Głównym celem jest informowanie społeczeństwa na temat walorów hodowli drobnego inwentarza i możliwości pozyskania wsparcia finansowego . Cele szczegółowe to:
1. przekazanie wiedzy 100 uczestnikom konferencji na temat walorów i znaczenia hodowli królików,
2. organizacja 120 stanowisk wystawienniczych,  
3. wyłonienie 40 laureatów konkursu.</t>
  </si>
  <si>
    <t>II Ogólnopolska wystawa królików miejscem spotkania hodowców z kraju i  z zagranicy.</t>
  </si>
  <si>
    <t>78-600 Wałcz, ul. Dąbrowskiego 6</t>
  </si>
  <si>
    <t>Polska Sieć LGD – Federacja Regionalnych Sieci LGD</t>
  </si>
  <si>
    <t xml:space="preserve">Grupą docelową operacji będą:
a) przedstawiciele polskich LGD, które w swoich lokalnych strategiach rozwoju zawarły więcej niż 1 międzynarodowy projekt współpracy wyłonionych przez Polską Sieć LGD (9 osób),
b) przedstawiciele LGD z poszczególnych regionów (16 osób po 1 z każdego województwa),
c) przedstawiciele Polskiej Sieci LGD (5 osób).
</t>
  </si>
  <si>
    <t>1
30</t>
  </si>
  <si>
    <t>Celem operacji jest wymiana doświadczeń w zakresie przygotowywania i realizacji projektów współpracy oraz nawiązanie kontaktów przedstawicieli polskich LGD z portugalskimi, w związku z przygotowywaniem projektów współpracy w kolejnych latach. Celem szczegółowym jest udział 30 osób (przedstawicieli polskich LGD, regionalnych i krajowej sieci LGD) w wizycie studyjnej zorganizowanej przy współpracy z Portugalską Siecią LGD.</t>
  </si>
  <si>
    <t>Wizyta studyjna przedstawicieli polskich lgd w Portugalii</t>
  </si>
  <si>
    <t>04-373 Warszawa
ul. Kickiego 1 lok. U4</t>
  </si>
  <si>
    <t>Polska Izba Żywności Ekologicznej</t>
  </si>
  <si>
    <t xml:space="preserve">konsumentów żywności zainteresowanych nabywaniem produktów wysokiej jakości żywieniowej i zdrowotnej, do których należą certyfikowane produkty ekologiczne. Do grupy tej należą w szczególności osoby młode oraz rodzice zainteresowani zdrowym odżywianiem dzieci i członków swoich rodzin. producentów żywności (rolników), zarówno tych posiadających już atest produkcji metodami ekologicznymi, jak i tych w trakcie przestawiania gospodarstwa na ekoprodukcję, jak również rolników w różnym stopniu zainteresowanych podjęciem się produkcji żywności metodami ekologicznymi. Ta grupa celowa obejmuje beneficjentów obszaru całej Polski. </t>
  </si>
  <si>
    <t xml:space="preserve">
3
13
2
100-500
100-300
20-40
 </t>
  </si>
  <si>
    <t>liczba stoisk wystawienniczych
liczba tytułów publikacji
liczba spotów/filmów
liczba informacji /publikacji w internecie 
liczba stron internetowych, na których zamieszczona zostanie informacja/publikacja 
liczba podstron</t>
  </si>
  <si>
    <t>Stoisko wystawiennicze/ punkt informacyjny na tragach/imprezie plenerowej/ wystawie
Publikacja/ materiał drukowany 
Audycja/ film/ spot odpowiednio w radiu i telewizji
Informacje i publikacje w Internecie
Inne: strona internetowa</t>
  </si>
  <si>
    <t xml:space="preserve">Celem projektu jest promowanie zrównoważonej produkcji, dystrybucji i konsumpcji żywności, informowanie oraz edukowanie społeczeństwa – określonych w operacji  grup celowych – w zakresie podstawowych i praktycznych zasad i sposobów identyfikacji ekologicznych produktów spożywczych przez konsumentów, w tym pod kątem krajowości i lokalności pochodzenia tych produktów. Cel ten przekłada się na stymulowanie ekologicznego patriotyzmu konsumenckiego i popytu na krajowe ekoprodukty. </t>
  </si>
  <si>
    <t>Jemy eko</t>
  </si>
  <si>
    <t xml:space="preserve">02-626 Warszawa
ul. Niepodległości 64/68 lok. 39 </t>
  </si>
  <si>
    <t>BWM Art. sp. z o.o.</t>
  </si>
  <si>
    <t>Założeniem projektu jest dotarcie do jak najszerszej grupy odbiorców. Film jest narzędziem, które pozwala te założenia zrealizować.
Grupę docelowa będą stanowili doradcy rolniczy, rolnicy, mieszkańcy obszarów wiejskich, nauczyciele, uczniowie i studenci szkół rolniczych. 
Wyprodukowany cykl filmów chcemy umieścić na stronach internetowych  KSOW ,Ministerstwa Rolnictwa  i  WODR, IR, SGWW,CDR ( 23 podmiotów) Partnerzy projektu (3podmioty) –będą mieli na swoich stronach link do filmów, który będzie umieszczony na stronach BWM Art.</t>
  </si>
  <si>
    <t xml:space="preserve">Celem operacji jest promocja ekoinnowacji w rolnictwie oraz rozpowszechnianie informacji na ich temat poprzez cykl filmów pt. „Rolniku, co zrobić żeby zarobić” . 5.3. Cele szczegółowe operacji :
- podniesienie ekonomiki gospodarstw rolnych
-przeniesienie w inne rejony kraju sprawdzonych rozwiązań związanych z produkcją roślinną i zwierzęcą 
-  podniesienie świadomości mieszkańców obszarów wiejskich związanej  z ochroną środowiska i ochroną bioróżnorodności w rolnictwie .
</t>
  </si>
  <si>
    <t>„Rolniku, co zrobić aby zarobić”</t>
  </si>
  <si>
    <t>02-456 Warszawa Włochy
ul. Czereśniowa 98</t>
  </si>
  <si>
    <t>Mazowiecki Ośrodek Doradztwa Rolniczego w Warszawie</t>
  </si>
  <si>
    <t xml:space="preserve">Grupa docelowa liczyć będzie 50 osób: doradców i rolników z obszaru 4 województw: mazowieckiego, pomorskiego, podlaskiego i świętokrzyskiego - w przypadku 2 wizyt studyjnych. 
Grupa docelowa liczyć będzie 77 doradców i rolników z 5 województw: mazowieckiego, pomorskiego, podlaskiego, świętokrzyskiego i podkarpackiego - w przypadku konferencji.
W tych formach szkoleniowych wezmą udział grupy zawodowe, które bezpośrednio wpływają na zrównoważony wielofunkcyjny rozwój obszarów wiejskich. 
Tematy określone w cz. I pkt 4 wniosku są jeszcze słabo upowszechnione na obszarze realizacji operacji, więc w przedsięwzięciu wezmą udział osoby nimi zainteresowane i otwarte na zmiany. </t>
  </si>
  <si>
    <t>2
50
1
80</t>
  </si>
  <si>
    <t xml:space="preserve">liczba wyjazdów studyjnych
liczba uczestników
liczba konferencji
liczba uczestników konferencji </t>
  </si>
  <si>
    <t xml:space="preserve">Celem głównym operacji jest wymiana wiedzy pomiędzy podmiotami uczestniczącymi w rozwoju obszarów wiejskich, ułatwiająca wypracowanie rozwiązań potrzebnych do rozwoju wsi i rolnictwa.  Cele szczegółowe operacji:
 - Nabycie wiedzy i poznanie dobrych praktyk w Belgii przez 50 doradców i rolników w zakresie zrównoważonego wielofunkcyjnego rozwoju rolnictwa i obszarów wiejskich w trakcie 2 wizyt studyjnych;
-  Upowszechnienie wiedzy i belgijskich dobrych praktyk w mediach: strony internetowe i prasa 4 ośrodków doradztwa rolniczego;
- Pogłębienie wiedzy nt. zrównoważonego wielofunkcyjnego rozwoju rolnictwa i obszarów wiejskich poprzez przeprowadzenie 1 konferencji dla 77 uczestników.
- Ocena podsumowująca organizację wizyty studyjnej w oparciu o ankiety ewaluacyjne
 </t>
  </si>
  <si>
    <t>„Dobre praktyki po belgijsku”</t>
  </si>
  <si>
    <t>00-818 Warszawa, 
ul. Twarda51/55</t>
  </si>
  <si>
    <t>Instytut Geografii i Przestrzennego Zagospodarowania im. Stanisława Leszczyckiego Polskiej Akademii Nauk</t>
  </si>
  <si>
    <t>Docelowa grupa operacji jest bardzo szeroka, co wynika z ogólnokrajowego zakresu przestrzennego badania i z kompleksowego charakteru podjętej problematyki. Ogólnie można stwierdzić, iż grupę tę tworzą osoby odpowiedzialne za rozwój lokalny na obszarach wiejskich. Osoby te podzielić można na kilka zasadniczych podgrup interesariuszy. Ekspertyza skierowana jest przede wszystkim do władz lokalnych i przedstawicieli administracji publicznej wszystkich gmin położonych na obszarach wiejskich Polski, instytucji otoczenia biznesu, instytucji zajmujących się promocją turystyki wiejskiej, a także do lokalnych przedsiębiorców i potencjalnych inwestorów zainteresowanych rozwojem poszczególnych funkcji na obszarach wiejskich. Ze względu na ogólnokrajowy zakres przestrzenny i względny uniwersalizm czasowy efekt końcowy może być także cennym źródłem informacji dla instytucji regionalnych oraz centralnych, np. odpowiedzialnych za optymalizację przestrzennej alokacji finansowego wsparcia rozwoju poszczególnych funkcji obszarów wiejskich.</t>
  </si>
  <si>
    <t>liczba analiz/ekspertyz</t>
  </si>
  <si>
    <t xml:space="preserve">
Celem operacji jest rozpowszechnienie obiektywnej wiedzy z zakresu przestrzennego zróżnicowania potencjału gmin Polski do rozwoju podstawowych funkcji obszarów wiejskich, tj. (1) rolniczo-leśnej, 2) przyrodniczo-krajobrazowej, (3) rezydencjalno-mieszkaniowej, (4) turystyczno-rekreacyjnej i (5) społeczno-kulturowej. Przeprowadzona zostanie ilościowa i jakościowa ocena potencjału wszystkich gmin obejmujących obszary wiejskie, która umożliwi pełną porównywalność wyników w wymiarze przestrzennym, strukturalnym i czasowym. Ocena ilościowa będzie polegała na określeniu poziomu potencjału do rozwoju poszczególnych funkcji, zaś ocena jakościowa na wskazaniu jednej lub większej liczby funkcji o wyraźnie wyższym potencjale rozwojowym w stosunku do pozostałych. Bezpośrednim efektem realizacji celu operacji będzie sporządzenie dla każdej gminy położonej na obszarze wiejskim kraju jej indywidualnego profilu potencjału. Korzyści aplikacyjne wynikają przede wszystkim z dostosowania formy prezentacji wyników do potrzeb szerokiego i zróżnicowanego grona potencjalnych beneficjentów oraz z dystrybucji raportu przy wydatnej współpracy z doświadczonym na tym polu partnerem (FDPA). Ważną korzyścią natury metodologicznej będzie z kolei wypracowanie powtarzalnej procedury badawczej umożliwiającej monitorowanie zmian sytuacji w czasie.
</t>
  </si>
  <si>
    <t>Ocena potencjału obszarów wiejskich do rozwoju funkcji rolniczo-leśnej, przyrodniczo-krajobrazowej, turystyczno-rekreacyjnej, rezydencjalno-mieszkaniowej i społeczno-kulturowej</t>
  </si>
  <si>
    <t>26-021 Daleszyce
Plac Staszica 6</t>
  </si>
  <si>
    <t>Grupą docelową są przedstawiciele lokalnych grup działania z Unii Europejskiej w tym z Polski. Operacja będzie skierowana do osób odpowiedzialnych w swoich lgd za przygotowanie i realizowanie międzynarodowych projektów współpracy.</t>
  </si>
  <si>
    <t>1
100
1
100
5</t>
  </si>
  <si>
    <t xml:space="preserve">liczba wyjazdów studyjnych
liczba uczestników
liczba konferencji
liczba uczestników konferencji                  liczba informacji i publikacji w internecie
 </t>
  </si>
  <si>
    <t>Wyjazd studyjny/
Konferencja/
informacje i publikacje w internecie</t>
  </si>
  <si>
    <t xml:space="preserve">Celem operacji jest organizacja dwudniowej międzynarodowej konferencji ,,Projekty współpracy, a rozwój obszarów wiejskich. Stworzenie możliwości nawiązania kontaktów dla 100 przedstawicieli lgd z Unii Europejskiej, w tym z Polski poprzez organizację konferencji połączonej z warsztatami oraz wizyta studyjną z prezentacją dobrych praktyk. Stworzenie strony internetowej na której prezentowane będą lgd, których przedstawiciele wzięli udział w przedmiotowej konferencji. </t>
  </si>
  <si>
    <t>Projekty współpracy, a rozwój obszarów wiejskich</t>
  </si>
  <si>
    <t>00-375 Warszawa, 
ul. Smolna 34/7</t>
  </si>
  <si>
    <t>Forum Aktywizacji Obszarów Wiejskich</t>
  </si>
  <si>
    <t>Reprezentanci podmiotów działających na rzecz rozwoju  obszarów wiejskich, takich jak: LGD, organizacje pozarządowe, samorządy lokalne, instytucje wdrażające/pośredniczące, ODR
Mieszkańcy obszarów wiejskich</t>
  </si>
  <si>
    <t xml:space="preserve">
14
267
4
200
4
60
1
70
4
40 </t>
  </si>
  <si>
    <t>Liczba warsztatów 
liczba uczestników warsztatów
liczba seminariów
liczba uczestników seminariów
liczba wyjazdów studyjnych 
liczba uczestników wyjazdów 
liczba konferencji 
liczba uczestników konferencji 
liczba konkursów
liczba uczestników</t>
  </si>
  <si>
    <t>Szkolenie/seminarium/warsztat/spotkanie
Wyjazd studyjny
Konferencja/kongres
konkurs/olimpiada</t>
  </si>
  <si>
    <t xml:space="preserve">Cel operacji: podniesione kompetencje LGD w zakresie animacji społeczności lokalnych poprzez przygotowanie 60 animatorów  – inicjatorów tworzenia partnerstw, w szczególności wielosektorowych oraz inicjowanie ciekawych działań w środowisku lokalnym. 5.3. Cele szczegółowe operacji: 
-  Animatorzy umiejętnie aktywizujący mieszkańców tworząc partnerstwa trójsektorowe  w celu podnoszenia jakości życia (4.1) 
- przygotowani profesjonalnie animatorzy dbający o podniesienie poziomu życia  mieszkańców poprzez umiejętne wykorzystywanie innowacyjnych rozwiązań wspieranie rozwoju przedsiębiorczości (4.7), zwiększenie świadomości mieszkańców w umiejętnym wykorzystywaniu lokalnych zasobów (ekonomicznych, środowiskowych, społecznych 4.5.);
-   przygotowani animatorzy do promocji jakości życia na wsi (4.9) opierający się na dobrych doświadczeniach i inicjatywach;
-   przygotowani animatorzy do mobilizowania mieszkańców do wspólnego działania, pracy nad wspólnym decydowaniem o rozwoju lokalnym, współpracy z samorządem (4.12; 4.13);
-   przygotowani animatorzy zdolni do tworzenia sieci współpracy  (4.11) </t>
  </si>
  <si>
    <t>AKADEMIA UMIEJĘTNOŚCI ANIMATORA LGD</t>
  </si>
  <si>
    <t>20-337 Lublin, ul. Pogodna 50A/2</t>
  </si>
  <si>
    <t>LUBELSKA IZBA ROLNICZA</t>
  </si>
  <si>
    <t xml:space="preserve">- rolnicy,
- doradcy rolniczy,
- przedstawiciele z każdego LGD  z poszczególnych województw
- przedstawiciele Samorządu Terytorialnego po jednym przedstawicielu z każdego powiatu z poszczególnych województw                                                      
</t>
  </si>
  <si>
    <t>5
750</t>
  </si>
  <si>
    <t>Konferencja/Kongres</t>
  </si>
  <si>
    <t>Celem operacji jest zapoznanie jej uczestników z Europejskim Partnerstwem na rzecz Innowacji – EIP-AGRI, podniesienie wiedzy grupy docelowej oraz zrozumienie problemu w zakresie szeroko rozumianej ochrony gleb i wód poprzez racjonalne nawożenie oraz stosowanie naturalnych zasobów, która ma bezpośredni wpływ na ochronę środowiska i przeciwdziałanie zmianom klimatu. Celem szczegółowym operacji jest organizacja 5 konferencji po jednej w woj. lubelskim, podkarpackim, podlaskim, mazowieckim, łódzkim oraz czynny w nich udział 750 przedstawicieli grupy docelowej wykazanej we wniosku.</t>
  </si>
  <si>
    <t>Gleba jako źródło życia – ochrona oraz jej racjonalne wykorzystanie</t>
  </si>
  <si>
    <t>97-540 Plawno, 
Plac Wolności 26</t>
  </si>
  <si>
    <t>Fundacja EKOOSTOJA</t>
  </si>
  <si>
    <t xml:space="preserve">Grupa docelowa to (kryteria obligatoryjne spełniane łącznie):
- osoby w wieku powyżej 18 lat,
- zamieszkujące na terenie województw: łódzkie, śląskie, opolskie i świętokrzyskie (zgodnie z rozumieniem przepisów Kodeksu Cywilnego), w szczególności na terenach wiejskich.
Posiadając wiedzę na temat zainteresowania tematyką pszczelarską, zostaną wprowadzone dodatkowe kryteria punktowe, które będą determinować pierwszeństwo udziału w projekcie od ilości uzyskanych punktów:
5pkt zamieszkiwanie na terenie wiejskim
5pkt nie posiadanie rodzin pszczelich
4pkt posiadanie nie więcej niż 5 rodzin pszczelich
3pkt posiadanie nie więcej niż 10 rodzin pszczelich
2pkt posiadanie nie więcej niż 20 rodzin pszczelich
1pkt posiadanie więcej niż 20 rodzin pszczelich
3pkt kobieta
5pkt osoba do 35 roku życia
5pkt rolnik lub domownik rolnika
1pkt posiadanie ogródka przydomowego
3pkt posiadanie sadu (min 10 drzew)
Grupę docelową stanowić będzie 300os. Na terenie każdego województwa zostaną zorganizowane co najmniej dwa szkolenia. Łącznie zostanie utworzonych 20 grup szkoleniowych po 15 osób każda, tj. 300 osób łącznie.
</t>
  </si>
  <si>
    <t>20
300
300</t>
  </si>
  <si>
    <t>liczba szkoleń
liczba uczestników
liczba egzemplarzy</t>
  </si>
  <si>
    <t xml:space="preserve">Szkolenie
Publikacja/ materiał drukowany </t>
  </si>
  <si>
    <t xml:space="preserve">CEL GŁÓWNY: aktywizacja obywateli w zakresie pszczelarskiej edukacji ekologicznej oraz działań na rzecz zrównoważonego rozwoju poprzez rozpowszechnienie informacji z zakresu ochrony owadów zapylających. 
Cel główny będzie realizowany zgodnie z zasadą SMART:
</t>
  </si>
  <si>
    <t>Pszczoły i pszczelarstwo = rolnictwo ekologiczne</t>
  </si>
  <si>
    <t>Urzędów, 23-250 Mikołajówka 11</t>
  </si>
  <si>
    <t>Lubelskie Stowarzyszenie Miłośników Cydru</t>
  </si>
  <si>
    <t xml:space="preserve">-Producenci/sadownicy specjalizujący się  w produkcji jabłek, czyli osoby którym bliska jest popularyzacja polskiego sadownictwa, zajmują się produkcją sadowniczą
-  przedstawiciele organizacji udzielających dotacji na podejmowanie i rozwój działalności gospodarczej na obszarach wiejskich tj. LGD
-przedstawiciele ośrodków doradztwa rolniczego   
</t>
  </si>
  <si>
    <t xml:space="preserve">liczba wyjazdów studyjnych
liczba uczestników  </t>
  </si>
  <si>
    <t xml:space="preserve">Celem projektu jest poznanie zasad współpracy w sektorze rolnym w oparciu
o lokalne zasoby w innych krajach Unii Europejskiej. Cele szczegółowe:
-Wymiana doświadczeń  na temat organizacji przetwórstwa owoców (jabłka-produkcja jabłecznika)  pod kątem prawnym, organizacyjnym, marketingowym oraz finansowym na terenie Francji oraz Hiszpanii.
-upowszechnienie aktualnej wiedzy na temat produkcji jabłecznika
-wymianę doświadczeń i wzrost umiejętności praktycznych w zakresie nowych kierunków działalności pozarolniczej
</t>
  </si>
  <si>
    <t>Przetwórstwo oparte na lokalnych zasobach szansą rozwoju dla polskich sadowników</t>
  </si>
  <si>
    <t>Biuro Prasowe</t>
  </si>
  <si>
    <t xml:space="preserve">Przedstawiciele mediów zagranicznych (wszystkich krajów unijnych i innych krajów ważnych z punktu widzenia promocji i rozwoju sektora rolno-spożywczego) oraz przedstawiciele mediów krajowych − zajmujący się tematyką ekonomiczno-gospodarczą, rolną, żywnościową i pokrewnymi. Udział około 40 dziennikarzy, w tym około 20 dziennikarzy krajowych i około 20 dziennikarzy zagranicznych; Z każdą grupą podróżować będzie przedstawiciel organizatorów (2 osoby z Biura Prasowego) oraz tłumacz (w przypadku wyjazdów z udziałem dziennikarzy zagranicznych). </t>
  </si>
  <si>
    <t>krajowe wyjazdy studyjne</t>
  </si>
  <si>
    <t>Cel główny: zwiększenie świadomości opinii publicznej na temat wykorzystania PROW.
Szczegółowe: 
- prezentacja przedstawicielom mediów dobrych praktyk − wykorzystania funduszy PROW publikowanie przez uczestników wizyt materiałów na temat PROW; 
- przekazanie dziennikarzom bieżących informacji na temat PROW 2014-2020;
- ułatwienie mediom kontaktu z beneficjentami PROW;
- zwiększenie świadomości dziennikarzy na temat wykorzystania środków PROW 2014-2020;
- zwiększenie ilości publikacji medialnych na temat PROW 2014-2020. Przedstawione dziennikarzom przykłady dobrych praktyk zostaną przez nich upublicznione w mediach: prasie, radiu, telewizji, internecie.
 - zwiększenie świadomości opinii publicznej na temat wykorzystania środków PROW 2014-2020.Temat: 
- upowszechnianie wiedzy w zakresie innowacyjnych rozwiązań w rolnictwie, 
- upowszechniania wiedzy w zakresie planowania, zarządzania projektami z zakresu rozwoju obszarów wiejskich, 
- promocja jakości życia na wsi jako miejsca do życia i rozwoju zawodowego.</t>
  </si>
  <si>
    <t xml:space="preserve">Szlakiem dobrych praktyk PROW. Wizyty studyjne dla dziennikarzy. </t>
  </si>
  <si>
    <t>1 i 2</t>
  </si>
  <si>
    <t>Ogół społeczeństwa ze szczególnym uwzględnieniem zamieszkującego obszary wiejskie, uczniów i nauczycieli ponadpodstawowych szkół rolniczych, społeczności lokalnej oraz osób zainteresowanych wdrażaniem inicjatyw na rzecz rozwoju obszarów wiejskich poprzez emisję spotu i audycji w Telewizji Polskiej, planuje się 270 emisji spotu oraz min. 22 emisje audycji</t>
  </si>
  <si>
    <t>270 emisji spotu
22 emisje audycji</t>
  </si>
  <si>
    <t>emisja spotu i emisja audycji</t>
  </si>
  <si>
    <t>Audycja/ film/spot</t>
  </si>
  <si>
    <t xml:space="preserve">Realizacja działania ma umożliwić zwiększenia wiedzy i innowacyjności na obszarach wiejskich, w szczególności wśród młodzieży szkól rolniczych, a także promować uczenie się przez całe życie w celu  podnoszenia potencjału ludzkiego i poprawy funkcjonowania gospodarstw rolnych.
Mając powyższe na uwadze niezwykle istotne jest upowszechnienie dostępu do usług poradnictwa edukacyjno-zawodowego absolwentom szkół ponadpodstawowych i gimnazjalnych oraz osobom dorosłym, poprzez zbudowanie spójnego systemu poradnictwa zawodowego a także wzbogacenie oferty edukacyjnej szkół rolniczych poprzez wprowadzenie nowych metod kształcenia dostosowanych do potrzeb regionalnych w celu zwiększenie liczby absolwentów szkół resortowych MRiRW. 
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 </t>
  </si>
  <si>
    <t xml:space="preserve">Upowszechnianie wiedzy pomiędzy szkołami rolniczymi a osobami zainteresowanymi edukacją na rzecz rozwoju obszarów wiejskich. </t>
  </si>
  <si>
    <t xml:space="preserve">Bezpośrednio – ok 150 pracowników zaplecza naukowo-badawczego Polski i struktur wspierających wdrażanie innowacji w sektorze rolno-żywnościowym i na obszarach wiejskich z zakresu PROW 2014-2020 i działań SCAR. </t>
  </si>
  <si>
    <t>seminaria/spotkania/konferencje</t>
  </si>
  <si>
    <t xml:space="preserve">Celem głównym jest przekazanie informacji o planowanych zadaniach dla zaplecza naukowo-badawczego, a także struktur wspierających wdrażanie innowacji w sektorze rolno-żywnościowym i na obszarach wiejskich. Celami szczegółowymi są: wymiana poglądów, doświadczeń i prezentacja dobrych praktyk w kontekście międzynarodowym w zakresie transferu wiedzy z nauki do praktyki rolniczej.
</t>
  </si>
  <si>
    <t>Prezentacja i promocja współpracy z instytutami naukowymi, udział w pracach grup roboczych i strategicznych Stałego Komitetu ds. Badań w Rolnictwie (SCAR) przy Dyrektoriacie Badań i Innowacji Komisji Europejskiej</t>
  </si>
  <si>
    <t xml:space="preserve">Bezpośrednio – ok 50 pracowników zaplecza naukowo-badawczego Polski oraz instytucji wspierających upowszechnianie wiedzy z zakresu PROW 2014-2020. </t>
  </si>
  <si>
    <t>ilość wyjazdów studyjnych</t>
  </si>
  <si>
    <t xml:space="preserve">Celem głównym jest wzmocnienie współpracy jednostek naukowych działających w obszarze rolnictwa i rozwoju wsi. Celami szczegółowymi są wspólna realizacja projektów badawczych, wymiana poglądów, doświadczeń i prezentacja dobrych praktyk w kontekście międzynarodowym oraz prezentacja innowacyjnych rozwiązań dotyczących transferu wiedzy z nauki do praktyki rolniczej wzmocni współpracę w ramach ESROW oraz przyczyni się do zwiększenia udziału zainteresowanych stron we wdrażaniu rozwiązań innowacyjnych w rolnictwie, produkcji żywności 
i na obszarach wiejskich. </t>
  </si>
  <si>
    <t>Organizacja wizyty studyjnej w zagranicznych instytutach badawczych</t>
  </si>
  <si>
    <t>Bezpośrednio – ok 60 pracowników zaplecza naukowo-badawczego Polski i krajów UE 13 oraz instytucji wspierających upowszechnianie wiedzy z zakresu PROW 2014-2020 i działań SCAR.</t>
  </si>
  <si>
    <t>konferencja / kongres</t>
  </si>
  <si>
    <t xml:space="preserve">Celem operacji jest przekazanie wiedzy i informacji o planowanych zadaniach dla zaplecza naukowo-badawczego Polski i krajów UE13, w efekcie której wzmocniona zostanie współpraca z ESROW. Celami szczegółowymi są: wymiana poglądów, doświadczeń i prezentacja dobrych praktyk w kontekście międzynarodowym oraz prezentacja innowacyjnych rozwiązań dotyczących transferu wiedzy z nauki 
do praktyki rolniczej. Realizacja założonych celów przyczyni się do wsparcia transferu wiedzy i innowacji w rolnictwie, produkcji żywności i na obszarach wiejskich.
</t>
  </si>
  <si>
    <t>Organizacja międzynarodowej konferencji na temat upowszechniania wiedzy o działalności Stałego Komitetu ds. Badań w Rolnictwie (SCAR) przy Dyrektoriacie Badań i Innowacji Komisji Europejskiej.</t>
  </si>
  <si>
    <t>Bezpośrednio 1000 osób/podmiotów działających na obszarze rolnictwa i rozwoju obszarów wiejskich, w tym instytucjach wspierających upowszechnienie wiedzy z zakresu PROW 2014-2020, a w szczególności jednostek doradztwa rolniczego, administracji państwowej i samorządowej, uczelni i szkół rolniczych, a także producentów rolnych i przedsiębiorców sektora rolno-spożywczego.</t>
  </si>
  <si>
    <t>1
1000</t>
  </si>
  <si>
    <t xml:space="preserve">tytuły publikacji wydanych w formie papierowej
liczba egzemplarzy </t>
  </si>
  <si>
    <t>Publikacja/ materiał (wersja drukowana i/lub elektroniczna)</t>
  </si>
  <si>
    <t>Celem głównym jest przekazanie informacji o przykładach dobrych praktyk działalności innowacyjnej w instytutach badawczych nadzorowanych przez MRiRW oraz ich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na obszarach wiejskich oraz zwiększenie udziału zainteresowanych stron we wdrażaniu inicjatyw na rzecz rozwoju obszarów wiejskich.
Temat: Upowszechnienie wiedzy i informacji w zakresie innowacyjnych rozwiązań poprzez wykonanie publikacji pn. "Przykłady najlepszych innowacji wypracowanych przez instytuty badawcze nadzorowane przez Ministra Rolnictwa i Rozwoju Wsi".</t>
  </si>
  <si>
    <t>Wykonanie publikacji pn. ,,Przykłady najlepszych innowacji wypracowanych przez Instytuty Badawcze nadzorowane przez Ministra Rolnictwa i Rozwoju Wsi".</t>
  </si>
  <si>
    <t xml:space="preserve">Około 150 pracowników zaplecza naukowo-badawczego, w tym instytutów badawczych Mirr oraz instytucji doradztwa rolniczego, Krajowego Ośrodka Wsparcia Rolnictw, przedstawiciele Rad Społecznych Doradztwa Rolniczego. </t>
  </si>
  <si>
    <t>Celem operacji jest wzmocnienie współpracy nauki rolniczej z praktyką rolniczą, w szczególności w zakresie tworzenia innowacyjnych rozwiązań oraz ich wdrażania. Celami szczegółowymi są wymiana poglądów, doświadczeń i prezentacja dobrych praktyk w kontekście innowacyjnych rozwiązań dotyczących transferu wiedzy i informacji w szeroko rozumianym sektorze rolno-spożywczym i na obszarach wiejskich</t>
  </si>
  <si>
    <t>Organizacja międzynarodowej konferencji na temat współpracy nauki i praktyki w obszarze badań i innowacji w rolnictwie.</t>
  </si>
  <si>
    <t>Bezpośrednio 1000 osób/podmiotów działających na obszarze rolnictwa i rozwoju obszarów wiejskich, instytucji wspierających upowszechnienie wiedzy z zakresu PROW 2014-2020, w tym w szczególności jednostek doradztwa rolniczego, administracji państwowej i samorządowej, uczelnie i szkoły rolnicze.</t>
  </si>
  <si>
    <t>tytuły publikacji wydanych w formie papierowej
liczba egzemplarzy</t>
  </si>
  <si>
    <t>Celem głównym jest przekazanie informacji o instytutach badawczych nadzorowanych przez MRiRW, ich działalności oraz obszarach badawczych, a także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i na obszarach wiejskich oraz na zwiększenie udziału zainteresowanych stron we wdrażaniu inicjatyw na rzecz rozwoju obszarów wiejskich
Temat: Upowszechnienie wiedzy w zakresie badań naukowych i innowacyjnych rozwiązań w rolnictwie, produkcji żywności i na obszarach wiejskich poprzez wydanie publikacji pn. "Informator o instytutach badawczych nadzorowanych przez Ministra Rolnictwa i Rozwoju Wsi" - wydanie II zaktualizowane.</t>
  </si>
  <si>
    <t>Aktualizacja i druk (dodruk) publikacji pn. ''Informator o instytutach badawczych nadzorowanych przez Ministra Rolnictwa i Rozwoju Wsi - wydanie II".</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</si>
  <si>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</si>
  <si>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szkolenie/seminarium/warsztat</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</si>
  <si>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</si>
  <si>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 xml:space="preserve">Organizacja spotkań dla doradców rolniczych w instytutach badawczych i wzorcowych gospodarstwach rolnych </t>
  </si>
  <si>
    <t>Ministerstwo Rolnictwa i Rozwoju Wsi, 
ul. Wspólna 30, 00-930 Warszawa</t>
  </si>
  <si>
    <t xml:space="preserve">liczba spotkań </t>
  </si>
  <si>
    <t xml:space="preserve">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t>
  </si>
  <si>
    <t>Organizacja spotkań informacyjnych dla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</si>
  <si>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</si>
  <si>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Organizacja seminarium dla przedstawicieli instytutów badawczych i jednostek doradztwa rolniczego</t>
  </si>
  <si>
    <t>Pracownicy instytucji doradztwa rolniczego, przedstawiciele MRiRW - ok. 80 osób.</t>
  </si>
  <si>
    <t>Zagraniczne wyjazdy studyjne</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</si>
  <si>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</si>
  <si>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Organizacja wyjazdu studyjnego do wybranego kraju UE na temat funkcjonowania doradztwa rolniczego</t>
  </si>
  <si>
    <t>I,II</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</si>
  <si>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</si>
  <si>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</si>
  <si>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Organizacja międzynarodowej konferencji na temat doradztwa rolniczego pt. ,,Wyzwania dla doradztwa rolniczego po 2020"</t>
  </si>
  <si>
    <t>I; III</t>
  </si>
  <si>
    <t>I; IV</t>
  </si>
  <si>
    <t>Targi, wystawy, imprezy lokalne, regionalne, krajowe, międzynarodowe</t>
  </si>
  <si>
    <t>Stoisko wystawiennicze / punkt informacyjny na targach / imprezie plenerowej/ wystawie</t>
  </si>
  <si>
    <t>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Temat:  Promocja innowacji w sektorze rolno-żywnościowym i na obszarach wiejskich.</t>
  </si>
  <si>
    <t xml:space="preserve">Organizacja ,,Wysp Innowacji" na targach i wystawach rolniczych </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</si>
  <si>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</si>
  <si>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Zapewnienie współpracy oraz dostarczenie wiedzy państwom – członkom SWG AKIS. Ułatwianie wymiany wiedzy fachowej oraz dobrych praktyk w zakresie wdrażania innowacji w rolnictwie i na obszarach wiejskich. </t>
  </si>
  <si>
    <t>Organizacja spotkania dla członków SWG AKIS (Strategic Working Group; Agricultural Knowledge and Innovation System)</t>
  </si>
  <si>
    <t>przedstawiciele doradztwa rolniczego, praktyki rolniczej, sektora B+R i administracji. Liczebność około 675 osób, oraz rolnicy i mieszańcy obszarów wiejskich</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</si>
  <si>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</si>
  <si>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 xml:space="preserve">Organizacja cyklu spotkań poświęconych innowacjom w rolnictwie i na obszarach wiejskich </t>
  </si>
  <si>
    <t>Bezpośrednio - około 800 osób, przedstawicieli (nauczyciele i kadra zarządzająca) przedszkoli i szkół podstawowych działających na terenie danego województwa (16 województw), z udziałem doradców zatrudnionych w 16 WODR-ach</t>
  </si>
  <si>
    <t xml:space="preserve">Przedmiotowa operacja odwołuje się do dwóch celów szczegółowych PROW 2014-2020 tj. 6A-Ułatwienie różnicowania działalności, zakładania i rozwoju małych przedsiębiorstw, a także tworzenia miejsc pracy, odpowiadający na potrzeby reorientacji małych gospodarstw w kierunku rolniczym lub pozarolniczym i tworzenie możliwości zatrudnienia poza rolnictwem bez zmiany miejsca zamieszkania; 6B - Wspieranie lokalnego rozwoju na obszarach wiejskich, jako odpowiedź na potrzeby tworzenia możliwości zatrudniania poza rolnictwem bez zmiany miejsca zamieszkania, rozwoju infrastruktury technicznej i społecznej na obszarach wiejskich oraz aktywizacji mieszkańców obszarów wiejskich i wykorzystanie potencjałów endogenicznych na rzecz rozwoju lokalnego. Działanie szczególnie sprzyja promocji zrównoważonego rozwoju obszarów wiejskich, poprzez promowanie innowacyjnego podejścia do aktywności gospodarczej.
Tematem operacji jest wspieranie przedsiębiorczości na obszarach wiejskich przez podnoszenie wiedzy i umiejętności dotyczącej możliwości realizacji działań edukacyjnych w gospodarstwach rolnych oraz promocja jakości życia na wsi poprzez przekazywanie wiedzy dotyczącej życia na wsi i produkcji żywności dzieciom i młodzieży przychodzącym do zagrody edukacyjnej a przez to kształtowanie przyszłych postaw konsumpcyjnych. </t>
  </si>
  <si>
    <t xml:space="preserve">Organizacja w 16 województwach wyjazdów studyjnych do zagród edukacyjnych </t>
  </si>
  <si>
    <t>rolnicy i mieszkańcy obszarów wiejskich, naukowcy z instytutów badawczych, przedstawiciele urzędów rządowych i samorządowych oraz UE, przedstawiciele organizacji międzynarodowych zajmujący się doradztwem rolniczym. Liczebność grupy około 1500 osób</t>
  </si>
  <si>
    <t>liczba tytułów 
liczba egzemplarzy</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</si>
  <si>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</si>
  <si>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Opracowanie i druk publikacji pod roboczym tytułem ,,Kodeks dobrych praktyk w zakresie doradztwa rolniczego:</t>
  </si>
  <si>
    <t>przedstawiciele MRiRW lub innych instytucji związanych z rolnictwem i rozwojem obszarów wiejskich pośrednio interesariusze z obszarów wiejskich - 3 przedstawicieli</t>
  </si>
  <si>
    <t xml:space="preserve">Celem operacji jest udział strony polskiej (przedstawicieli MRR) w działaniach podejmowanych w ramach strategii UE dla regionu Morza Bałtyckiego. Strategia UE dla regionu Morza Bałtyckiego to kompleksowy makroregionalnej współpracy międzynarodowej, którego celem jest lepsze wykorzystanie potencjału, jakim dysponują kraje UE leżące w basenie Morza Bałtyckiego. Przewidziano możliwość prowadzenia współpracy dotyczącej rozwoju obszarów wiejskich w ramach strategii UE dla regionu Morza Bałtyckiego (SUERMB).  </t>
  </si>
  <si>
    <t>Współpraca międzynarodowa w ramach strategii UE dla regionu Morza Bałtyckiego (SUERMB)</t>
  </si>
  <si>
    <t>1,2,5</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</si>
  <si>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</si>
  <si>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Opracowanie i druk informatora o jednostkach doradztwa rolniczego</t>
  </si>
  <si>
    <t>I,III,IV</t>
  </si>
  <si>
    <t xml:space="preserve">Bezpośrednio: dyrektorzy maksymalnie 54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
</t>
  </si>
  <si>
    <t xml:space="preserve">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</si>
  <si>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Organizacja cyklu konferencji dla dyrektorów szkół rolniczych prowadzonych przez Ministra Rolnictwa i Rozwoju Wsi oraz dyrektora Krajowego Centrum Edukacji Rolniczej dotyczących PROW 2014-2020</t>
  </si>
  <si>
    <t>liczba stoisk informacyjno-promocyjnych</t>
  </si>
  <si>
    <t>Ogół społeczeństwa ze szczególnym uwzględnieniem młodzieży i kadry pedagogicznej szkół ponadpodstawowych. Grupę docelową stanowią laureaci finału centralnego Olimpiad i finału konkursów „Smaki Wsi” i „Indeks dla Rolnika”. Szacowana liczba uczestników ok. 142.</t>
  </si>
  <si>
    <t>konkurs / olimpiada</t>
  </si>
  <si>
    <t xml:space="preserve">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Wzbogacenie młodzieży o przygotowanie zawodowe, a jednocześnie pogłębienie wiedzy i umiejętności w celu unowocześniania, innowacyjności i transferu wiedzy w rolnictwie służące rozwojowi polskiego rolnictwa. Rozwijanie zainteresowań uczniów problemami żywienia, upowszechniania wzorców racjonalnego żywienia, promocja zdrowia, tradycji regionalnych.
</t>
  </si>
  <si>
    <t>Nagrody dla laureatów Olimpiad Wiedzy i Umiejętności, konkursów dla uczniów i ich opiekunów ze szkół ponadpodstawowych</t>
  </si>
  <si>
    <t>Ogół społeczności ze szczególnym uwzględnieniem udziału uczniów i nauczycieli szkół rolniczych prowadzonych przez MRiRW w maksymalnej liczbie 820 os. (każda grupa licząca max. 410 osób).</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</si>
  <si>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</si>
  <si>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Organizacja spotkań informacyjnych ,,Transfer wiedzy i działalność informacyjna PROW 2014-2020".</t>
  </si>
  <si>
    <t>II,IV</t>
  </si>
  <si>
    <t xml:space="preserve">Ogół społeczności ze szczególnym uwzględnieniem udziału uczniów i nauczycieli szkół rolniczych prowadzonych przez MRiRW 
w maksymalnej liczbie 200 os. (każda grupa licząca max. 100 osób).
</t>
  </si>
  <si>
    <t>szkolenie/seminarium/ warsztat</t>
  </si>
  <si>
    <t xml:space="preserve"> Celem jest upowszechnienie dostępu do aktualnej wiedzy dla uczniów szkół ponadpodstawowych i ponadgimnazjalnych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Realizacja działania ma umożliwić zwiększenie wiedzy i innowacyjności na obszarach wiejskich, w szczególności wśród młodzieży i nauczycieli szkół rolniczych, a także promować uczenie się przez całe życie w celu zwiększania potencjału ludzkiego i poprawy funkcjonowania gospodarstw rolnych. </t>
  </si>
  <si>
    <t>Organizacja Spotkań informacyjnych dla uczniów i nauczycieli szkół rolniczych prowadzonych przez Ministra Rolnictwa i Rozwoju Wsi</t>
  </si>
  <si>
    <t>przedstawiciele administracji rządowej (MRiRW,MRPiPS, MSWiA, MZ), GUS, KRUS Rządowej Rady Ludnościowej, przedstawiciele Kancelarii Prezydenta, KE, samorządów lokalnych i Urzędów Marszałkowskich;
- badacze, eksperci i analitycy (IERiGŻ, IPiSS, IRWiR, SGGW, UJ, Akademia Rolnicza w Krakowie, PCG Polska Sp. z o. o., Instytut Spraw Publicznych)
- przedstawiciele podmiotów ekonomii społecznej,
- inne osoby zainteresowane problematyką ekonomii społecznej,
- przedstawiciele CDR, ODR, liderzy rolniczych związków branżowych i zawodowych, 16 wojewódzkich izb rolniczych, i organizacji pozarządowych, LGD; przedstawiciel Związku Gmin Wiejskich, Członkinie Rady ds. Kobiet przy KRIR
-  członkowie Rady Rolników KRUS, członkowie (przedstawiciele organizacji pozarządowych) Rady d.s. Polityki Senioralnej przy MRPiPS
- posłowie i europosłowie,(sejmowej i senackiej  Komisji Rolnictwa i Rozwoju Wsi, Polityki Społecznej i Rodziny, Komisji Polityki Senioralnej) 
- przedstawiciele mediów (prasa, radio telewizja, rolnicze serwisy internetowe. 
-liczebność grupy docelowej: 180 osób</t>
  </si>
  <si>
    <t xml:space="preserve"> Podjęte zostaną tematy związane z:
- aktywizacją mieszkańców obszarów wiejskich w celu tworzenia partnerstw na rzecz realizacji projektów nakierowanych na rozwój tych obszarów, w skład których wchodzą przedstawiciele sektora publicznego, sektora prywatnego oraz organizacji pozarządowych; 
- upowszechnianiem wiedzy w zakresie planowania rozwoju lokalnego z uwzględnieniem potencjału ekonomicznego, społecznego i środowiskowego danego obszaru; 
- wspieraniem rozwoju społeczeństwa cyfrowego na obszarach wiejskich;                  - wspieraniem rozwoju przedsiębiorczości na obszarach wiejskich,                              - sytuacją osób starszych na obszarach wiejskich, w tym w szczególności: Specyfika sytuacji na obszarach wiejskich wraz z charakterystyką populacji osób starszych; Wyzwania demograficzne w rządowych dokumentach strategicznych i dokumentach UE; Działania i dobre praktyki na rzecz osób starszych na obszarach wiejskich; Aktywność zawodowa osób starszych na obszarach wiejskich; Mieszkańcy polskiej wsi wobec ryzyka niesamodzielności; Ekonomia społeczna w działaniach na rzecz osób starszych.
Cele operacji: Operacja realizuje Cel 3.5 Aktywizacja mieszkańców wsi na rzecz podejmowania inicjatyw w zakresie rozwoju obszarów wiejskich, w tym kreowania miejsc pracy na terenach wiejskich. Cel ten spójny jest z działaniem 11 Aktywizacja mieszkańców wsi na rzecz podejmowania inicjatyw służących włączeniu społecznemu, w szczególności osób starszych, młodzieży, niepełnosprawnych, mniejszości narodowych i innych osób wykluczonych społecznie. 
Działanie realizuje cel KSOW nr 5 Aktywizacja mieszkańców wsi na rzecz podejmowania inicjatyw w zakresie rozwoju obszarów wiejskich, w tym kreowania miejsc pracy na terenach wiejskich.</t>
  </si>
  <si>
    <r>
      <t>Międzynarodowa konferencja pn. ,,</t>
    </r>
    <r>
      <rPr>
        <i/>
        <sz val="11"/>
        <rFont val="Calibri"/>
        <family val="2"/>
        <charset val="238"/>
        <scheme val="minor"/>
      </rPr>
      <t>Aktywna Starość na obszarach wiejskich. Między diagnozą a działaniem</t>
    </r>
    <r>
      <rPr>
        <sz val="11"/>
        <rFont val="Calibri"/>
        <family val="2"/>
        <charset val="238"/>
        <scheme val="minor"/>
      </rPr>
      <t>".</t>
    </r>
  </si>
  <si>
    <t>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5. Zagraniczna branża turystyczna.</t>
  </si>
  <si>
    <t>1/
4/
36/
3/
2/
3</t>
  </si>
  <si>
    <t>liczba szkoleń/liczba konferencji/liczba targów, wystaw/tytuły publikacji/audycje, programy/konkursy i inne</t>
  </si>
  <si>
    <t>szkolenie/seminarium/warsztat
konferencja /kongres
Stoisko wystawiennicze/punkt informacyjny na targach/imprezie plenerowej/wystawie
publikacja/materiał (wersja drukowana i/lub elektroniczna)
Audycja/film/spot
analiza/ekspertyza/badanie
konkurs/olimpiada</t>
  </si>
  <si>
    <t>Głównym celem jest kreowanie wizerunku obszarów wiejskich, jako turystycznego rynku oferującego zróżnicowane i całoroczne atrakcje oraz podnoszenie rangi turystyki wiejskiej i agroturystyki w środowisku sektora turystycznego. 
Cele. 1. Budowa konsumenckiej świadomości konkretnych produktów turystycznych w skali kraju/regionu, 
2.integracja środowiska turystyki wiejskiej i agroturystyki z przedstawicielami branży turystycznej 
3. Integracja sektora turystyki wiejskiej na poziomie organizacji pozarządowych</t>
  </si>
  <si>
    <t>,,ODPOCZYWAJ NA WSI"</t>
  </si>
  <si>
    <t>Departament Bezpieczeństwa Żywności i Weterynarii</t>
  </si>
  <si>
    <t>Rolnicy indywidualni, rolnicy z gospodarstw rodzinnych, hodowcy zwierząt gospodarskich, osoby reprezentujące podmioty i instytucje działające na rzecz rolnictwa na obszarach wiejskich, lokalne grupy działania, organizacje pozarządowe, przedstawiciele świata nauki, szkoły rolnicze, jednostki badawcze i naukowe. Liczba grupy docelowej – w zależności od ilości wystawców i osób zwiedzających (ok. 20.000 osób).</t>
  </si>
  <si>
    <t>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 
Temat: Upowszechnianie wiedzy w zakresie zachowania różnorodności genetycznej zwierząt gospodarskich. Podnoszenie poziomu wiedzy i umiejętności w obszarze małego przetwórstwa lokalnego oraz upowszechnianie wiedzy w zakresie innowacyjnych rozwiązań w rolnictwie i produkcji żywności.</t>
  </si>
  <si>
    <t>Krajowe i Regionalne Wystawy Ras Rodzimych</t>
  </si>
  <si>
    <t>2 i 3</t>
  </si>
  <si>
    <t>Departament Gospodarki Ziemią</t>
  </si>
  <si>
    <t>2
8
2</t>
  </si>
  <si>
    <t>liczba seminariów
liczba artykułów
liczba konkursów</t>
  </si>
  <si>
    <t>szkolenie/seminarium/warsztat 
prasa
Konkurs / olimpiada</t>
  </si>
  <si>
    <t xml:space="preserve">Operacja ma na celu zwiększenie udziału zainteresowanych stron we wdrażaniu PROW 2014-2020 (8.2.4.3.5 Scalanie gruntów) poprzez organizację corocznego Ogólnopolskiego Konkursu Jakości Prac Scaleniowych oraz seminarium podsumowującego Konkurs, a także  publikacja artykułów w prasie branżowej nt. operacji typu „Scalanie gruntów”.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
</t>
  </si>
  <si>
    <t>Szkolenie/seminarium/warsztat</t>
  </si>
  <si>
    <t>Operacja ma na celu zwiększenie udziału zainteresowanych stron we wdrażaniu PROW 2014-2020 (8.2.4.3.5 Scalanie gruntów) poprzez organizację szkoleń w zakresie obowiązujących przepisów dotyczących scalania gruntów. Dodatkowo operacja będzie miała na celu nawiązanie współpracy administracji centralnej z administracją samorządową, a także wymianę zdobytych doświadczeń między podmiotami realizującymi operacje typu ,,Scalanie gruntów"</t>
  </si>
  <si>
    <t xml:space="preserve">Uczestnicy konkursu - uczniowie szkół gastronomicznych oraz nauczyciele - ok. 120 os.
Pośrednią grupą docelową są czytelnicy portali internetowych www.minrol.gov.pl i www.ksow.pl oraz uczniowie 
i nauczyciele szkół gastronomicznych (poza uczestnikami konkursu).
</t>
  </si>
  <si>
    <t>konkurs/olimpiada</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</si>
  <si>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</si>
  <si>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 na najlepszy przepis kulinarny wykorzystujący produkty zarejestrowane jako Chroniona Nazwa Pochodzenia (ChNP), Chronione Oznaczenie Geograficzne (ChOG) oraz Gwarantowana Tradycyjna Specjalność (GTS).</t>
  </si>
  <si>
    <t xml:space="preserve">Grupę docelową tworzą: producenci, przetwórcy, dystrybutorzy hurtownicy, detaliści, punkty gastronomiczne, beneficjenci, potencjalni beneficjenci, ogół społeczeństwa.
Liczebność: 400 000 osób/2018 r.,  (informacje szacunkowe z dwóch poprzednich edycji targów Grune Woche, pozyskane ze strony organizatora targów tj. Messe Berlin).
Ze względu na rosnącą popularność i zainteresowanie targami Grune Woche przypuszcza się, iż liczba uczestników będzie większa niż w latach ubiegłych. Tendencja wzrostowa utrzymuje się od kilku lat.
</t>
  </si>
  <si>
    <t>2 edycje
(1 edycja w 2018)
(2019 tylko wynajem powierzchni)</t>
  </si>
  <si>
    <t>Celem głównym realizacji operacji jest prezentacja osiągnięć i promocja polskiej wsi za granicą.
Cele szczegółowe operacji:
- upowszechnianie pozytywnego wizerunku polskiego rolnictwa i promocja krajowych produktów rolno– spożywczych wysokiej jakości na rynkach zagranicznych;
- wzrost liczby osób, zarówno ogółu społeczeństwa jak i potencjalnych beneficjentów, poinformowanych o polityce rozwoju obszarów wiejskich i o możliwościach finansowania;
- zwiększenie poziomu wiedzy ogólnej i szczegółowej dotyczącej PROW 2014-2020;
- upowszechnianie wiedzy zainteresowanym podmiotom w zakresie innowacji w rolnictwie i na obszarach wiejskich, a także produkcji żywności;
- upowszechnienie wiedzy w zakresie innowacyjnych rozwiązań w rolnictwie, produkcji żywności, leśnictwie i na obszarach wiejskich.</t>
  </si>
  <si>
    <t>Organizacja stoiska informacyjno-promocyjnego MRiRW na targach Grune Woche w Berlinie w latach 2018-2019.</t>
  </si>
  <si>
    <t xml:space="preserve">Rolnicy i osoby zainteresowane tematyką rolnictwa i obszarów wiejskich.
Średnia oglądalność: ok. 
400 000 widzów (wartość uśredniona, określona w oparciu o dane z poprzednich zrealizowanych kampanii). 
</t>
  </si>
  <si>
    <t>60 audycji</t>
  </si>
  <si>
    <t>Audycja/film/spot</t>
  </si>
  <si>
    <t>Harmonogram / termin realizacji
(w ujęciu kwartalnym)</t>
  </si>
  <si>
    <t xml:space="preserve">liczba materiałów informacyjnych </t>
  </si>
  <si>
    <t>ul. Wspólna 30, 00-930 Warszawa</t>
  </si>
  <si>
    <t xml:space="preserve">Centrum Doradztwa Rolniczego w Brwinowie, Oddział Warszawa </t>
  </si>
  <si>
    <t xml:space="preserve">I - II </t>
  </si>
  <si>
    <t xml:space="preserve">partnerzy KSOW, instytucje odpowiedzialne za wdrażanie PROW (w tym w zakresie KSOW i SIR), </t>
  </si>
  <si>
    <t>udział w spotkaniu</t>
  </si>
  <si>
    <t xml:space="preserve">udział w NetworX w Brukseli (ministoisko - udział rękodzielników, partnerów; degustacja); materiały informacyjne; materiały promocyjne. </t>
  </si>
  <si>
    <t xml:space="preserve">Celem operacji jest prezentacja dokonań sieci i najlepszych praktyk na forum europejskim. Prezentacja KSOW na NetworX będzie pokazywać rolę współpracy  i sieciowania w w rozowju obszarów wiejskich. Operacja ma na celu promocję KSOW, budowanie relacji pomiędzy partnerami KSOW a instytucjami i partnerami zaangażowanymi w rozwój obszarów wiejskich zagranicą. Jest okazją do prezentacji działań prowadzonych przez JC KSOW, JR KSOW, SIR oraz partnerów KSOW, w tym LGD. </t>
  </si>
  <si>
    <t xml:space="preserve">  Prezentacja KSOW na NetworX w Brukseli</t>
  </si>
  <si>
    <t>I, II, III, IV, V, VI</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</si>
  <si>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</si>
  <si>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</si>
  <si>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</si>
  <si>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</si>
  <si>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</si>
  <si>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</si>
  <si>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</si>
  <si>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</si>
  <si>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</si>
  <si>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</si>
  <si>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</si>
  <si>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</si>
  <si>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</si>
  <si>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</si>
  <si>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</si>
  <si>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</si>
  <si>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</si>
  <si>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Instytucja Zarządzająca</t>
  </si>
  <si>
    <t>Jednostka Centralna</t>
  </si>
  <si>
    <t>Centrum Doradztwa Rolniczego w Brwinowie</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</si>
  <si>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</si>
  <si>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</si>
  <si>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</si>
  <si>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</si>
  <si>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</si>
  <si>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</si>
  <si>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</si>
  <si>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</si>
  <si>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</si>
  <si>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</si>
  <si>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</si>
  <si>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</si>
  <si>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</si>
  <si>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</si>
  <si>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</si>
  <si>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</si>
  <si>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</si>
  <si>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1
80
3
60</t>
  </si>
  <si>
    <t>ul. Pszczelińska 99, 05-840 Brwinów</t>
  </si>
  <si>
    <t>Pracownicy CDR i WODR realizujący zadania na rzecz SIR, przedstawiciele MRiRW i ARiMR</t>
  </si>
  <si>
    <t>Operacja ma celu zapoznanie jej uczestników z innowacjami wdrażanymi  w rolnictwie na terenie północnych Włoch przez działające tam Grupy Operacyjne EPI oraz zapoznanie z włoskim systemem wspierania innowacji w rolnictwie w ramach EIP-AGRI. Operacja przyczyni sie również do  nawiązania międzynarodowych kontaktów.</t>
  </si>
  <si>
    <t>Śladami innowacji w rolnictwie północnych Włoch</t>
  </si>
  <si>
    <t xml:space="preserve">Partnerzy zarejestrowani w bazie Partnerów SIR, potencjalni Partnerzy SIR, pracownicy CDR oraz WODR, przedstawiciele Grup Operacyjnych EPI.  </t>
  </si>
  <si>
    <t xml:space="preserve">Konferencja </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</si>
  <si>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 ze szczególnych uwzględnieniem wielopodmiotowego podejścia na przykładzie polskich Grup Operacyjnych EPI.</t>
  </si>
  <si>
    <t>II Forum „Sieciowanie Partnerów SIR”</t>
  </si>
  <si>
    <t>Rolnicy, pracownicy jednostek doradztwa rolniczego, naukowcy, przedsiębiorcy oraz inne osoby i podmioty zainteresowane tworzeniem Grup Operacyjnych EPI.</t>
  </si>
  <si>
    <t xml:space="preserve">szkolenia 
</t>
  </si>
  <si>
    <t xml:space="preserve"> 
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</si>
  <si>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Partnerstwo dla rozwoju III</t>
  </si>
  <si>
    <t>Pracownicy CDR i WODR, przedstawiciele MRiRW oraz ARiMR</t>
  </si>
  <si>
    <t>liczba spotkań informacyjno-szkoleniowych</t>
  </si>
  <si>
    <t>spotkania informacyjno-szkoleniowe</t>
  </si>
  <si>
    <t xml:space="preserve">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
</t>
  </si>
  <si>
    <t>I dzień = 80 osób + 3 wolnych słuchaczy, II dzień = 100 osób</t>
  </si>
  <si>
    <t>ul. Pszczelińska 99, 
05-840 Brwinów</t>
  </si>
  <si>
    <t xml:space="preserve">Doradcy, rolnicy ekologiczni, przedstawiciele nauki, biznesu i administracji </t>
  </si>
  <si>
    <t>Konferencja 2 dniowa</t>
  </si>
  <si>
    <t xml:space="preserve">Przedmiotem operacji jest przedstawienie najlepszych, innowacyjnych rozwiązań w gospodarstwach ekologicznych ( uprawa mieszanek, permakultury), wymiana doświadczeń między rolnikami, doradcami. Ponadto uczestnicy drugiego dnia wezmą udział w najważniejszym i największym wydarzeniu branży ekoproduktów w Polsce i Europie Środkowo-Wschodniej w XI Międzynaroowych Targach Żywności Ekologicznej i Naturalnej NATURA FOOD. </t>
  </si>
  <si>
    <t>Możliwości przeprojektowania systemu upraw w gospodarstwach ekologicznych.
Jak prowadzić nawożenie  w zgodzie z nowymi przepisami programu azotanowego.</t>
  </si>
  <si>
    <t>ul. Tkacka 5/6,  
42-200 Częstochowa</t>
  </si>
  <si>
    <t>Częstochowskie Stowarzyszenie Rozwoju Małej Przedsiębiorczości</t>
  </si>
  <si>
    <t>Rolnicy, przedsiębiorcy, doradcy, naukowcy.</t>
  </si>
  <si>
    <t>liczba uczestników  konferencji</t>
  </si>
  <si>
    <t>4 konferencje</t>
  </si>
  <si>
    <t xml:space="preserve">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Tematem operacji są innowacyjne metody produkcji w małych gospodarstwach rolnych, w tym w zakresie małego przetwórstwa w województwach: śląskim, małopolskim, świętokrzyskim oraz podkarpackim. </t>
  </si>
  <si>
    <t>Cykl konferencji w zakresie innowacyjnych rozwiązań w małych gospodarstwach rolnych</t>
  </si>
  <si>
    <t xml:space="preserve"> broszura (liczba egzemplarzy)</t>
  </si>
  <si>
    <t>rolnicy, doradcy, przedstawiciele samorządu rolniczego, przedstawiciele nauki oraz przedstawiciele innych organizacji czy instytucji  działających na rzecz rozwoju rolnictwa</t>
  </si>
  <si>
    <t>liczba uczestników operacji</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</si>
  <si>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</si>
  <si>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 xml:space="preserve">Budowanie sieci partnerstw w celu wdrażania innowacji w zakresie wprowadzania do obrotu żywności wysokiej jakości </t>
  </si>
  <si>
    <t>Spotkanie, wyjazd studyjny, konferencja, broszura</t>
  </si>
  <si>
    <t>Maderskiego 3, 
83-422 Lubań</t>
  </si>
  <si>
    <t xml:space="preserve">Rolnicy, przedsiębiorcy, członkowie grup producenckich, doradcy 
i specjaliści ODR-ów oraz naukowców z Uniwersytetu Technologiczno-Przyrodniczego w Bydgoszczy i/lub Uniwersytetu Przyrodniczego w Poznaniu
</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</si>
  <si>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</si>
  <si>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Promocja innowacji w hodowli bydła mięsnego podczas Europejskich Targów Hodowlanych w Clermont-Ferrand</t>
  </si>
  <si>
    <t>177</t>
  </si>
  <si>
    <t>Pracownicy Centrum Doradztwa Rolniczego w Brwinowie wraz z Oddziałami oraz pracownicy Wojewódzkich Ośrodków Doradztwa Rolniczego (brokerzy innowacji oraz pracownicy wspierający wdrażnie Działania Współpraca), przedstawiciele MRiRW oraz ARiMR</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</si>
  <si>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</si>
  <si>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informacyjno-szkoleniowe dla brokerów innowacji oraz pracowników CDR i ODR wspierających prace związane z wrażaniem działania „Współpraca”</t>
  </si>
  <si>
    <t xml:space="preserve">dzień I -  70 osób + 1 wolny słuchacz
dzień II - 66  osób + 2 wolnych słuchaczy </t>
  </si>
  <si>
    <t>liczba uczestników szkolenia nr 2</t>
  </si>
  <si>
    <t>dzień I - 51 osób + 1 wolny słuchacz  
dzień II - 51 osób</t>
  </si>
  <si>
    <t>liczba uczestników szkolenia nr 1</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</si>
  <si>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</si>
  <si>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szkolenia ( 2 x 2 dni)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</si>
  <si>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</si>
  <si>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Partnerstwo dla rozwoju II</t>
  </si>
  <si>
    <t>10.000</t>
  </si>
  <si>
    <t>Doradcy, nauka, rolnicy, przedsiębiorcy oraz wszyscy zainteresowani działaniem Współpraca</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</si>
  <si>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</si>
  <si>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 xml:space="preserve"> „Działanie Współpraca” wspierające wdrażanie innowacyjnych rozwiązań w rolnictwie </t>
  </si>
  <si>
    <t>150 (dodatkowo I dnia 41 wolnych słuchaczy)</t>
  </si>
  <si>
    <t xml:space="preserve">Doradcy, przedstawiciele instytucji pracujcych na rzecz rolnictwa, rolnicy, przedstawiciele nauki, administracja rządowa </t>
  </si>
  <si>
    <t>Konferencja 2-dniowa</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</si>
  <si>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</si>
  <si>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 xml:space="preserve">III Forum wiedzy i innowacji </t>
  </si>
  <si>
    <t>120 osób (dodtkowo I dzień 15 wolnych słuchaczy, II dzień 17 wolnych słuchaczy)</t>
  </si>
  <si>
    <t xml:space="preserve">Partnerzy zarejestrowani w bazie Partnerów SIR, potencjalni partnerzy, pracownicy CDR oraz WODR  </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</si>
  <si>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</si>
  <si>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Forum „Sieciowanie Partnerów SIR”</t>
  </si>
  <si>
    <t>31</t>
  </si>
  <si>
    <t>doradcy rolniczy prywatnych i publicznych podmiotów doradztwa, uczniowie i studenci szkół rolniczych oraz rolnicy</t>
  </si>
  <si>
    <t xml:space="preserve"> Celem operacji jest przygotowanie uczestników szkolenia do podejmowania działań prowadzących do wdrażania innowacyjnych rozwiązań w zakresie rolnictwa precyzyjnego w gospodarstwach rolnych. </t>
  </si>
  <si>
    <t xml:space="preserve">Innowacyjne technologie w rolnictwie precyzyjnym </t>
  </si>
  <si>
    <t>publikacja artykułów naukowych</t>
  </si>
  <si>
    <t xml:space="preserve">I dzień = 140, II dzień = 140, III dzień = 139 </t>
  </si>
  <si>
    <t>Konferencja, publikacja artykułów naukowych</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</si>
  <si>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</si>
  <si>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 xml:space="preserve">Współczesne wyzwania gospodarki wodnej na obszarach wiejskich" </t>
  </si>
  <si>
    <t>ul. Zwycięska 8,
53-033 Wrocław</t>
  </si>
  <si>
    <t>Dolnośląski Ośrodek Doradztwa Rolniczego z siedzibą we Wrocławiu</t>
  </si>
  <si>
    <t>rolnicy, producenci rolni, doradcy, przedstawiciele świata nauki, mieszkańcy obszarów wiejskich i inne osoby zainteresowane wdrażaniem innowacji w rolnictwie i na obszarach wiejskich z wykorzystaniem środków dostępnych w ramach działania „Współpraca"</t>
  </si>
  <si>
    <t xml:space="preserve">1
500
1
60
15
</t>
  </si>
  <si>
    <t xml:space="preserve">Liczba imprez plenerowych
Szacowana liczba uczestników imprezy plenerowej
Liczba konferencji
Liczba uczestników konferencji, 
w tym liczba doradców
</t>
  </si>
  <si>
    <t>konferencja
impreza plenerowa</t>
  </si>
  <si>
    <t xml:space="preserve">Celem operacji jest podniesienie poziomu wiedzy uczestników konferencji z możliwością wykorzystania środków dostępnych w ramach działania „Współpraca” oraz zachęcenie ich do podejmowania współpracy w realizacji wspólnych innowacyjnych przedsięwzięć i tworzenia grup operacyjnych ukierunkowanych na skracanie łańcuchów dostaw. Dodatkowo wskazanie konsumentowi końcowemu bezpośredniego źródła sprzedaży produktów z gospodarstwa rolnego i małego przetwórstwa oraz innych usług i artykułów od rolników na stoiskach podczas Dolnośląskich Targów Produktu Lokalnego pt. „Od rolnika do koszyka”.
</t>
  </si>
  <si>
    <t>Od rolnika do koszyka</t>
  </si>
  <si>
    <t>rolnicy, producenci rolni, doradcy, mieszkańcy obszarów wiejskich i inne osoby zainteresowane wdrażaniem innowacji w rolnictwie i na obszarach wiejskich z wykorzystaniem środków dostępnych w ramach działania „Współpraca"</t>
  </si>
  <si>
    <t xml:space="preserve">
1
12
2</t>
  </si>
  <si>
    <t xml:space="preserve">
Liczba warsztatów
Liczba uczestników warsztatów,
w tym liczba doradców</t>
  </si>
  <si>
    <t>Celem operacji jest zachęcenie uczestników do  współpracy w zakresie tworzenia grup operacyjnych Europejskiego Partnerstwa Innowacyjnego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t>
  </si>
  <si>
    <t>Innowacje w dolnośląskim serowarstwie</t>
  </si>
  <si>
    <t>mieszkańcy obszarów wiejskich, rolnicy, właściciele gospodarstw agroturystycznych i zagród edukacyjnych, doradcy, przedstawiciele ośrodków pomocy społecznej oraz ośrodka wsparcia ekonomii społecznej, przedstawiciele lokalnych władz</t>
  </si>
  <si>
    <t xml:space="preserve">
1
60
10</t>
  </si>
  <si>
    <t xml:space="preserve">
Liczba seminariów
Liczba uczestników seminarium,
w tym liczba doradców</t>
  </si>
  <si>
    <t>Celem operacji jest propagowanie idei rolnictwa społecznego, w tym  propagowanie pomysłu usług opiekuńczych na obszarach wiejskich, tworzenia gospodarstw opiekuńczych, a także zachęcenie do edukacji w gospodarstwie rolnym i tworzenie zagród edukacyjnych na obszarze województwa dolnośląskiego.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</si>
  <si>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Rolnictwo zaangażowane społecznie jako innowacyjna forma przedsiębiorczości na obszarach wiejskich</t>
  </si>
  <si>
    <t>rolnicy, producenci rolni, przedsiębiorcy sektora rolno-spożywczego, doradcy, przedstawiciele świata nauki, mieszkańcy obszarów wiejskich i inne osoby zainteresowane wdrażaniem innowacji w rolnictwie i na obszarach wiejskich Dolnego Śląska</t>
  </si>
  <si>
    <t xml:space="preserve">
1
25
4
1
25
4</t>
  </si>
  <si>
    <t xml:space="preserve">
Liczba wyjazdów studyjnych
Liczba uczestników wyjazdu,
w tym liczba doradców
Liczba spotkań informacyjno-promocyjnych
Liczba uczestników spotkań,
w tym liczba doradców</t>
  </si>
  <si>
    <t>wyjazd studyjny
spotkanie informacyjno-promocyjne</t>
  </si>
  <si>
    <t>Celem operacji jest wspieranie innowacyjnych rozwiązań w małym przetwórstwie, wpływających na rozwój przedsiębiorczości na obszarach wiejskich Dolnego Śląska poprzez podnoszenie wiedzy i umiejętności w tym obszarze, podczas wyjazdu studyjnego do Austrii. Dodatkowo zachęcenie uczestników do tworzenia partnerstw podejmujących wspólne innowacyjne przedsięwzięcia w zakresie produkcji, promocji, certyfikacji i wprowadzania do obrotu regionalnej żywności wysokiej jakości.</t>
  </si>
  <si>
    <t>Austria – innowacje w małym przetwórstwie</t>
  </si>
  <si>
    <t>rolnicy, jednostki działające na rzecz rolników, wtym organizacje przyrodnicze działające na rzecz ochrony przyrody, doradcy rolniczy, przedstawiciele jednostek naukowo-badawczych</t>
  </si>
  <si>
    <t xml:space="preserve">
1
25
10
1
25
10</t>
  </si>
  <si>
    <t xml:space="preserve">
Liczba szkoleń
Liczba uczestników szkoleń,
w tym liczba doradców
Liczba warsztatów
Liczba uczestników warsztatów,
w tym liczba doradców
</t>
  </si>
  <si>
    <t>szkolenie połączone z warsztatami</t>
  </si>
  <si>
    <t>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podczas szkolenia połączonego z warsztatami.</t>
  </si>
  <si>
    <t>Wdrażanie innowacji w celu zachowania bioróżnorodności w obliczu zmian klimatu</t>
  </si>
  <si>
    <t>ul. C. K. Norwida 25, 
50-375 Wrocław</t>
  </si>
  <si>
    <t xml:space="preserve">rolnicy, jednostki naukowe oraz uczelnie, przedsiębiorcy, podmioty świadczące usługi doradcze,
przedstawiciele jednostek samorządu terytorialnego
</t>
  </si>
  <si>
    <t xml:space="preserve">
1
18
3</t>
  </si>
  <si>
    <t xml:space="preserve">
Liczba wyjazdów studyjnych
Liczba uczestników.
w tym 
liczba doradców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</si>
  <si>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</si>
  <si>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Dolny Śląsk. Zielona dolina żywności i zdrowia – wyjazd studyjny partnerów KSOW.</t>
  </si>
  <si>
    <t xml:space="preserve">producenci rolni – rolnicy, doradcy rolniczy, przedstawiciele jednostek naukowo-badawczych
</t>
  </si>
  <si>
    <t xml:space="preserve">
3
90
15</t>
  </si>
  <si>
    <t xml:space="preserve">
Liczba warsztatów
Liczba uczestników warsztatów,
w tym
liczba doradców rolniczych</t>
  </si>
  <si>
    <t>warsztaty polowe</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</si>
  <si>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</si>
  <si>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Innowacje w praktyce – cykl warsztatów polowych: rzepak, soja, kukurydza</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</si>
  <si>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</si>
  <si>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1
60
2
2
1
30
2
2
1 000</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</si>
  <si>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</si>
  <si>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seminarium
dwudniowe warsztaty</t>
  </si>
  <si>
    <t xml:space="preserve">Celem operacji jest propagowanie idei rozwijania wiejskich usług opiekuńczych, w tym gospodarstw opiekuńczych jako innowacyjnej formy przedsiębiorczości na obszarach wiejskich Dolnego Śląska. </t>
  </si>
  <si>
    <t xml:space="preserve">Wiejskie usługi opiekuńcze – innowacyjna forma przedsiębiorczości </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</si>
  <si>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</si>
  <si>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 xml:space="preserve">
1
16
2</t>
  </si>
  <si>
    <t xml:space="preserve">
Liczba warsztatów
Liczba uczestników warsztatów,
w tym
liczba doradców rolniczych</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</si>
  <si>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</si>
  <si>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Dolnośląskie warsztaty serowarskie </t>
  </si>
  <si>
    <t>przedstawiciele jednostek naukowych, rolnicy, właściciele lasów, przedsiębiorcy, doradcy rolniczy oraz mieszkańcy obszarów wiejskich i inne podmioty zainteresowane wdrażaniem innowacji w rolnictwie i na obszarach wiejskich z Dolnego Śląska</t>
  </si>
  <si>
    <t xml:space="preserve">
1
90
10</t>
  </si>
  <si>
    <t xml:space="preserve">
Liczba seminariów
Liczba uczestników seminarium, 
w tym 
liczba doradców rolniczych</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</si>
  <si>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</si>
  <si>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Innowacyjne wykorzystanie zasobów Dolnego Śląska w celu poprawy jakości życia w regionie – PROW 2014-2020 Działanie „Współpraca”</t>
  </si>
  <si>
    <t>2000</t>
  </si>
  <si>
    <t>ilość egzemplarzy</t>
  </si>
  <si>
    <t>broszura II</t>
  </si>
  <si>
    <t>broszura I</t>
  </si>
  <si>
    <t>Minikowo,                    89-122 Minikowo</t>
  </si>
  <si>
    <t>Kujawsko-Pomorski Ośrodek Doradztwa Rolniczego</t>
  </si>
  <si>
    <t>II-IV 2019</t>
  </si>
  <si>
    <t>rolnicy, doradcy rolniczy</t>
  </si>
  <si>
    <t xml:space="preserve">Głównym celem operacji jest podnoszenie świadomości i kształtowania właściwych postaw rolników i doradców w zakresie ograniczenia zanieczyszczenia wód azotem pochodzenia rolniczego, poprzez propagowanie zasad zrównoważonego rolnictwa, a tym samym wsparcie we wdrażaniu  „Programu działań mających na celu zmniejszenie zanieczyszczenia wód azotanami pochodzącymi ze źródeł rolniczych oraz zapobieganie dalszemu zanieczyszczeniu”. Konferencja ma za zadanie przekazać uczestnikom informacje o najnowszych rozwiązaniach dotyczących ochrony wód oraz oddziaływaniu produkcji zwierzęcej na środowisko, a także zachęcić do propagowania i wdrażania zasad zrównoważonego rolnictwa. </t>
  </si>
  <si>
    <t xml:space="preserve">Program azotanowy w Polsce-nowe obowiązki dla rolników z województwa kujawsko-pomorskiego </t>
  </si>
  <si>
    <t>seminarium III</t>
  </si>
  <si>
    <t>seminarium II</t>
  </si>
  <si>
    <t>Warszawa 
ul. Szkolna 2/4, lokal nr 403, 
00-006 Warszawa</t>
  </si>
  <si>
    <t>Krajowe Zrzeszenie Producentów Rzepaku i Roślin Białkowych</t>
  </si>
  <si>
    <t>Producenci rolni, doradcy rolniczy, przedstawiciele organizacji branżowych i rolniczych, w tym izb rolniczych, a także samorządu terytorialnego</t>
  </si>
  <si>
    <t>seminarium I</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</si>
  <si>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roslin strączkowych. Na terenie wojewodztwa kujawsko-pomorskiego prowadzona jest różnorodna produkcja zwierzeca, ale biorąc pod uwagę jednocześnie skalę wykorzystania importyowanej śruty sojowej oraz możliwosci fizjologiczne konwersji systemow żywienia poszczególnych gatunków na w/w lokalne źródła białka, projekt zostanie skoncentrowany na producentach mleka, bydła opasowego oraz trzody chlewnej.</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</si>
  <si>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</si>
  <si>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 xml:space="preserve">                           broszura</t>
  </si>
  <si>
    <t xml:space="preserve">rolnicy - producenci żywca wołowego, doradcy rolniczy. </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</si>
  <si>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</si>
  <si>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Poprawa opłacalności produkcji żywca wołowego</t>
  </si>
  <si>
    <t>szkolenie 2</t>
  </si>
  <si>
    <t>Minikowo                      89-122 Minikowo</t>
  </si>
  <si>
    <t>rolnicy - hodowcy bydła mlecznego, doradcy rolniczy, pracownicy uczelni i jednostek naukowych, przedsiębiorcy</t>
  </si>
  <si>
    <t>szkolenie 1</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</si>
  <si>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</si>
  <si>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Wymogi środowiskowe a dochodowość gospodarstw mlecznych</t>
  </si>
  <si>
    <t>Minikowo            89-122 Minikowo</t>
  </si>
  <si>
    <t xml:space="preserve">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
</t>
  </si>
  <si>
    <t>Wspieranie procesu tworzenia partnerstw na rzecz innowacji w serowarstwie.</t>
  </si>
  <si>
    <t>Końskowola ul. Pożowska 8 24-130 Końskowola</t>
  </si>
  <si>
    <t>Lubelski Ośrodek Doradztwa Rolniczego w Końskowoli</t>
  </si>
  <si>
    <t>rolnicy,
doradcy rolniczy, przedsiębiorcy, przedstawiciele instytucji rolniczych, około rolniczych i naukowych, przedstawiciele stowarzyszeń</t>
  </si>
  <si>
    <t xml:space="preserve">Wzrost znaczenia i upowszechnienie współpracy między rolnikami jako narzędzie poprawy konkurencyjności na obszarach wiejskich, tworzenie sieci kontaktów oraz promocja działania "Współpraca".  Operacja wiąże się bezpośrednio z Tematami: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t>
  </si>
  <si>
    <t>Podniesienie wiedzy oraz nabycie doświadczenia w zakresie organizacji i funkcjonowania grup operacyjnych wśród rolników, doradców, przedsiębiorców z terenu województwa lubelskiego, promocja działania "Współpraca", zapoznania uczestników wyjazdu z dobrymi praktykami w tworzeniu i funkcjonowaniu grup operacyjnych w regionie węgierskim.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</si>
  <si>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 Innowacyjne wdrożenia oraz doświadczenia w organizacji grup operacyjnych na Węgrzech</t>
  </si>
  <si>
    <t>Wybrane przykłady tradycyjnego przetwórstwa produktów rolnych szansą na innowacyjny rozwój małych gospodarstw w województwie lubelskim</t>
  </si>
  <si>
    <t>Rolnictwo zaangażowane  społeczne -  jako innowacyjny  kierunek działalności pozarolniczej</t>
  </si>
  <si>
    <t>rolnicy,
doradcy rolniczy, przedsiębiorcy, przedstawiciele instytucji rolniczych, około rolniczych i naukowych</t>
  </si>
  <si>
    <t>Upowszechnianie wiedzy na temat innowacyjnych technologii uprawy soi, w celu uzyskania zadowalających plonów nasion o dobrej jakości, możliwości przerobu i wykorzystania jej nasion w żywieniu zwierząt.  Operacja wiąże się bezpośrednio z Tematem 2: Upowszechnianie wiedzy w zakresie innowacyjnych rozwiązań w rolnictwie, produkcji żywności, leśnictwie i na obszarach wiejskich.</t>
  </si>
  <si>
    <t>Innowacyjne technologie uprawy soi oraz możliwości przerobu i wykorzystania jej nasion w żywieniu zwierząt</t>
  </si>
  <si>
    <t>Upowszechnianie i wymiana wiedzy w zakresie innowacyjnych technologii w produkcji drobiarskiej. Operacja wiąże się bezpośrednio z Tematem 2: Upowszechnianie wiedzy w zakresie innowacyjnych rozwiązań w rolnictwie, produkcji żywności, leśnictwie i na obszarach wiejskich.</t>
  </si>
  <si>
    <t>Nowe technologie w produkcji drobiarskiej</t>
  </si>
  <si>
    <t>Wiejskie usługi opiekuńcze – innowacyjna forma przedsiębiorczości</t>
  </si>
  <si>
    <t xml:space="preserve">Przedstawienie sytuacji produktu regionalnego w województwie lubelskim, wskazanie kierunków i działań, aby doprowadzić do skrócenia łańcucha dostaw żywności przy zastosowaniu innowacji w tym procesie oraz poszukiwanie partnerów i promocja działania "Współpraca". Operacja wiąże się bezpośrednio z Tematem 3: Upowszechnianie wiedzy w zakresie tworzenia krótkich łańcuchów dostaw w rozumieniu art. 2 ust. 1 akapit drugi lit. m rozporządzenia nr 1305/2013 w sektorze rolno-spożywczym </t>
  </si>
  <si>
    <t>Krótkie łańcuchy dostaw żywności w oparciu o produkty regionalne</t>
  </si>
  <si>
    <t>Zapoznanie uczestników z innowacyjnymi rozwiązaniami w zakresie technologii ogrodniczych upraw alternatywnych oraz możliwościami przetwarzania borówki dla poprawy rentowności gospodarstw. Operacja wiąże się bezpośrednio z Tematem 2: Upowszechnianie wiedzy w zakresie innowacyjnych rozwiązań w rolnictwie, produkcji żywności, leśnictwie i na obszarach wiejskich.</t>
  </si>
  <si>
    <t>Innowacje technologiczne w uprawie borówki wysokiej</t>
  </si>
  <si>
    <t xml:space="preserve"> Podniesienie wiedzy oraz nabycie doświadczenia w zakresie ekologicznej technologii uprawy truskawek, innowacyjnych rowiązań oraz pozyskanie nowych kontaktów wśród rolników, doradców, przedsiębiorców. Operacja wiąże się bezpośrednio z Tematem 2: Upowszechnianie wiedzy w zakresie innowacyjnych rozwiązań w rolnictwie, produkcji żywności, leśnictwie i na obszarach wiejskich</t>
  </si>
  <si>
    <t>Ekologiczna uprawa owoców miękkich – truskawka</t>
  </si>
  <si>
    <t xml:space="preserve">rolnicy,
doradcy rolniczy, przedsiębiorcy, przedstawiciele instytucji rolniczych, około rolniczych i naukowych, uczelni wyższych, członkowie stowarzyszeń działających na terenach wiejskich </t>
  </si>
  <si>
    <t>Wzrost świadomości mieszkańców wiejskich na temat możliwości wszechstronnego wykorzystywania surowców zielarskich oraz pozyskiwania nowych źródeł dochodu poprzez innowacyjne podejście do zakorzenionych w tradycji metod leczenia terapiami roślinnymi.  Operacja wiąże się bezpośrednio z Tematami: 2.Upowszechnianie wiedzy w zakresie innowacyjnych rozwiązań w rolnictwie, produkcji żywności, leśnictwie i na obszarach wiejskich; 5. Upowszechnianie wiedzy w zakresie optymalizacji wykorzystywania przez mieszkańców obszarów wiejskich zasobów środowiska naturalnego</t>
  </si>
  <si>
    <t>Najnowsze terapie roślinne w profilaktyce zdrowotnej- szansą na innowacyjne wykorzystywanie surowców zielarskich</t>
  </si>
  <si>
    <t>rolnicy,
doradcy rolniczy, przedsiębiorcy, przedstawiciele instytucji rolniczych, około rolniczych i naukowych, uczelni wyższych</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</si>
  <si>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</si>
  <si>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 xml:space="preserve">Innowacje w chowie i hodowli bydła mięsnego </t>
  </si>
  <si>
    <t>Mikołajówka 11       23-250 Urzędów</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</si>
  <si>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</si>
  <si>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5
20</t>
  </si>
  <si>
    <t>liczba seminariów
liczba uczestników</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</si>
  <si>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</si>
  <si>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Współpraca szansą na rozwój obszarów wiejskich poprzez innowacje</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</si>
  <si>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</si>
  <si>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Czech – innowacyjne wdrożenia oraz doświadczenia w organizacji grup operacyjnych wśród Czeskich sąsiadów  </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</si>
  <si>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</si>
  <si>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innowacyjnych metod uprawy i przetwórstwa ziół na Lubelszczyźnie</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</si>
  <si>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</si>
  <si>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Zakładanie plantacji winorośli. Uprawa winogron, produkcja wina, soków – alternatywą dla lubelskich rolników.</t>
  </si>
  <si>
    <t xml:space="preserve">rolnicy,
doradcy rolniczy, przedsiębiorcy, przedstawiciele instytucji rolniczych, około rolniczych i naukowych, uczelni wyższych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</si>
  <si>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</si>
  <si>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Austrii jako działanie na rzecz tworzenia sieci kontaktów dla osób wdrażających innowacje na obszarach wiejskich </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</si>
  <si>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</si>
  <si>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 xml:space="preserve">stoiska informacyjno-promocyjne </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</si>
  <si>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</si>
  <si>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Stoiska promocyjne nośnikiem informacji o Sieci na rzecz innowacji w rolnictwie i na obszarach wiejskich</t>
  </si>
  <si>
    <t>Kalsk 91
66-100 Sulechów</t>
  </si>
  <si>
    <t xml:space="preserve">Grupą docelową, do której skierowany będzie nabór to potencjalni partnerzy z woj. lubuskiego, rolnicy zainteresowani uprawą soi, doradcy rolni i przedsiębiorcy, plantatorzy oraz przedstawiciele jednostek naukowych. </t>
  </si>
  <si>
    <t>Konferencja naukowa jako transfer wiedzy  o uprawie soi konwencjonalnej.  Zwiększenie udziału roślin wysokobiałkowych w strukturze zasiewów i ich wykorzystanie w przemyśle paszowym. Unikatowy skład nasion soi - zaletą uprawy soi na nasiona.</t>
  </si>
  <si>
    <t>Uprawa soi. Innowacyjne źródła białka w warunkach krajowych.</t>
  </si>
  <si>
    <t xml:space="preserve">Grupa docelową, do której skierowany będzie nabór to grupa 30 osób, rolników oraz
mieszkańców obszarów wiejskich z woj. lubuskiego, właścicieli gospodarstw agroturystycznych, zagród edukacyjnych, przedstawicieli organizacji pozarządowych, zainteresowanych utworzeniem gospodarstwa opiekuńczego oraz specjalistów LODR, którzy będą wsparciem merytorycznym tworzonych gospodarstw.
</t>
  </si>
  <si>
    <t>Wyjazd studyjny ma na celu podniesienie wiedzy w zakresie  innowacji związanej z zakładaniem, prowadzeniem i funkcjonowaniem gospodarstwa opiekuńczego dla grupy 30 osób mieszkańców obszarów wiejskich, właścicieli gospodarstw agroturystycznych, zagród edukacyjnych, przedstawicieli jednostek naukowych i specjalistów LODR na przykładzie funkcjonujących już tego typu gospodarstw w województwie kujawsko-pomorskim. Uczestnicy wyjazdu wzbogacą swoją wiedzę o doświadczenie rolników, u których funkcjonują już tego typu placówkami. Uczestnicy mogą stać się potencjalnymi partnerami w ramach sieci na rzecz innowacji i rozwoju obszarów wiejskich.</t>
  </si>
  <si>
    <t>Innowacyjne rozwijanie usług opiekuńczych na obszarach wiejskich. Poszukiwanie i przygotowanie potencjalnych osób do założenia i prowadzenia gospodarstwa opiekuńczego w województwie lubuskim - na przykładzie dobrych praktyk z województwa kujawsko-pomorskiego.</t>
  </si>
  <si>
    <t>Operacja skierowana jest do: przedsiębiorców, rolników, osób z branży rolniczej – winiarzy, doradców rolniczych, przedstawicieli świata nauki.
Grupę docelową stanowić będą ww. przedstawiciele prowadzący działalność na terenie województwa lubuskiego, znający specyfikę oraz problemy terenu, producenci zainteresowani innowacjami rolniczymi i obszarów wiejskich oraz tworzeniem sieci na rzecz innowacji w rolnictwie i na obszarach wiejskich na terenie województwa.</t>
  </si>
  <si>
    <t xml:space="preserve">Celem konferencji naukowej będzie poszerzenie wiedzy ze wskazaniem nowych rozwiązań w uprawie winorośli w polskich warunkach klimatycznych. </t>
  </si>
  <si>
    <t>Innowacje w uprawie, technice i pielęgnacji winorośli. Aspekty prawno-ekonomiczne działalności prowadzenia winnicy.</t>
  </si>
  <si>
    <t xml:space="preserve">Grupą docelową, do której skierowany będzie nabór to potencjalni partnerzy KSOW i SIR z woj. lubuskiego, rolnicy zainteresowani produkcją ekologiczną, doradcy rolni, hodowcy bydła i przedsiębiorcy oraz przedstawiciele jednostek naukowych. Wyjazd studyjny skierowany jest do potencjalnych członków grupy operacyjnej, osób zainteresowanych założeniem takiej grupy, bądź udziałem w pracach na rzecz GO EPI. </t>
  </si>
  <si>
    <t>Głównym celem operacji jest zapoznanie się z efektywnym zarządzaniem i produkcją rolną w gospodarstwie ekologicznym oraz produkcją zwierzęcą na terenie województwa świętokrzyskiego i podkarpackiego dla pozyskania potencjalnych partnerów do grup operayjnych w ramach działania "Współpraca".</t>
  </si>
  <si>
    <t>Efektywne rolnictwo ekologiczne i innowacje w produkcji zwierzęcej od idei do praktyki na przykładzie gospodarstw demonstracyjnych w województwie podkarpackim i świętokrzyskim w ramach tworzenia potencjalnych grup operacyjnych w zakresie działania "Współpraca"</t>
  </si>
  <si>
    <t>Operacja skierowana jest do: rolników, hodowców bydła mięsnego, doradców rolniczych, producentów, przedsiębiorców, przedstawicieli instytucji naukowych i samorządowych
zainteresowanych innowacjami w chowie i hodowli bydła mięsnego.</t>
  </si>
  <si>
    <t>Głównym celem konferencji jest dostarczenie aktualnej wiedzy na temat innowacyjnych rozwiązań w zakresie chowu i hodowli bydła na przykładzie polskich i zagranicznych wzorców prowadzenia i zarządzania gospodarstwem rolnym. Konferencja naukowa połączona stricte z pokazem praktycznym w gospodarstwach rolniczych przyczyni się do bezpośredniej konfrontacji zdobytej wiedzy z praktyką w zakresie chowu i hodowli bydła. Taka forma operacji najbardziej wpisuje się w efektywną współpracę rolników z hodowcami, producentami i przedsiębiorcami oraz jednostkami naukowymi i doradczymi. Nawiązane kontakty przyczynią się do wzbogacenia bazy o potencjalnych partnerów sieci na rzecz innowacji w rolnictwie i na obszarach wiejskich.</t>
  </si>
  <si>
    <t>Innowacje w chowie i hodowli bydła mięsnego w Polsce i na świecie.</t>
  </si>
  <si>
    <t>Grupa docelowa obejmuje rolników, osoby z branży rolniczej - winiarzy, przedsiębiorców, doradców rolniczych, przedstawicieli nauki,
zainteresowanych wprowadzeniem innowacyjnych rozwiązań w produkcji wina oraz serów.</t>
  </si>
  <si>
    <t>Podniesienie poziomu wiedzy i wymiana doświadczeń pomiędzy polskimi producentami sera i producentami wina a producentami z Moraw w przypadku winiarzy.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sera oraz wina co przyczyni się do przekazania doświadczeń a przy tym wskazania nowych ścieżek rozwoju, możliwości zastosowania innowacyjnych rozwiązań uprawy winorośli oraz nawiązanie współpracy.</t>
  </si>
  <si>
    <t xml:space="preserve">W stronę innowacji: wyjazd studyjny do woj. dolnośląskiego - regionu produkcji serów oraz do Czech na Morawy - regionu winnic dla polskich producentów sera i wina. Enoturystyka. </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</si>
  <si>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</si>
  <si>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Dostarczenie wiedzy o innowacjach w produkcji trzody chlewnej dla 60 rolników oraz doradców z województwa lubuskiego poprzez przeprowadzenie szkolenia w okresie 3 miesięcy.</t>
  </si>
  <si>
    <t>Innowacje w produkcji trzody chlewnej</t>
  </si>
  <si>
    <t>Grupą docelową przeprowadzonej operacji są rolnicy, którzy prowadzą produkcję rośliną metodami konwencjonalnymi, przedsiębiorcy branży rolnej oraz doradcy rolniczy, którzy pozostają w bezpośrednich kontakcie z rolnikami i producentami rolnymi.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</si>
  <si>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</si>
  <si>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Rzepak ozimy w mulczu – przez uproszczenie do innowacyjności</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</si>
  <si>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</si>
  <si>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konferencja + warsztaty + konferencja podsumowująca</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</si>
  <si>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</si>
  <si>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Innowacyjne metody w procesach przetwórczych owoców winorośli</t>
  </si>
  <si>
    <t xml:space="preserve">Operacja skierowana jest do:
rolników, hodowców bydła mlecznego,  doradców rolniczych, przedsiębiorców, przedstawicieli instytucji naukowych, samorządowych, zainteresowanych innowacjami w chowie i hodowli bydła mlecznego, w liczbie 40 osób
</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</si>
  <si>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</si>
  <si>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Innowacje w produkcji pasz objętościowych dla bydła mlecznego</t>
  </si>
  <si>
    <t>Grupa docelowa obejmuje rolników plantatorów upraw rolniczych, przedsiębiorców, doradców rolniczych, przedstawicieli nauki,
zainteresowanych wprowadzeniem innowacyjnych rozwiązań w procesie precyzyjnego rolnictwa o łącznej liczbie 40 osób.</t>
  </si>
  <si>
    <t>Głównym celem operacji jest dostarczenie wiedzy na temat innowacyjnych rozwiązań w zakresie precyzyjnego rolnictwa dla rolników, doradców rolniczych, przedsiębiorców oraz przedstawicieli świata nauki w liczbie 40 osób w okresie trzech miesięcy.</t>
  </si>
  <si>
    <t>Innowacje w technice ochrony roślin. Optymalna ochrona – minimalizacja pozostałości pestycydów</t>
  </si>
  <si>
    <t>Operacja skierowana jest do: rolników, hodowców bydła mięsnego, doradców rolniczych, przedsiębiorców, przedstawicieli instytucji naukowych, samorządowych
zainteresowanych innowacjami w chowie i hodowli bydła mięsnego, w liczbie 60 osób</t>
  </si>
  <si>
    <t>60 + wolni słuchacze</t>
  </si>
  <si>
    <t>Celem operacji jest podniesienie świadomości w zakresie nowoczesnej hodowli, innowacyjnego chowu oraz znaczenie bydła mięsnego w woj. lubuskim (Strategia Rozwoju Województwa Lubuskiego 2020), wśród 60 uczestników konferencji w okresie 3 miesięcy, 2018 roku.</t>
  </si>
  <si>
    <t>Innowacyjne metody w chowie bydła mięsnego zmierzające do produkcji wysokiej jakości markowego mięsa</t>
  </si>
  <si>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</si>
  <si>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</si>
  <si>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</si>
  <si>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t xml:space="preserve">Operacja skierowana jest do:
- rolników, hodowców bydła mięsnego
- doradców rolniczych,
- przedsiębiorców,
- przedstawicieli instytucji naukowych
zainteresowanych innowacjami w chowie i hodowli bydła mięsnego, w liczbie 30 osób
</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</si>
  <si>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</si>
  <si>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Innowacje w chowie i hodowli bydła mięsnego na przykładzie francuskich doświadczeń</t>
  </si>
  <si>
    <t>Grupą docelową przeprowadzonej operacji są rolnicy, którzy prowadzą produkcję roślinną metodami konwencjonalnymi lub ekologicznymi oraz doradcy rolniczy, którzy pozostają w bezpośrednich kontakcie z rolnikami i producentami rolnymi.</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</si>
  <si>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</si>
  <si>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Innowacyjne zwalczanie chwastów metodą elektroherbicydu</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</si>
  <si>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</si>
  <si>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</si>
  <si>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Innowacyjne metody w produkcji roślinnej przyjazne środowisku naturalnemu</t>
  </si>
  <si>
    <t>Łódzki Ośrodek Doradztwa Rolniczego z siedzibą w Bratoszewicach ul. Nowości 32 95-011 Bratoszewice</t>
  </si>
  <si>
    <t>Łódzki Ośrodek Doradztwa Rolniczego</t>
  </si>
  <si>
    <t>potencjalni członkowie grup operacyjnych, rolnicy, przedsiębiorcy, przetwórcy, mieszkańcy obszarów wiejskich, pracownicy naukowi, doradcy rolniczy</t>
  </si>
  <si>
    <t>1
30</t>
  </si>
  <si>
    <t xml:space="preserve">
konferencja 
liczba uczestników operacji</t>
  </si>
  <si>
    <t xml:space="preserve">Celem operacji jest poszukiwanie partnerów do współpracy w ramach działania „Współpraca” poprzez realizacje operacji, której celem jest przekazanie wiedzy wśród uczestników konferencji w zakresie zastosowania pożytecznych konsorcjów bakterii mikoryzowych i innych, które przyczynią się do użyźnienia gleby, ochrony przed chorobami. Przedstawione sposoby zastosowania naturalnych biopreparatów będą stanowiły bazę do stworzenia potencjalnej grupy operacyjnej w tym zakresie. </t>
  </si>
  <si>
    <t xml:space="preserve">Innowacyjna ochrona gleby przy zastosowaniu mikroorganizmów i skutecznych sposobów nawożenia, zmianowania oraz stosowania przedplonów
</t>
  </si>
  <si>
    <t xml:space="preserve">Celem operacji jest poszukiwanie partnerów do współpracy w ramach działania „Współpraca” poprzez realizacje operacji, której celem jest przekazanie wiedzy wśród uczestników konferencji w zakresie zastosowania mikroorganizmów - konsorcjów pożytecznych bakterii, celem proekologicznej uprawy warzyw i owoców. Zaprezentowane zostaną technologie dotyczące wykorzystania mikroorganizmów do zaprawiania nasion, ochrony roślin.  Zdobyta wiedza  i nawiązane kontakty będą stanowić bazę do stworzenia potencjalnej grupy operacyjnej w tym zakresie. </t>
  </si>
  <si>
    <t>Nowe trendy w zastosowaniu mikroorganizmów                                               do ochrony warzyw i owoców</t>
  </si>
  <si>
    <t>1
40</t>
  </si>
  <si>
    <t xml:space="preserve">Celem operacji jest poszukiwanie partnerów do współpracy w ramach działania „Współpraca” poprzez realizacje operacji, której celem jest przekazanie wiedzy wśród uczestników konferencji w zakresie innowacyjnej technologii chłodzenia warzyw i owoców oraz  instalacji chłodniczych z rozwiązaniem innowacyjnym. Zastosowsnie nowych trendów w technologii i technice przechowalni warzyw i owoców będzie bazą do stworzenia potencjalnej grupy operacyjnej w tym zakresie. </t>
  </si>
  <si>
    <t>Innowacyjne metody przetwarzania i przechowywanie żywności</t>
  </si>
  <si>
    <t>potencjalni członkowie grup operacyjnych, rolnicy, przedsiębiorcy, przetwórcy, pracownicy naukowi, doradcy rolniczy, mieszkańcy obszarów wiejskich</t>
  </si>
  <si>
    <t>1
1</t>
  </si>
  <si>
    <t>liczba nagranych filmów
liczba emisji audycji</t>
  </si>
  <si>
    <t>film promocyjny, audycja telewizyjna</t>
  </si>
  <si>
    <t xml:space="preserve">Celem operacji jest prezentacja i wspieranie innowacji w rolnictwie, w tym: w produckji roślinnej, zwierzęcej i w przetwórstwie. Ponadto zaprezentowane zostaną dobre praktyki, co wpłynie na podwyższenie wiedzy w zakresie wdrażania innowacji w rolnictwie oraz pozyskiwania środków na innowacje wśród potencjalnych cżłonków grup operacyjnych m.in. rolników, przedsiębiorców, przetwórców, doradców rolnych. </t>
  </si>
  <si>
    <t xml:space="preserve">Innowacje we współpracy w sektorze rolnym, rolno-spożywczym </t>
  </si>
  <si>
    <t>potencjalni członkowie grup operacyjnych, rolnicy, przetwórcy, przedsiębiorcy, mieszkańcy obszarów wiejskich, pracownicy naukowi, doradcy rolniczy</t>
  </si>
  <si>
    <t>1
80</t>
  </si>
  <si>
    <t>Celem operacji jest poszukiwanie partnerów do współpracy w ramach działania „Współpraca” poprzez realizacje operacji, której celem jest zapoznanie uczestników konferencji z nowoczesnymi technologiami dotyczącymi innowacyjnych metod produkcji roślinnej w zakresie uprawy kukurydzy. W konferencji wezmą udział uczestnicy zainteresowani możliwością współpracy we wdrażaniu innowacyjnych technologii oraz stymulowanie do takiej współpracy.  Organizacja konferencji może przyczynić się do stworzenia potencjalnej grupy operacyjnej zainteresowanej szukaniem innowacyjnych rozwiązań w zakresie uprawy kukurydzy.</t>
  </si>
  <si>
    <t>Nowoczesne technologie w uprawie kukurydzy</t>
  </si>
  <si>
    <t>pszczelarze, rolnicy, przedstawiciele instytucji rolniczych i około rolniczych, pracownicy naukowi, doradcy rolniczy</t>
  </si>
  <si>
    <t>1
50</t>
  </si>
  <si>
    <t>wyjazd studyjny
liczba uczestników operacji</t>
  </si>
  <si>
    <t>Celem operacji jest tworzenie sieci kontaktów pomiędzy pszczelarzami, producentami miodów, rolnikami, doradcami, przedstawicielami instytucji naukowych, przedstawicielami instytucji rolniczych i około rolniczych. Kontakty te służyć bedą wdrażaniu innowacji na obszarach wiejskich w woj. łódzkim w zakresie nowych rozwiązań w pasiekach pszczelich, produkcji miodów i miodów pitnych. W ramach operacji zostanie przeprowadzony wyjazd studyjny dla 50 osób w celu pozyskana wiedzy objętej zakresem operacji i wymiany doświadczeń między pszczelarzami i producentami miodu z woj. łódzkiego, a pszczelarzami i producentami miodu z w woj. lubelskiego.</t>
  </si>
  <si>
    <t>Nowe rozwiązania w pasiekach pszczelich, produkcji miodów i miodów pitnych na przykadzie woj. lubelskiego</t>
  </si>
  <si>
    <t xml:space="preserve">
1
30</t>
  </si>
  <si>
    <t xml:space="preserve">
wyjazd studyjny 
liczba uczestnikow operacji</t>
  </si>
  <si>
    <t xml:space="preserve"> wyjazd studyjny </t>
  </si>
  <si>
    <t xml:space="preserve">Celem operacji jest poszukiwanie partnerów do współpracy w ramach działania „Współpraca” poprzez realizacje operacji, której celem jest zapoznanie uczestników wyjazdu studyjnego z innowacyjnymi  formami przedsiębiorczości pozarolniczej na obszarach wiejskich. W ramach  operacji odbędzie się wizyta w gospodarstwie zajmującym się hodowlą ślimaków dzięki, której uczestnicy zdobęda wiedzę jak założyć działalność w tym zakresie, jak wygląda sprzedaż/ rynek zbytu ślimaków oraz możliwości ich wykorzystania do celów kosmetycznych. 
Zdobyta wiedza będzie stanowiła podłoże do dalszej pracy i stworzenia potencjalnej grupu operacyjnej w tym zakresie.
</t>
  </si>
  <si>
    <t>Rozwój innowacyjnych form przedsiębiorczości pozarolniczej na obszarach wiejskich</t>
  </si>
  <si>
    <t xml:space="preserve">potencjalni członkowie grup operacyjnych,  producenci, hodowcy bydła mlecznego, rolnicy, doradcy rolniczy, przedsiębiorcy, przedstawiciele instytucji naukowych, przedstawiciele instytucji rolniczych i około rolniczych </t>
  </si>
  <si>
    <t>2
80</t>
  </si>
  <si>
    <t>koferencja
liczba uczestników operacji</t>
  </si>
  <si>
    <t xml:space="preserve">Celem operacji jest poszukiwanie partnerów do współpracy w ramach działania „Współpraca” poprzez wspieranie  tworzenia sieci kontaktów pomiędzy producentami rolnymi, hodowcami bydła mlecznego, rolnikami, przedsiębiorcami, doradcami, przedstawicielami instytucji naukowych, przedstawicielami instytucji rolniczych i około rolniczych wspierających wdrażanie innowacji na obszarach wiejskich w zakresie innowacyjnych technologii, praktyk i metod organizacji w produkcji zwierzęcej, w tym bydła mlecznego. Realizacja operacji zapewni podniesienie wiedzy w ww. zakresie wśród uczestników, podczas dwóch konferencji, zainteresowanych możliwością współpracy we wdrażaniu innowacyjnych metod produkcji zwierzęcej oraz stymulowanie do takiej współpracy poprzez nawiązane kontakty w trakcie konferencji. Konferencje odbędą się w dwóch regionach woj. łódzkiego, tak aby dotrzeć do jak największej grupy odbiorców. Organizacja konferencji może przyczynić się do stworzenia potencjalnej grupy operacyjnej zainteresowanej szukaniem innowacyjnych rozwiązań w zakresie produkcji zwierzęcej, w tym bydła mlecznego. 
</t>
  </si>
  <si>
    <t>Innowacyjne technologie, praktyki i metody organizacji w produkcji zwierzęcej, w tym bydła mlecznego</t>
  </si>
  <si>
    <t>potencjalni członkowie grup operacyjnych, rolnicy, przedsiębiorcy, przetwórcy, pracownicy naukowi, przedstawicielami instytucji rolniczych i około rolniczych, doradcy rolniczy</t>
  </si>
  <si>
    <t xml:space="preserve">
wyjazd studyjny
liczba uczestników operacji</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</si>
  <si>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zakładania plantacji winorośli, produkcji wina i soku.  
Zakres operacji obejmował bedzie: zdobycie wiedzy przez uczestników wyjazdu studyjnego z tematyką dotyczącą zakładania, uprawy winorośli oraz produkcją wina i soku z winorośli;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uprawy winorośli, produkcji wina i soków. </t>
  </si>
  <si>
    <t>Zakładanie plantacji winorośli - produkcja wina i soków szansą na rozwój dla gospodarstw z woj. łódzkiego</t>
  </si>
  <si>
    <t>Łódzki Ośrodek Doradztwa Rolniczego z siedzibą w Bratoszewicach                       ul. Nowości 32; 95-011 Bratoszewice</t>
  </si>
  <si>
    <t>rolnicy, hodowcy i producenci trzody chlewnej, pracownicy naukowi, doradcy rolni</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</si>
  <si>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</si>
  <si>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Innowacyjna hodowla świń na przykładzie rasy puławskiej w oparciu o pasze bez GMO.</t>
  </si>
  <si>
    <t>ul. Tkacka 5/6                         42-200 Częstochowa</t>
  </si>
  <si>
    <t>II/IV</t>
  </si>
  <si>
    <t>Rolnicy, przedsiębiorcy, doradcy, naukowcy</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</si>
  <si>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</si>
  <si>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Innowacyjne metody produkcji roślinnej w województwie łódzkim</t>
  </si>
  <si>
    <t>Łódzki Ośrodek Doradztwa Rolniczego z siedzibą w Bratoszewicach                  ul. Nowości 32;             95-011 Bratoszewice</t>
  </si>
  <si>
    <t>rolnicy, hodowcy, właściciele gospodarstw, przetwórcy, pracownicy naukowi, doradcy rolni</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</si>
  <si>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</si>
  <si>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 xml:space="preserve">Wybrane przykłady tradycyjnego przetwórstwa produktów rolnych szansą na innowacyjny  rozwój małych gospodarstw w województwie łódzkim </t>
  </si>
  <si>
    <t>Łódzki Ośrodek Doradztwa Rolniczego z siedzibą w Bratoszewicach                  ul. Nowości 32;          95-011 Bratoszewice</t>
  </si>
  <si>
    <t>rolnicy, przetwórcy warzyw, pracownicy naukowi, doradcy rolni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</si>
  <si>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</si>
  <si>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Nowoczesne technologie i problemy przy uprawie warzyw pod osłonami</t>
  </si>
  <si>
    <t>potencjalni członkowie grup operacyjnych, rolnicy, hodowcy, mieszkańcy obszarów wiejskich, pracownicy naukowi, doradcy rolni</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</si>
  <si>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</si>
  <si>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Dobre praktyki i doświadczenia przy zakładaniu grup operacyjnych na przykładzie Czech</t>
  </si>
  <si>
    <t>Łódzki Ośrodek Doradztwa Rolniczego z siedzibą w Bratoszewicach                  ul. Nowości 32;           95-011 Bratoszewice</t>
  </si>
  <si>
    <t>hodowcy, weterynarze, inseminatorzy, producenci trzody chlewnej, doradcy rolni</t>
  </si>
  <si>
    <t>Seminarium</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</si>
  <si>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</si>
  <si>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Innowacyjne technologie wykorzystywane przy budowie oraz wyposażeniu nowoczesnych chlewni</t>
  </si>
  <si>
    <t>Łódzki Ośrodek Doradztwa Rolniczego z siedzibą w Bratoszewicach                  ul. Nowości 32;            95-011 Bratoszewice</t>
  </si>
  <si>
    <t>25 000,00</t>
  </si>
  <si>
    <t>pszczelarze, rolnicy, mieszkańcy obszarów wiejskich, pracownicy naukowi, doradcy rolni</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</si>
  <si>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</si>
  <si>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Innowacyjne metody wytwarzania produktów pochodzenia pszczelego oraz sposób doboru ziół do produkcji ziołomiodów</t>
  </si>
  <si>
    <t>liczba egzemplarzy publikacji</t>
  </si>
  <si>
    <t xml:space="preserve"> ul. Osiedlowa 9, 32-082 Karniowice</t>
  </si>
  <si>
    <t>Małopolski Ośrodek Doradztwa Rolniczego</t>
  </si>
  <si>
    <t>Rolnicy, doradcy, przedstawiciele instytucji działających na rzecz rolnictwa.</t>
  </si>
  <si>
    <t>wyjazd studyjny, publikacja</t>
  </si>
  <si>
    <t>Celem operacji jest aktywizacja uczestników w kierunku podejmowania działań kooperacyjnych w szczególności w kontekście działania "Współpraca" PROW 2014-2020.   W czasie wyjazdu studyjnego zaprezentowane zostaną udane przykłady wspólnych działań na rzecz zwiększania innowacyjności rolnictwa.  Uzupełnieniem  wyjazdu studyjnego będzie wydanie publikacji podsumowującej wyjazd studyjny</t>
  </si>
  <si>
    <t>Wsparcie tworzenia partnerstw na rzecz innowacji w rolnictwie.</t>
  </si>
  <si>
    <t>Rolnicy, doradcy, przedstawiciele instytucji okołorolniczych, firm branżowych, jednostek certyfikujących.</t>
  </si>
  <si>
    <t xml:space="preserve">Celem operacji jest  transfer  najnowszej  wiedzy, innowacji oraz doradztwo z zakresu agrotechniki, ochrony i doboru odmian zbóż.   Operacja zrealizowana zostanie w formie warsztatów  polowych co  przyczyni się do nawiązania kontaktów i  polepszenia współpracy  pomiędzy jednostkami badawczymi,  przedstawicielami doradztwa oraz rolnikami.   Realizacja operacji przyczyni się do podniesienia wiedzy i umiejętności uczestników w odniesieniu do stosowania rozwiązań innowacyjnych w produkcji roślinnej.  </t>
  </si>
  <si>
    <t>Innowacje w uprawie zbóż.</t>
  </si>
  <si>
    <t>Celem operacji będzie zaprezentowanie  innowacyjnych  rozwiązań  w małym przetwórstwie rolno-spożywczym o zróżnicowanych kierunkach produkcji (owocowo-warzywnej, zbożowej z uwzględnieniem tłoczenia oleju, mięsnej) oraz zapoznanie uczestników z  przykładami dobrych praktyk w ramach krótkich łańcuchów dostaw.  Ponadto szkolenie ma być inspiracją grupy docelowej do aktywności w podejmowaniu wspólnych działań wspierających rozwój lokalnej przedsiębiorczości oraz wykorzystania surowców rolno-spożywczych oraz ułatwić tworzenie sieci kontaktów pomiędzy podmiotami działającymi na rzecz rolnictwa.   Operacja zostanie zrealizowana w formie wyjazdu studyjnego.</t>
  </si>
  <si>
    <t>Innowacyjne formy przedsiębiorczości w małym przetwórstwie, krótkie łańcuchy dostaw.</t>
  </si>
  <si>
    <t>szkolenie, publikacja</t>
  </si>
  <si>
    <t xml:space="preserve">Celem operacji będzie przekazanie wiedzy teoretycznej i  umiejętności praktycznych  osobom działającym w sektorze rolno-spożywczym w obszarze możliwości prowadzenia małego przetwórstwa mleka na poziomie gospodarstwa rolnego,  uwarunkowań prawnych oraz wymagań prawa żywnościowego w zakresie weterynaryjnym.  Przedstawione zostaną również zasady nowoczesnej technologii  serowarskiej.  W części praktycznej zaprezentowany zostanie proces technologiczny produkcji sera.   Powyższe cele będą realizowane poprzez działania dydaktyczne i informacyjne na które składać się będą:  szkolenie teoretyczno-warsztatowe oraz opracowanie publikacji.                                         </t>
  </si>
  <si>
    <t>Innowacyjność w przetwórstwie mlecznym na poziomie gospodarstwa rolnego.</t>
  </si>
  <si>
    <r>
      <rPr>
        <sz val="11"/>
        <rFont val="Calibri"/>
        <family val="2"/>
        <charset val="238"/>
        <scheme val="minor"/>
      </rPr>
      <t xml:space="preserve">Celem operacji będzie przekazanie wiedzy teoretycznej oraz praktycznej osobom działającym w sektorze rolno-spożywczym w obszarze możliwości prowadzenia małego przetwórstwa mięsa na poziomie gospodarstwa rolnego a w szczególności:   uwarunkowań prawnych oraz wymagań prawa żywnościowego w zakresie weterynaryjnym oraz  technologii produkcji wyrobów mięsnych.  Ponadto realizacja operacji wspierać będzie nawiązywanie kontaktów pomiędzy rolnikami, podmiotami doradczymi i przedstawicielami jednostek naukowych.  W części praktycznej w trakcie zajęć warsztatowych zaprezentowany zostanie proces produkcji wędlin.   Cele operacji będą realizowane  poprzez działania dydaktyczne i informacyjne na które  składać się będą:  szkolenie teoretyczno-warsztatowe oraz opracowanie publikacji.               </t>
    </r>
    <r>
      <rPr>
        <sz val="12"/>
        <rFont val="Calibri"/>
        <family val="2"/>
        <charset val="238"/>
        <scheme val="minor"/>
      </rPr>
      <t xml:space="preserve">  </t>
    </r>
  </si>
  <si>
    <t>Innowacyjność w przetwórstwie mięsnym na poziomie gospodarstwa rolnego.</t>
  </si>
  <si>
    <t>Rolnicy, doradcy, studenci,  przedstawiciele instytucji działających na rzecz rolnictwa.</t>
  </si>
  <si>
    <t>Celem operacji jest  podniesienie świadomości rolników w zakresie działań na rzecz bezpieczeństwa chemicznej ochrony roślin poprzez przedstawienie nowoczesnych, innowacyjnych  rozwiązań oraz  wspieranie wymiany wiedzy fachowej i dobrych praktyk.  W ramach operacji zostanie opracowana oraz opublikowana monografia w zakresie stosowania środków ochrony roślin w rolnictwie.  Publikacja przedstawi szereg zagadnień istotnych dla praktyki rolniczej, ze szczególnym naciskiem na bezpieczeństwo chemicznej ochrony.  Poprzez upowszechnianie wiedzy w zakresie innowacyjnych rozwiązań w rolnictwie, realizacja operacji przyczyni się do poprawy bezpieczeństwa stosowania środków ochrony roślin.</t>
  </si>
  <si>
    <t>Stosowanie środków ochrony roślin w aspekcie bezpieczeństwa ludzi, zwierząt i środowiska naturalnego -  zalecenia dla praktyki rolniczej.</t>
  </si>
  <si>
    <t>ul. Tkacka 5/6,  42-200 Częstochowa</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</si>
  <si>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</si>
  <si>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Innowacyjne rozwiązania w małych gospodarstwach rolnych w województwie małopolskim.</t>
  </si>
  <si>
    <t>Rolnicy, mieszkańcy obszarów wiejskich, doradcy rolniczy, przedstawiciele instytucji działających na rzecz rolnictwa.</t>
  </si>
  <si>
    <t>konferencja, wyjazd studyjny, publikacja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</si>
  <si>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</si>
  <si>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Innowacyjne dla Małopolski metody i formy sprzedaży płodów rolnych bezpośrednio z pola i gospodarstwa.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</si>
  <si>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</si>
  <si>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Innowacje w chowie i hodowli bydła.</t>
  </si>
  <si>
    <t>Rolnicy, doradcy rolniczy, przedstawiciele instytucji działających na rzecz rolnictwa.</t>
  </si>
  <si>
    <t>liczba uczestników szkolenia</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</si>
  <si>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</si>
  <si>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Innowacyjne technologie w przetwórstwie mięsnym na poziomie gospodarstwa rolnego.</t>
  </si>
  <si>
    <t>Właściciele gospodarstw agroturystycznych, zagród edukacyjnych,  rolnicy, doradcy rolniczy,  przedstawiciele samorządów terytorialnych, przedstawiciele instytucji działających na rzecz rolnictwa.</t>
  </si>
  <si>
    <t>konferencja, publikacja</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</si>
  <si>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</si>
  <si>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Innowacyjne formy aktywizacji gospodarstw agroturystycznych, edukacyjnych i opiekuńczych na obszarze Małopolski.</t>
  </si>
  <si>
    <t>02-456 Warszawa, ul. Czereśniowa 98</t>
  </si>
  <si>
    <t>rolnicy, mieszkańcy obszarów wiejskich, doradcy, przedsiębiorcy</t>
  </si>
  <si>
    <t>ilość stoisk informacyjnych</t>
  </si>
  <si>
    <t>stoiska informacyjne</t>
  </si>
  <si>
    <t>Celem operacji jest upowszechnianie wiedzy w zakresie innowacyjnych rozwiązań w rolnictwie, produkcji żywności, leśnictwie i na obszarach wiejskich, poprzez przekazanie informacji o idei, funkcjach i możliwościach jakie daje działalność Sieci na rzecz innowacji w rolnictwie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</si>
  <si>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informacyjno-promocyjne SIR</t>
  </si>
  <si>
    <t>Celem operacji jest upowszechnianie wiedzy w zakresie innowacyjnych rozwiązań w rolnictwie, produkcji żywności, leśnictwie i na obszarach wiejskich. Inicjowanie współpracy pomiędzy podmiotami, dotyczącej możliwości podejmowania wspólnych inicjatyw w zakresie działania "Współpraca” w ramach PROW 2014-2020 w ramach wdrażania innowacyjnych rozwiązań przez grupy operacyjne.</t>
  </si>
  <si>
    <t>Wspieranie procesu tworzenia partnerstw na rzecz innowacji mazowieckiej wsi</t>
  </si>
  <si>
    <t>Celem operacji jest ułatwienie współpracy i stworzenie warunków do poszukiwania i  nawiązywania partnerstw pomiędzy hodowcami bydła, doradcami, przedstawicielami jednostek naukowych oraz przedsiębiorcami. Cel operacji zostanie zrealizowany poprzez wymianę wiedzy i doświadczenia z zakresu innowacyjnych rozwiązań w zakresie chowu i hodowli bydła, co przełoży się w przyszłości na poprawę sytuacji ekonomicznej gospodarstw.</t>
  </si>
  <si>
    <t>Innowacje w hodowli bydła</t>
  </si>
  <si>
    <t>ilość uczestników szkoleń</t>
  </si>
  <si>
    <t>Celem operacji jest podniesienie wiedzy w zakresie innowacyjności pasz objętościowych z traw i motylkowych drobnonasiennych dotyczący zbiorowisk roślinnych - trwałych użytków zielonych i polowych użytków zielonych. Wskazanie uczestnikom sposobu poprawy jakości surowca z TUZ wykorzystując największy ich potencjał, uzykując wzrost produkcji i wyższe dochody. Inicjowanie współpracy pomiędzy podmiotami, dotyczącej możliwości podejmowania wspólnych inicjatyw w zakresie działania "Współpraca” w ramach PROW 2014-2020 w ramach wdrażania innowacyjnych rozwiązań przez grupy operacyjne.</t>
  </si>
  <si>
    <t>Innowacje łąkowo-pastwiskowe w trudnej drodze ekonomicznej po lepsze mleko i wołowinę</t>
  </si>
  <si>
    <t>Celem operacji jest 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</si>
  <si>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Innowacje w produkcji mleka</t>
  </si>
  <si>
    <t>Celem operacji jest upowszechnienie i praktyczne wdrożenie wiedzy na temat innowacyjnych metod ochrony upraw warzywniczych z uwzględnieniem metod biologicznych i chemicznych. Na szkoleniu zostaną przedstawione skuteczne rozwiązania w walce z chorobami odglebowymi np. poprzez zastosowanie inertnych podłoży.</t>
  </si>
  <si>
    <t>Innowacyjne metody ochrony upraw warzywniczych</t>
  </si>
  <si>
    <t xml:space="preserve"> Celem operacji jest upowszechnienie wiedzy na temat zagadnień innowacji w rolnictwie, głównie poprzez możliwość praktycznego zastosowania przedstawianych rozwiązań w zakresie technologii uprawy gatunków mało znanych jako sposób na zastąpienie dotychczas uprawianych gatunków - przy zachowaniu dostępnego w gospodarstwie zaplecza technologicznego oraz przedstawienie dobrych praktyk w zakresie wdrażania innowacji w gospodarstwach zajmujących się produkcją sadowniczą.</t>
  </si>
  <si>
    <t>Innowacyjność w sadownictwie - uprawa mało znanych gatunków</t>
  </si>
  <si>
    <t xml:space="preserve">Celem operacji jest podniesienie świadomości rolników na temat możliwości zwiększenia dochodowości gospodarstw rolnych poprzez zastosowanie alternatywnych kierunków rozwoju gospodarstwa - innowacyjne rozwiązania i doświadczenia z ich wdrażania w produkcji borówki amerykańskiej z uwzględnieniem najnowszych trendów, w takich obszarach jak: nowe technologie uprawy, innowacyjne metody nawożenia roślin. </t>
  </si>
  <si>
    <t>Uprawa borówki amerykańskiej alternatywą dla roślin jagodowych</t>
  </si>
  <si>
    <t>mieszkańcy obszarów wiejskich, doradcy</t>
  </si>
  <si>
    <t>Celem operacji jest wspieranie  rozwoju innowacyjnych form przedsiębiorczości pozarolniczej na obszarach wiejskich. Uczestnicy praktycznie zapoznają się z dobrymi  praktykami wdrażania innowacji  w zakresie prowadzenia zagrody edukacyjnej i działalności  turystycznej/ agroturystycznej. Nabędą również  fachową wiedzę dotyczącą przetwórstwa i sprzedaży wytworzonych w gospodarstwie produktów (w tym sprzedaż bezpośrednia, rolniczy handel detaliczny) oraz wykorzystania produktów regionalnych i tradycyjnych w prowadzeniu działalności gospodarczej na obszarach wiejskich. Inicjowanie współpracy pomiędzy podmiotami, dotyczącej możliwości podejmowania wspólnych inicjatyw w zakresie działania "Współpraca” w ramach PROW 2014-2020 w ramach wdrażania innowacyjnych rozwiązań przez grupy operacyjne.</t>
  </si>
  <si>
    <t>Innowacyjne formy  przedsiębiorczości pozarolniczej</t>
  </si>
  <si>
    <t xml:space="preserve">
70</t>
  </si>
  <si>
    <t>Stary Krzesk 62, 
08-111 Krzesk</t>
  </si>
  <si>
    <t>Lokalna Grupa Działania Ziemi Siedleckiej</t>
  </si>
  <si>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</si>
  <si>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r>
      <rPr>
        <b/>
        <sz val="11"/>
        <color theme="1"/>
        <rFont val="Calibri"/>
        <family val="2"/>
        <charset val="238"/>
        <scheme val="minor"/>
      </rPr>
      <t>szkolenie</t>
    </r>
    <r>
      <rPr>
        <sz val="11"/>
        <color theme="1"/>
        <rFont val="Calibri"/>
        <family val="2"/>
        <charset val="238"/>
        <scheme val="minor"/>
      </rPr>
      <t xml:space="preserve"> (5 różnych szkoleń dla jednej 25-osobowej grupy)
</t>
    </r>
    <r>
      <rPr>
        <b/>
        <sz val="11"/>
        <color theme="1"/>
        <rFont val="Calibri"/>
        <family val="2"/>
        <charset val="238"/>
        <scheme val="minor"/>
      </rPr>
      <t>wyjazd studyjny</t>
    </r>
    <r>
      <rPr>
        <sz val="11"/>
        <color theme="1"/>
        <rFont val="Calibri"/>
        <family val="2"/>
        <charset val="238"/>
        <scheme val="minor"/>
      </rPr>
      <t xml:space="preserve"> (1 wyjazd dla 25 -osobowej grupy)
</t>
    </r>
    <r>
      <rPr>
        <b/>
        <sz val="11"/>
        <color theme="1"/>
        <rFont val="Calibri"/>
        <family val="2"/>
        <charset val="238"/>
        <scheme val="minor"/>
      </rPr>
      <t>konferencja</t>
    </r>
    <r>
      <rPr>
        <sz val="11"/>
        <color theme="1"/>
        <rFont val="Calibri"/>
        <family val="2"/>
        <charset val="238"/>
        <scheme val="minor"/>
      </rPr>
      <t xml:space="preserve"> (dla 70 osób)</t>
    </r>
  </si>
  <si>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</si>
  <si>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t>Współpraca międzysektorowa, jako podstawa poznania innowacji w rolnictwie.</t>
  </si>
  <si>
    <t>65</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</si>
  <si>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</si>
  <si>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Innowacyjne proekologiczne metody zwalczania chorób odglebowych w uprawie papryki pod osłonami</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</si>
  <si>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</si>
  <si>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Wielokierunkowość gospodarstwa zielarskiego sposobem na rozwój obszarów wiejskich</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</si>
  <si>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</si>
  <si>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Innowacyjna gospodarka pasieczna</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</si>
  <si>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</si>
  <si>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Innowacyjne metody uprawy truskawek</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</si>
  <si>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</si>
  <si>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Poszukiwanie partnerów do działania "Współpraca" inspirowane ekologią</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</si>
  <si>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</si>
  <si>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Przetwórstwo mleka - spoób na podniesienie dochodu w gospodarstwie</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</si>
  <si>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</si>
  <si>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Mieszanki traw jako innowacyjna baza pasz objętościowych</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</si>
  <si>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</si>
  <si>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32</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</si>
  <si>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</si>
  <si>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Technologia produkcji olejów roślinnych innowacyjnymi metodami</t>
  </si>
  <si>
    <t>49-330 Łosiów, ul. Główna 1</t>
  </si>
  <si>
    <t>Opolski Ośrodek Doradztwa Rolniczego w Łosiowie</t>
  </si>
  <si>
    <t>producenci rolni i specjaliści/doradcy rolniczy</t>
  </si>
  <si>
    <t>1
25</t>
  </si>
  <si>
    <t xml:space="preserve">szkolenie/warsztaty polowe
liczba uczestników
</t>
  </si>
  <si>
    <t>szkolenie/warszaty polowe</t>
  </si>
  <si>
    <t>Głównym celem i założeniem szkolenia w formie warsztatów polowych jest upowszechnianie dobrych praktyk rolniczych dotyczących poprawy żyzności gleby dzięki obecności w płodozmianie roślin wysokobiałkowych oraz przedstawienie działania Współpraca, jako formy mobilizującej do wspólnych działań mających na celu wdrożenie innowacyjnych rozwiązań. Celem przedsięwzięcia będzie pogłębienie i podniesienie wiedzy uczestników szkolenia oraz wymiana doświadczeń pomiędzy specjalistami OODR, przedstawicielami świata nauki oraz przedstawicielami handlowym, umożliwiając tym samym rozwiązywanie problemów obecnie występujących w uprawie roślin wysokobiałkowych, a także transfer wiedzy pomiędzy nauką, a praktyką.</t>
  </si>
  <si>
    <t xml:space="preserve">Szkolenie z produkcji roślin wysokobiałkowych pn."Zwiększenie udziału roślin wysokobiałkowych w strukturze zasiewów na rzecz poprawy żyzności gleby" </t>
  </si>
  <si>
    <t>II-III-IV</t>
  </si>
  <si>
    <t>producenci i hodowcy trzody chlewnej z województwa opolskiego, doradcy rolni</t>
  </si>
  <si>
    <t>1                                                    40</t>
  </si>
  <si>
    <t>szkolenie                                                       liczba uczestników</t>
  </si>
  <si>
    <t>Głównym celem szkolenia jest wymiana wiedzy i doświadczeń w zakresie chowu i hodowli trzody chlewnej w województwie opolskim. Dynamicznie zachodzące zmiany na rynku trzody sprawiają, iż hodowcy i producenci wieprzowiny poszukują najnowszych informacji, nowatorskich technologii oraz innowacyjnych rozwiązań w celu utrzymania ekonomicznej rentowności produkcji. Szkolenie ma zachęcić uczestników do zawiązania partnerstw i wspólnego wdrażania nowatorskich rozwiązań z udziałem środków z działania Współpraca. Działanie, o którym mowa będzie w szczegółach przybliżone słuchaczom operacji.</t>
  </si>
  <si>
    <t>"Chów i hodowla trzody chlewnej z elementami bioasekuracji"</t>
  </si>
  <si>
    <t>49-330 łosiów, ul. Główna 1</t>
  </si>
  <si>
    <t>Grupą docelową szkolenia będą mieszkańcy województwa opolskiego –  rolnicy i producenci rolni, doradcy rolni, przedstawiciele samorzadów i nauki.</t>
  </si>
  <si>
    <t>1
60                        2                      12</t>
  </si>
  <si>
    <t>konferencja
liczba uczestników                              konkursy                            liczba uczestników</t>
  </si>
  <si>
    <t xml:space="preserv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</si>
  <si>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"Ochrona środowiska naturalnego na obszarach wiejskich".</t>
  </si>
  <si>
    <t>doradcy rolni, rolnicy, samorządowcy, mieszkańcy województwa opolskiego</t>
  </si>
  <si>
    <t xml:space="preserve">       1   
          40</t>
  </si>
  <si>
    <t>szkolenie wyjazdowe
                                                 liczba uczestników</t>
  </si>
  <si>
    <t>szkolenie/wyjazd studyjny</t>
  </si>
  <si>
    <t>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</si>
  <si>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 z zakresu ochrony powietrza pn. "Gospodarka niskoemisyjna"</t>
  </si>
  <si>
    <t>doradcy i rolnicy</t>
  </si>
  <si>
    <t>1
40</t>
  </si>
  <si>
    <t>szkolenie wyjazdowe
liczba uczestników</t>
  </si>
  <si>
    <t xml:space="preserve">
Głównym celem i założeniem szkolenia w formie wyjazdu studyjnego jest upowszechnianie dobrych praktyk zgodnie z nowymi przepisami art. 102-112 ustawy z dnia 20 lipca 2017 r. Prawo wodne (Dz. U. z 2017 r. poz. 1566) w celu zmniejszenia zanieczyszczenia wód azotanami pochodzącymi ze źródeł rolniczych.  Zapobieganie dalszemu zanieczyszczeniu na obszarze całego państwa wdrażany jest program działań mających wpływ na rozwój obszarów wiejskich. Zarządzanie ryzykiem w rolnictwie oraz wspieranie transferu wiedzy i innowacji w rolnictwie odbędzie się poprzez zorganizowanie szkolenia wyjazdowego pn. „ ograniczenia zanieczyszczeniami azotem metodą poprawy i jakości wód”</t>
  </si>
  <si>
    <t xml:space="preserve">"Ograniczenia zanieczyszczeniami azotem metodą poprawy i jakości wód"
</t>
  </si>
  <si>
    <t xml:space="preserve"> Grupą docelową szkolenia będą mieszkańcy województwa opolskiego – doradcy rolni, rolnicy ekolo-giczni i konwencjonalni chcący się podjąć produkcji ekologicznej oraz produktów o podwyższonej jakości.</t>
  </si>
  <si>
    <r>
      <t xml:space="preserve">
1
</t>
    </r>
    <r>
      <rPr>
        <strike/>
        <sz val="11"/>
        <rFont val="Calibri"/>
        <family val="2"/>
        <charset val="238"/>
        <scheme val="minor"/>
      </rPr>
      <t xml:space="preserve">
</t>
    </r>
    <r>
      <rPr>
        <sz val="11"/>
        <rFont val="Calibri"/>
        <family val="2"/>
        <charset val="238"/>
        <scheme val="minor"/>
      </rPr>
      <t>40</t>
    </r>
  </si>
  <si>
    <t>wyjazd studyjny
liczba uczestników</t>
  </si>
  <si>
    <t>Celem będzie przeszkolenie  uczestników operacji podczas wyjazdu studyjnego w rejony podkarpacia. Tworzenie wspólnych struktur handlowych oraz powiązań organizacyjnych producentów żywności ekologicznej kierowanej do konsumentów. Powzięcie wiedzy praktycznej w zakresie nowatorskich agrotechnicznych rozwiązań w produkcji ekologicznej wpłynie na podwyższenie jakości produktów ekologicznych. Wspólne działanie wzmacni pozycję producentów rolnych w łańcuchu żywnościowym.  Zwiększenie zainteresowania wdrażaniem innowacji w rolnictwie ekologicznym oraz możliwość zapewnienia sobie: regularności dostaw, dostosowania ich wielkości do potrzeb, odpowiedniej i wyrównanej jakości surowca. Działalność na obszarach wiejskich może być wykorzystana do promocji produktu lokalnego, sprzedaży bezpośredniej żywności ekologicznej oraz promocji funkcji społecznych i pozarolniczych gospodarstw rolnych, oraz wpływających na poprawę życia na obszarach wiejskich. Przedstawione rozwiązania w województwie podkarpackim będą inspiracją dla uczestników wyjazdu do zawiązania partnerstw w ramach działania Współpraca.</t>
  </si>
  <si>
    <t>"Szkolenie wyjazdowe z zakresu rolnictwa ekologicznego pn; Żywność ekologiczna teoria i praktyka - od producenta do konsumenta".</t>
  </si>
  <si>
    <t>Uczestnicy Międzynarodowych Targów Ogrodniczych Wiosna Kwiatów organizowanych przez 2 dni w Łosiowie na terenie Opolskiego Ośrodka Doradztwa Rolniczego w Łosiowie oraz uczestnicy 3 dniowych Targów rolniczych Opolagra w Kamieniu Śląskim. Głównymi odbiorcami informacji o Sieci będą rolnicy, przedsiębiorcy z terenów miejsko-wiejskich, doradcy rolniczy , przedstawiciele instytucji naukowych, przedstawiciele samorządów, organizacji branżowych związanych z rolnictwem  oraz mieszkańcy obszarów wiejskich.</t>
  </si>
  <si>
    <t xml:space="preserve">2                                                                                                                                                                                                                                                                                                                        </t>
  </si>
  <si>
    <t xml:space="preserve">liczba stoisk informacyjno promocyjnych                                                                                                                                                </t>
  </si>
  <si>
    <t>stoiska informacyjno promocyjne</t>
  </si>
  <si>
    <t xml:space="preserve">Stoiska promocyjno - informacyjne jako narzędzie przekazu informacji o Sieci na rzecz innowacji w rolnictwie i na obszarach wiejskich </t>
  </si>
  <si>
    <t>opolski Ośrodek Doradztwa Rolniczego w Łosiowie</t>
  </si>
  <si>
    <t>Rolnicy, przedsiębiorcy z terenów miejsko-wiejskich, doradcy rolniczy , przedstawiciele instytucji naukowych, przedstawiciele samorządów, organizacji branżowych związanych z rolnictwem oraz mieszkańcy obszarów wiejskich.</t>
  </si>
  <si>
    <t>1                                                          50</t>
  </si>
  <si>
    <t>konferencja                                                                                                     liczba uczestników</t>
  </si>
  <si>
    <t xml:space="preserve">Celem operacji jest podniesienie  wiedzy z zakresu możliwości wdrażania innowacyjnych rozwiązań z wykorzystaniem środków w ramach działania Współpraca, stymulujących rozwój gospodarstw rolnych oraz strefy ekonomicznej terenów wiejskich. Konferencja ułatwi wymianę kontaktów pomiędzy rolnikami, przedstawicielami branży rolno -spożywczej , przedstawicielami instytucji naukowo-badawczych, doradców rolniczych oraz osób wspierających rozwój obszarów wiejskich, będzie też doskonałą fundamentem do powstania grup operacyjnych EPI  </t>
  </si>
  <si>
    <t>Współpraca jako innowacyjne narzędzie rozwoju obszarów wiejskich</t>
  </si>
  <si>
    <t xml:space="preserve">Rolnicy, przedsiębiorcy, doradcy rolni, uczelnie, osoby zaiteresowane innowacyjnymi rozwiązaniami z zakresu rolnictwa. </t>
  </si>
  <si>
    <t>2500 egz.</t>
  </si>
  <si>
    <t>5 broszur</t>
  </si>
  <si>
    <t>Broszury</t>
  </si>
  <si>
    <t>Celem wydanych publikacji będzie pokazanie praktycznego wymiaru realizowanych przedsięwzięć, zaprezentowanie „dobrych praktyk” oraz ułatwienia transferu wiedzy z zakresu innowacyjnych rozwiązań w rolnictwie.</t>
  </si>
  <si>
    <t xml:space="preserve">Cykl broszur z zakresu innowacyjnych rozwiązań w rolnictwie i na obszarach wiejskich </t>
  </si>
  <si>
    <t xml:space="preserve">49-330 Łosiów,
  ul. Główna 1 </t>
  </si>
  <si>
    <t xml:space="preserve">Rolnicy, doradcyrolni, mieszkancy terenów wiejskich, przedsiębiorcy, osoby zaiteresowane innowacyjnymi rozwiązaniami z zakresu rolnictwa. </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</si>
  <si>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</si>
  <si>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Innowacyjne metody oceny autentyczności i jakości miodu</t>
  </si>
  <si>
    <t xml:space="preserve">Rolnicy, doradcy roni, przedsiębiorcy, mieszkancy terenów wiejskich, osoby zaiteresowane innowacyjnymi rozwiązaniami z zakresu rolnictwa. </t>
  </si>
  <si>
    <t xml:space="preserve"> 
 Zwiększenie udziału rolników w produkcje żywności dobrej jakości. Zgłębienie wiedzy na temat przepisów i regulacji prawnych. Zwiększenie rentowności i konkurencyjności gospodarstw rolnych w województwie opolskim. 
</t>
  </si>
  <si>
    <t>Krótkie łańcuchy dostw w rolnictwie- regulacje prawne i podatkowe</t>
  </si>
  <si>
    <t xml:space="preserve">Rolnicy, doradcy rolni, przesiębiorcy, mieszkancy terenów iejskich, osoby zaiteresowane innowacyjnymi rozwiązaniami z zakresu rolnictwa. </t>
  </si>
  <si>
    <t xml:space="preserve">Wspieranie łańcucha dostaw żywności, w tym przetwarzania i wprowadzania do obrotu produktów rolnych, </t>
  </si>
  <si>
    <t>Aktualna sytuacja producentów rolnych w zakresie organizacji sprzedazy zbóż i rzepaku</t>
  </si>
  <si>
    <t>5000</t>
  </si>
  <si>
    <t xml:space="preserve">broszury </t>
  </si>
  <si>
    <t>broszury</t>
  </si>
  <si>
    <t>Celem wydanych publikacji będzie pokazanie praktycznego wymiaru realizowanych przedsięwzięć oraz ich społecznego znaczenia, a także zaprezentowanie „dobrych praktyk”,</t>
  </si>
  <si>
    <t xml:space="preserve">Cykl specjalistycznych broszur nt. innowacyjnych zastosowań w rolnictwie </t>
  </si>
  <si>
    <t>ul. Tkacka 5/6    42-200 Częstocohwa</t>
  </si>
  <si>
    <t>Częstochowski Stowarzyszenie Rozwoju Małej Przedsiębiorczości</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</si>
  <si>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</si>
  <si>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Innowacyjne metody produkcji roślinnej w województwie opolskim</t>
  </si>
  <si>
    <t>ul. Główna 1, 
49-330 Łosiów</t>
  </si>
  <si>
    <t>II,III, IV</t>
  </si>
  <si>
    <t>Rolnicy oraz przedsiębiorcy rolni z terenu woj. opolskiego, doradcy rolni, osoby zainteresowane współpracą w ramach kooperatyw spożywczych</t>
  </si>
  <si>
    <t xml:space="preserve">30 
200
60  </t>
  </si>
  <si>
    <t xml:space="preserve">Badanie ankietowe 
Broszura
Cykl szkoleń 
</t>
  </si>
  <si>
    <t>Badania ankietowe, broszura z zanalizą badawczą, cykl szkoleń</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</si>
  <si>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</si>
  <si>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"Kooperatywy spożywcze jako innowacyjna i efektowna forma prowadzenia działalności na obszarach wiejskich"</t>
  </si>
  <si>
    <t>120
45</t>
  </si>
  <si>
    <t xml:space="preserve">liczba uczestników konferencji 
Liczba uczestników wyjazdu studyjnego 45 </t>
  </si>
  <si>
    <t>ul. Suszyckich 9, 
36-040 Boguchwała</t>
  </si>
  <si>
    <t xml:space="preserve">Podkarpacki Ośrodek Doradztwa Rolniczego w Boguchwale </t>
  </si>
  <si>
    <t>Rolnicy, przedsiębiorcy, przedstawiciele:  instytucji naukowych, instytucji rolniczych i około rolniczych, pracownicy wdrażający fundusze pomocowe,   liderzy środowisk lokalnych wspierający lub  wdrażający innowacje na obszarach wiejskich, doradcy</t>
  </si>
  <si>
    <t>1
1</t>
  </si>
  <si>
    <t xml:space="preserve">Konferencja 
Wyjazd studyjny 
</t>
  </si>
  <si>
    <t>Konferencja
Wyjazd studyjny</t>
  </si>
  <si>
    <t>Celem operacji jest zapoznanie uczestników wyjazdu studyjnego z inicjatywami w kierunku tworzenia grup operacyjnych w Rumunii oraz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innowacyjnych metod produkcji roślinnej dla upraw z rodziny konopiowatych oraz zbóż.</t>
  </si>
  <si>
    <t xml:space="preserve">Nowatorskie metody produkcji roślinnej dla upraw z rodziny konopiowatych oraz zbóż  </t>
  </si>
  <si>
    <t>Podkarpacki Ośrodek Doradztwa Rolniczego z siedzibą w Boguchwale</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</si>
  <si>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</si>
  <si>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 xml:space="preserve">
1
120
1
45
</t>
  </si>
  <si>
    <t xml:space="preserve">
1. konferencja 
2. ilość uczestników 
konferencji  
3. wyjazd studyjny 
4. ilość uczestników wyjazdu - 
</t>
  </si>
  <si>
    <t xml:space="preserve">konferencja
wyjazd studyjny </t>
  </si>
  <si>
    <t xml:space="preserve"> Celem operacji jest wspieranie  tworzenia sieci kontaktów pomiędzy rolnikami, doradcami, przedstawicielami instytucji naukowych, przedstawicielami instytucji rolniczych i około rolniczych  (służbami)  wspierających wdrażanie innowacji na obszarach wiejskich w zakresie innowacjyjnej gospodarki pasiecznej.  
Zakres obejmował bedzie: przeszkolenie uczestników projektu w ramach zorganizowanej konferencji  oraz podczas wyjazdu studyjnego dla uczestników z tematyki dotyczącej innowacyjnej gospodarki pasiecznej.  Konferencja da możliwość zapoznaniem się z nowoczesnymi praktykami w gospodarce pasiecznej, zaś podczas wyjazdu studyjnego uczestnicy zapoznają się z nieznanymi doświadczeniami zagranicznych pszczelarzy, które będzie można przenieść jako dobre praktyki do woj. podkarpackieg
</t>
  </si>
  <si>
    <t>"Nowatorska gospodarka pasieczna"</t>
  </si>
  <si>
    <t xml:space="preserve">1
200
</t>
  </si>
  <si>
    <t xml:space="preserve">1. seminarium 
2. ilość uczestników 
konferencji 
</t>
  </si>
  <si>
    <t xml:space="preserve"> 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hodowli i produkcji roślinnej. Poprawa wiedzy w tym zakresie przyczyni się do uatrakcyjnienia gospodarstw agroturystycznych, zbieranie ziół i ich zagospodarowanie może być jedną z atrakcji oferowanych przez te gospodarstwa. Produkty własne oferowane przez te gospodarstwa, wzbogacone przez domieszkę ziół pochodzących z własnego gospodarstwa w znaczący sposób wpłyną na walory smakowe i zdrowotne. Celem konferencji jest uświadomienie uczestników o możliwościach wykorzystania ziół jako „Dobrej podkarpackiej marki”.
</t>
  </si>
  <si>
    <t>"Innowacyjne zastosowanie ziół w gospodarstwie"</t>
  </si>
  <si>
    <t xml:space="preserve">35-601 Rzeszów ul. Ćwiklińskiej 2 </t>
  </si>
  <si>
    <t>Uniwersytet Rzeszowski, Wydział Ekonomii, Katedra Polityki Gospodarczej</t>
  </si>
  <si>
    <t>II/ III kw</t>
  </si>
  <si>
    <r>
      <rPr>
        <b/>
        <sz val="10"/>
        <rFont val="Calibri"/>
        <family val="2"/>
        <charset val="238"/>
        <scheme val="minor"/>
      </rPr>
      <t>rolnicy</t>
    </r>
    <r>
      <rPr>
        <sz val="10"/>
        <rFont val="Calibri"/>
        <family val="2"/>
        <charset val="238"/>
        <scheme val="minor"/>
      </rPr>
      <t xml:space="preserve"> –zainteresowani produkcją żywności ekologicznej, unowocześnieniem swoich gospodarstw, a tym samym poprawą konkurencyjności na rynku,
</t>
    </r>
    <r>
      <rPr>
        <b/>
        <sz val="10"/>
        <rFont val="Calibri"/>
        <family val="2"/>
        <charset val="238"/>
        <scheme val="minor"/>
      </rPr>
      <t>doradcy  rolniczyczy,</t>
    </r>
    <r>
      <rPr>
        <sz val="10"/>
        <rFont val="Calibri"/>
        <family val="2"/>
        <charset val="238"/>
        <scheme val="minor"/>
      </rPr>
      <t xml:space="preserve"> którzy zajmują się wdrażaniem innowacyjnych rozwiązań na obszarach wiejskich
</t>
    </r>
    <r>
      <rPr>
        <b/>
        <sz val="10"/>
        <rFont val="Calibri"/>
        <family val="2"/>
        <charset val="238"/>
        <scheme val="minor"/>
      </rPr>
      <t xml:space="preserve">pracownicy naukowi, </t>
    </r>
    <r>
      <rPr>
        <sz val="10"/>
        <rFont val="Calibri"/>
        <family val="2"/>
        <charset val="238"/>
        <scheme val="minor"/>
      </rPr>
      <t xml:space="preserve">których zainteresowania naukowo-dydaktyczne obejmują tematykę rozwoju rolnictwa i obszarów wiejskich.
</t>
    </r>
  </si>
  <si>
    <t xml:space="preserve">1
23
 </t>
  </si>
  <si>
    <t xml:space="preserve">1. Organizacja 1 wyjazdu studyjnego.
2. Liczba osób biorących udział w wyjeździe studyjnym - 23 osób
</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</si>
  <si>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</si>
  <si>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Podejmowanie współpracy w zakresie tworzenia grup operacyjnych dotyczących produkcji i dystrybucji żywności ekologicznej na Podkarpaciu</t>
  </si>
  <si>
    <t>II -IV</t>
  </si>
  <si>
    <t>1
45
1
45</t>
  </si>
  <si>
    <t xml:space="preserve">
1. seminarium  
2. ilość uczestników 
seminarium  
3. wyjazd studyjny 
4. ilość uczestników wyjazdu 
</t>
  </si>
  <si>
    <t xml:space="preserve"> seminarium 
wyjazd studyjny </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</si>
  <si>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Uczestnicy operacji zapoznają się z  tematyką nowatorskiej uprawy i przetwórstwa owoców  jako działań na rzecz  poszukiwania partnerów KSOW do współpracy w ramach działania „Współpraca’’ oraz poznanie zagranicznych  doświadczeń przydatnych w tworzeniu i funkcjonowaniu grup operacyjnych. 
</t>
  </si>
  <si>
    <t xml:space="preserve">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
</t>
  </si>
  <si>
    <t>1
45
1
45</t>
  </si>
  <si>
    <t xml:space="preserve">1. seminarium 
2. ilość uczestników 
seminarium 
3. wyjazd studyjny 
4. ilość uczestników wyjazdu 
</t>
  </si>
  <si>
    <r>
      <t>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prez uczestników operacji podczas seminarium będzie  poparta  doświadczeniami producentów i przetwórców  (zajmującymi się przede wszystkim nowatorską uprawą winogron i produkcją win)  zaobserwowanymi podczas wyjazdu studyjnego</t>
    </r>
    <r>
      <rPr>
        <sz val="10"/>
        <color rgb="FFFF0000"/>
        <rFont val="Calibri"/>
        <family val="2"/>
        <charset val="238"/>
        <scheme val="minor"/>
      </rPr>
      <t xml:space="preserve">  </t>
    </r>
    <r>
      <rPr>
        <sz val="10"/>
        <rFont val="Calibri"/>
        <family val="2"/>
        <charset val="238"/>
        <scheme val="minor"/>
      </rPr>
      <t xml:space="preserve"> 
</t>
    </r>
  </si>
  <si>
    <r>
      <t xml:space="preserve">Organizacja seminarium oraz wyjazdu studyjnego dotyczącego nowatorskiej uprawy owoców oraz produkcji wina jako działania na rzecz tworzenia sieci kontaktów w zakresie  wdrażanie innowacji na obszarach wiejskich. 
</t>
    </r>
    <r>
      <rPr>
        <sz val="10"/>
        <color rgb="FFFF0000"/>
        <rFont val="Calibri"/>
        <family val="2"/>
        <charset val="238"/>
        <scheme val="minor"/>
      </rPr>
      <t xml:space="preserve">
</t>
    </r>
    <r>
      <rPr>
        <sz val="10"/>
        <rFont val="Calibri"/>
        <family val="2"/>
        <charset val="238"/>
        <scheme val="minor"/>
      </rPr>
      <t xml:space="preserve">
</t>
    </r>
  </si>
  <si>
    <t>Szepietowo Wawrzyńce 64       18-210 Szepietowo</t>
  </si>
  <si>
    <t>Podlaski Ośrodek Doradztwa Rolniczego     w Szepietowie</t>
  </si>
  <si>
    <t>I/II</t>
  </si>
  <si>
    <t>Grupę docelową będą stanowili rolnicy, doradcy rolni oraz mieszkańcy obszarów wiejskich</t>
  </si>
  <si>
    <t>Celem operacji jest przedstawienie dobrych praktyk, innowacyjnych rozwiązań  w przetwórstwie rolno-spożywczym na przykładzie Litwy i Łotwy głównie dla gospodarstw ekologicznych i agroturystycznych.</t>
  </si>
  <si>
    <t>Wykorzystanie dobrych praktyk z Litwy i Łotwy w przetwórstwie rolno-spożywczym</t>
  </si>
  <si>
    <t>Celem operacji jest przedstawienie dobrych praktyk, innowacyjnych rozwiązań wprowadzonych do gospodarstwa agruturystycznego, aby poszerzyć ofertę wypoczynku dla turystów i osiągnąć wyższy dochód.</t>
  </si>
  <si>
    <t>Innowacyjne usługi w agroturystyce – dobre praktyki</t>
  </si>
  <si>
    <t>III/IV</t>
  </si>
  <si>
    <t>Celem szkolenia będzie promocja innowacyjnej formy sprzedaży jaka jest rolniczy handel detaliczny. Uczestnicy zapoznają się z najnowszymi wymaganiami, uwarunkowaniami i przepisami prawa, dobrymi praktykami jak prowadzić sprzedaż z gospodarstwa wg. zasad rolniczego handelu detalicznego.</t>
  </si>
  <si>
    <t>Rolniczy handel detaliczny</t>
  </si>
  <si>
    <t xml:space="preserve"> 50 
 25 </t>
  </si>
  <si>
    <t>konferencja,
 wyjazd studyjny</t>
  </si>
  <si>
    <t>Celem wyjazdu jest uzyskanie wiedzy i poznanie innowacyjnych metod wprowadzania żywności tradycyjnej na rynek w oparciu o dobre przykłady z województwa podkarpackiego i świętokrzyskiego. Wyprodukowanie żywności opartej o tradycyjne procedury wywymaga innowacyjnego (nowoczesnego) podejścia wprowadzania na rynek (np. reklamam, konfekcjonowanie, formy sprzedaży - internet)</t>
  </si>
  <si>
    <t>Urynkowienie żywności tradycyjnej szansą na rozwój małych gospodarstw na przykładzie woj. podkarpackiego i świętokrzyskiego</t>
  </si>
  <si>
    <t>Celem wyjazdu jest uzyskanie wiedzy i poznanie innowacyjnych metod wprowadzania żywności tradycyjnej na rynek w oparciu o dobre przykłady z województwa mazowieckiego i śląskiego. Wyprodukowanie żywności opartej o tradycyjne procedury wywymaga innowacyjnego (nowoczesnego) podejścia wprowadzania na rynek (np. reklamam, konfekcjonowanie, formy sprzedaży - internet).</t>
  </si>
  <si>
    <t>Urynkowienie żywności tradycyjnej szansą na rozwój małych gospodarstw na przykładzie woj. mazowieckiego i śląskiego</t>
  </si>
  <si>
    <t>II / III</t>
  </si>
  <si>
    <t xml:space="preserve">16 </t>
  </si>
  <si>
    <t xml:space="preserve">Celem warsztatów będzie zapoznanie uczestników z wybranymi gatunkami ziół, uprawą ich w woj. podlaskim. Ważnym aspektem będzie pokazanie nowatorskich metod przerobu i wykorzystania ziół w kuchni i kosmetologii.  </t>
  </si>
  <si>
    <t>Zielarskie Podlasie "Z tradycją w przyszłość"</t>
  </si>
  <si>
    <t>Celem warsztatów będzie zapoznanie uczestników z prawidłowym prowadzeniem pasieki. Pokazanie innowacyjnych metod leczenia i zapoboegania chorobom pszczół. Przedstawienie dobrych praktykw pasiece.</t>
  </si>
  <si>
    <t>Nowoczesne rozwiązania w zakładaniu i prowadzeniu pasieki</t>
  </si>
  <si>
    <t>Celem wyjazdu studyjnego jest prezentacja wyników polowych doświadczeń związanych z uprawą roślin bobowatych grubonasiennych i przeniesienie ich do produkcji rolniczej. Operacja wynika z realizacji "Planu Dla Wsi" polegającego na zwiększaniu niezależności polskiej produkcji zwierzęcej od importu białka paszowego, a tym samym produkcji krajowych pasz bez GMO. Potrzeba przeprowadzenia operacji wynika z małej jeszcze wiedzy wśród rolników oraz doradców rolnych na temat możliwości uprawy i wykorzystania roślin bobowatych grubonasiennych wysiewanych w siewie czystym oraz mieszankach.</t>
  </si>
  <si>
    <t xml:space="preserve">Rośliny bobowate grubonasienne (strączkowe) - transfer wiedzy z instytutu do praktyki rolniczej województwa podlaskiego </t>
  </si>
  <si>
    <t>16</t>
  </si>
  <si>
    <t>Celem organizacji warsztatów jest wspieranie i rozwój pszczelarstwa w zapobieganiu ginięcia owadów zapylających, w tym pszczoły miodnej. Warto propagować innowacyjne metody prowadzenia pasieki. Ważną rolę stanowi sama produkcja miodu ale również bardzo istotne jest jego pozyskiwanie i innowacyjne metody konfekcjonowania poprzez np. dodawanie owoców liofilizowanych. Chcąc zatrzymać proces wymierania populacji pszczół warto podejmować działania promujce innowacyjne rozwiązania stosowane w pszczelarstwie.</t>
  </si>
  <si>
    <t>Pszczelarskie innowacje w pasiekach rodzinnych</t>
  </si>
  <si>
    <t>Celem wydania publikacji jest dotarcie do największej liczby odbiorców. Propagowanie dobrych i innowacyjnych praktyk pszelarskich. Prezentacja aktualnych problemów tj. chorób, utrzymania, hodowli pszczół oraz radzenie sobie z nimi.</t>
  </si>
  <si>
    <t>Jak pogodzić innowacje z tradycją w prowadzeniu pasieki?</t>
  </si>
  <si>
    <t>ul. Tkacka 5/6           42-200 Częstochowa</t>
  </si>
  <si>
    <t>24 571,50</t>
  </si>
  <si>
    <t>rolnicy, przedsiębiorcy, doradcy i naukowcy</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</si>
  <si>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</si>
  <si>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Innowacyjne metody produkcji specjalnych i mleka w województwie podlaskim</t>
  </si>
  <si>
    <t>ul. Akademicka 14        18-400 Łomża</t>
  </si>
  <si>
    <t>Państwowa Wyższa Szkoła Informatyki i Przedsiębiorczości w Łomży</t>
  </si>
  <si>
    <t>producenci płodów rolnych, rolnicy, małe i średnie firmy produkujące żywność, firmy o charakterze lokalnym i regionalnym, przedstawiciele świata nauki</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</si>
  <si>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</si>
  <si>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Kierunki innowacyjnego, zrównoważonego rozwoju sektora rolno-spożywczego województwa podlaskiego</t>
  </si>
  <si>
    <t>Grupę docelową będą stanowili rolnicy, doradcy rolniczy oraz mieszkańcy obszarów wiejskich</t>
  </si>
  <si>
    <t xml:space="preserve">1       </t>
  </si>
  <si>
    <t xml:space="preserve">liczba emisji audycji     </t>
  </si>
  <si>
    <t>audycja</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</si>
  <si>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</si>
  <si>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Rolniku poznaj innowacje</t>
  </si>
  <si>
    <t>Grupę docelową będą stanowili mieszkańcy obszarów wiejskich zainteresowani tematyką gospodarstw opiekuńczych, doradcy rolni oraz przedstawiciele instytucji wspierających rozwój usług opiekuńczych</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</si>
  <si>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</si>
  <si>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 xml:space="preserve">Gospodarstwa opiekuńcze jako nowatorskie podejście do usług społecznych oferowanych mieszkańcom obszarów wiejskich poprzez prezentację dobrych praktyk na przykładzie województwa kujawsko-pomorskiego </t>
  </si>
  <si>
    <t>Grupę docelową będą stanowili mieszkańcy obszarów wiejskich, osoby zainteresowane tematyką pszczelarską, członkowie organizacji oraz doradcy rolni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</si>
  <si>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</si>
  <si>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Innowacje w gospodarstwie - zakładanie i prowadzenie pasieki</t>
  </si>
  <si>
    <t>Celem realizacji operacji jest wymiana wiedzy i doświadczeń  związanych z ekologicznym chowem bydła mięsnego  w  regionie województwa podlaskiego oraz  zapoznanie uczestników z możliwością wsparcia finansowego na to działanie.</t>
  </si>
  <si>
    <t>Ekologiczny chów bydła mięsnego nie jest trudny</t>
  </si>
  <si>
    <t>Osoba realizująca w PODR / Wnioskodawca</t>
  </si>
  <si>
    <t>Lubań, ul. Tadeusza Maderskiego 3    83-422 Nowy Barkoczyn</t>
  </si>
  <si>
    <t xml:space="preserve">- rolnicy prowadzący gospodarstwa średnio i wielkoobszarowe, 
- przedsiębiorcy zajmujący się produkcją, dystrybucją ciągników, maszyn                                                                                     i wyposażenia służącego prowadzeniu rolnictwa precyzyjnego,
-  studenci i/lub uczniowie z kierunków rolniczych,
-  doradcy rolniczy
</t>
  </si>
  <si>
    <t>Konferencja, warsztaty</t>
  </si>
  <si>
    <t>Ułatwianie tworzenia potencjalnej grupy operacyjnej wprowadzającej innowacje w rolnictwie precyzyjnym oraz funkcjonowania sieci kontaktów pomiędzy rolnikami, podmiotami doradczymi, jednostkami naukowymi, przedsiębiorcami sektora rolno-spożywczego oraz pozostałymi podmiotami zainteresowanymi wdrażaniem innowacji w rolnictwie i na obszarach wiejskich. Konferencja i warsztaty dają możliwość konfrontacji świata nauki, przemysłu maszynowego, producentów oprogramowań z rolnikami, doradcami rolniczymi, studentami, uczniami szkół rolniczych. Służyć temu będzie wymiana wiedzy i doświadczeń pomiędzy podmiotami uczestniczącymi w realizacji operacji, nawiązanie współpracy w zakresie technologii stosowanych w rolnictwie precyzyjnym.</t>
  </si>
  <si>
    <t>Upowszechnianie metod rolnictwa precyzyjnego w gospodarstwach rolnych województwa pomorskiego - jako innowacyjne podejście sprzyjające tworzeniu potencjalnych grup operacyjnych w ramach dziłania "Współpraca"</t>
  </si>
  <si>
    <t>Grupę docelową wyjazdu studyjnego będą stanowili przedstawiciele branż mających kluczowe znaczenie dla rozwoju obszaru: tj. rolnicy, kwaterodawcy, podmioty gospodarcze, koła gospodyń wiejskich, stowarzyszenia oraz doradcy i specjaliści odr-u. Działanie będzie ogólnodostępne dla podmiotów oraz stowarzyszeń posiadających swoją siedzibę na terenie województwa pomorskiego.</t>
  </si>
  <si>
    <t>Operacja ma stworzyć warunki do powstania potencjalnej grupy operacyjnej,  zapoznać grupy uczestników z różnymi formami przedsiębiorczości, a w szczególności wytwarzania produktów lokalnych, tradycyjnych i regionalnych  z  produktów rolnych pochodzących z gospodarstwa rolnika, ich sprzedaży i promocji. Wyjazd studyjny połączony z warsztatami jest doskonałą formą aktywizacji mieszkańców obszarów wiejskich, sprzyja wymianie doświadczeń i możliwości tworzenia sieci kontaktów dla doradców i służb wspierających wdrażanie innowacji na obszarach wiejskich. Uczestnicy mają poznać  innowacyjne rozwiązania gospodarcze, ze szczególnym uwzględnieniem łańcucha żywnościowego na obszarze wiejskim województwa małopolskiego. Ponadto operacja ma na celu pokazanie na przykładzie województwa małopolskiego  procesu budowania i komercjalizacji polskich produktów żywnościowych w powiązaniu z  turystyką wiejską.</t>
  </si>
  <si>
    <t xml:space="preserve"> Wspieranie przedsiębiorczości i innowacji na obszarach wiejskich przez podnoszenie poziomu wiedzy i umiejętności w obszarze małego przetwórstwa lokalnego na przykładzie Małopolskiego Szlaku Kulinarnego</t>
  </si>
  <si>
    <t>Rolnicy, doradcy i/lub specjaliści PODR, przedsiębiorcy sektora rolno-spożywczego w tym producenci żywności ekologicznej oraz przedstawiciele podmiotów zainteresowanych wdrażaniem innowacji w rolnictwie ekologicznym  i na obszarach wiejskich.</t>
  </si>
  <si>
    <t xml:space="preserve">Głównym celem operacji jest  pomoc w utworzeniu potencjalnej grupy operacyjnej, która działałaby w obszarze innowacyjnych metod stosowanych w przetwórstwie ekologicznym i rolnictwie oraz ułatwienie w tworzeniu sieci powiązań na rzecz innowacyjności. Udział w wyjeździe i warsztatach na miejscu ułatwi wymianę wiedzy oraz dobrych praktyk w zakresie wdrażania innowacji oraz zwiększy aktywizację środowiska w zakresie tworzenia sieci kontaktów. Z pewnością będzie to wspieranie innowacji w rolnictwie i  produkcji żywności  na obszarach wiejskich. Służyć ma temu  wymiana wiedzy oraz doświadczeń pomiędzy podmiotami uczestniczącymi w realizacji operacji. W trakcie realizacji operacji poprzez takie formy jak wykłady, warsztaty, dyskusje, zostaną podjęte między innymi zadania dotyczące  moderacji powstania potencjalnej grupy operacyjnej działającej w kierunku przetwórstwa.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Równie ważna jest integracja środowiska, nawiązanie kontaktów. Aby doszło do utworzenia potencjalnej grupy operacyjnej potrzebna jest możliwość poznania się potencjalnych jej członków,  stworzenia relacji oraz potrzeby wspólnych działań w zakresie wdrażania innowacji w atmosferze odpowiedniej moderacji poprzez brokera innowacji i/lub specjalisty PODR w Lubaniu z zakresu rolnictwa ekologicznego oraz omawiając najważniejsze kryteria i warunki ubiegania się o pomoc finansową, zwłaszcza na działania związane z innowacją na rzecz skracania łańcucha dostaw.
</t>
  </si>
  <si>
    <t>Wykorzystanie „Darów Natury” w produkcji i przetwórstwie ekologicznym – współpraca w zakresie wdrażania innowacji i organizacji łańcucha dostaw żywności na obszarach wiejskich</t>
  </si>
  <si>
    <t xml:space="preserve">Grupa docelowa operacji liczyć będzie 45 osób, z województwa pomorskiego, m. in.: rolnicy, przedsiębiorcy związani z branżą turystyczną, doradcy i/lub specjaliści PODR w Lubaniu, przedstawiciele firm wspierających rozwój obszarów wiejskich, przedstawiciele pomorskich uczelni wyższych, przedstawiciel SIR i/lub broker innowacji
</t>
  </si>
  <si>
    <t>Głównym celem operacji jest pomoc w ułatwieniu tworzenia sieci kontaktów i powiązań na rzecz innowacyjności w zakresie różnych form przedsiębiorczości na wsi w oparciu o potencjał gospodarstwa rolnego i wykorzystaniu walorów krajobrazowych i kulturowych. Służyć temu będzie wymiana wiedzy i doświadczeń pomiędzy podmiotami uczestniczącymi w realizacji operacji. Podczas wyjazdu studyjnego grupa zaznajomi się z przetwórstwem i sprzedażą krókich łańcuchów dostaw żywności z gospodarstw rolnych oraz funkcjonowaniem zagród edukacyjnych, gospodarstw opiekuńczych i agroturystycznych na terenie Czech, Austrii i Niemiec, a dodatkowo przedstawiciel SIR i/lub broker innowacji moderować będzie  działania w zakresie informowania uczestników wyjazdu o Sieci na rzecz innowacji w rolnictwie i na obszarach wiejskich (SIR)  oraz o wdrażanym przez Sieć działaniu „Współpraca” w ramach PROW 2014-2020.</t>
  </si>
  <si>
    <t>Dobre praktyki w zakresie wdrażania innowacji w rolnictwie i na obszarach wiejskich na przykładzie inicjatyw podejmowanych przez rolników czeskich, austriackich i niemieckich</t>
  </si>
  <si>
    <t>ul. Tkacka 5, 42-200 Częstochowa</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</si>
  <si>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</si>
  <si>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</si>
  <si>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Innowacyjne metody produkcji zwierzęcej, w tym bydła mięsnego w województwie pomorskim</t>
  </si>
  <si>
    <t>1200</t>
  </si>
  <si>
    <t>nakład broszury</t>
  </si>
  <si>
    <t>Bolesławowo 15, 83-250 Skarszewy</t>
  </si>
  <si>
    <t>Zespół Szkół Rolniczych Centrum Kształcenia Praktycznego im. Józefa Wybickiego w Bolesławowie</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</si>
  <si>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t>
  </si>
  <si>
    <t>liczba uczestników seminarium</t>
  </si>
  <si>
    <t>seminarium, wyjazd studyjny, broszura</t>
  </si>
  <si>
    <t>Działania na rzecz powstania potencjalnej grupy operacyjnej w zakresie produkcji, marketingu i sprzedaży produktów pszczelich</t>
  </si>
  <si>
    <t>Liczba uczestników operacji</t>
  </si>
  <si>
    <t>Warsztaty z wyjazdem studyjnym</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</si>
  <si>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</si>
  <si>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"INNOWACJE W PRZEDSIĘBIORCZOŚCI NA OBSZARACH WIEJSKICH – UTWORZENIE POTENCJALNEJ GRUPY"</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</si>
  <si>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</si>
  <si>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 xml:space="preserve">„Zielone Agro Show – innowacje w produkcji bydła" </t>
  </si>
  <si>
    <t>Film informacyjno - promocyjny</t>
  </si>
  <si>
    <t>Nakład broszury</t>
  </si>
  <si>
    <t>Nakład plakatu</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</si>
  <si>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</si>
  <si>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Szkolenie, plakat, broszura, film promocyjny</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</si>
  <si>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</si>
  <si>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"Rolnictwo ekologiczne –innowacje w produkcji  i przetwórstwie na rzecz skracania łańcucha dostaw (POMORSKI EKOFESTIWAL)"</t>
  </si>
  <si>
    <t>Liczba stron internetowych, na których zostanie zamieszczona informacja</t>
  </si>
  <si>
    <t>Nakład ulotki</t>
  </si>
  <si>
    <t xml:space="preserve">Szacowana liczba odwiedzających punkt informacyjny na targach                                 </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</si>
  <si>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</si>
  <si>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72/49</t>
  </si>
  <si>
    <t>Liczba uczestników operacji (seminarium/wyjazd studyjny)</t>
  </si>
  <si>
    <t>Seminarium z wyjazdem studyjnym, punkt informacyjny na  targach, ulotka, informacje  i publikacje w internecie</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</si>
  <si>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</si>
  <si>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"Innowacje w przedsiębiorczości na obszarach wiejskich - działania na rzecz powstania grupy operacyjnej"</t>
  </si>
  <si>
    <t>42-200 Częstochowa, ul.Wyszyńskiego 70/126</t>
  </si>
  <si>
    <t>Śląski Ośrodek Doradztwa Rolniczego</t>
  </si>
  <si>
    <t>rolnicy, grupy rolników, doradcy rolniczy, organizacje rolnicze, przedsiębiorcy sektora rolnego, przedstawiciel LGD</t>
  </si>
  <si>
    <t>Celem operacji -  jest zapoznanie uczestników wyjazdu studyjnego do województwa podkarpackiego z funkcjonowaniem sieci na rzecz innowacji w rolnictwie i na obszarach wiejskich, zagadnieniem innowacji w rolnictwie, możliwościami praktycznego zastosowania przedstawianych rozwiązań, nawiązanie kontaktów i współpracy pomiędzy potencjalnymi uczestnikami przyszłych grup operacyjnych oraz przedstawienie dobrych praktyk w zakresie zakładania, uprawy winorośli, produkcji wina i soków w gospodarstwach rolnych.</t>
  </si>
  <si>
    <t>Zakładanie plantacji winorośli. Uprawa winogron, produkcja wina/soków jako szansa na rozwój gospodarstw rolnych</t>
  </si>
  <si>
    <t xml:space="preserve">rolnicy, domownicy, rolników doradcy,  producenci rolni, przedsiębiorcy sektora rolno-spożywczego, przedstawiciele instytucji działających na rzecz polskiego rolnictwa, </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</si>
  <si>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t>
  </si>
  <si>
    <t>Nowoczesne technologie i problemy przy uprawie warzyw korzeniowych oraz roślin okopowych</t>
  </si>
  <si>
    <t>rolnicy, domownicy rolników,doradcy,  przedsiębiorcy sektora rolno-spożywczego</t>
  </si>
  <si>
    <t>Celem operacji jest upowszechnianie wiedzy nt. nowoczesnych metod marketingowych, które pozwolą na zwiększenie konkurencyjności produktów rolnych na rynku. Aktywizacja mieszkańców obszarów wiejskich województa śląskiego w tym zakresie oraz transfer wiedzy. Uczestnicy konferencji zdobędą wiedzę nt. możliwości nawiązywania współpracy w ramach działania "Współpraca"</t>
  </si>
  <si>
    <t>Nowoczesne metody marketingowe – innowacyjnym sposobem na zwiększenie konkurencyjności produktów rolnych.</t>
  </si>
  <si>
    <t>liczba egzemplarzy wydanej publikacji</t>
  </si>
  <si>
    <t>rolnicy, rolnicy ekologiczni, domownicy rolników, przedsiębiorcy sektora rolno-spożywczego, doradcy</t>
  </si>
  <si>
    <t>Celem operacji jest upowszechnianie wiedzy w zakresie prozdrowotnych własciwości roślin strączkowych i ich wykorzystanie w piekarnictwie i cukiernictwie. Aktywizacja mieszkańców terenów wiejskich w tym zakresie i wspieranie transferu wiedzy poprzez motywowanie uczestników operacji do nawiązywania partnerstw, które dałyby podstawę do powstania GO EPI w ramach działania Współpraca</t>
  </si>
  <si>
    <t>Innowacyjne zastosowanie roślin strączkowych z upraw ekologicznych do wypieków</t>
  </si>
  <si>
    <t>rolnicy, grupy rolników, doradcy, przedstawiciele nauki, instytutów naukowo-badawczych, przedsiębiorcy sektora rolno-spożywczego, przedstawiciele instytucji działających na rzecz polskiego rolnictwa,samorządowcy i  przedstawiciele LGD</t>
  </si>
  <si>
    <t xml:space="preserve">liczba uczestników  </t>
  </si>
  <si>
    <t>Warsztaty - 17 + 3</t>
  </si>
  <si>
    <t>Celem operacji jest kontynuacja pracy doradców z zalążkami grup fokusowych i operacyjnych wyłonionymi podczas operacji „Modele współpracy PZDR województwa śląskiego z potencjalnymi Grupami Operacyjnymi”. Ukierunkowanie poprzez warsztaty, rolników, przedsiębiorców, mieszkańców obszarów wiejskich na tworzenie potencjalnych Grup Operacyjnych. Omówienie dotychczasowych naborów do Działania Współpraca wraz z przykładami tematów złożonych wniosków.</t>
  </si>
  <si>
    <t>Doradztwo grupowe podwaliną do tworzenia grup fokusowych i grup operacyjnych</t>
  </si>
  <si>
    <t>Doradcy, mieszkańcy obszarów wiejskich</t>
  </si>
  <si>
    <t>Przedstawienie aktualnego stanu Sieci na rzecz innowacji w rolnictwie i na obszarach wiejskich oraz zagadnień związanych z przetwórstwem na poziomie gospodarstwa.</t>
  </si>
  <si>
    <t>Dokonania SIR w Polsce oraz przetwórstwo na poziomie gospodarstwa, jako elementy podniesienia jakości realizacji programu w województwie śląskim</t>
  </si>
  <si>
    <t>Innowacyjne rozwiązania w małych gospodarstwach rolnych województwa śląskiego</t>
  </si>
  <si>
    <t xml:space="preserve">rolnicy, domownicy rolników, przedstawiciele samorządu, doradcy </t>
  </si>
  <si>
    <t>liczba uczesników wyjazdu</t>
  </si>
  <si>
    <t>Upowszechnienie wiedzy nt. prowadzenia gospodarstwa opiekuńczego i wiosek tematycznych jako innowacyjnego kierunku działalności pozarolniczej, aktywizacja mieszkańców obszarów wiejskich województaw śląskiego w tym zakresie.</t>
  </si>
  <si>
    <t>Rolnictwo zaangażowane  społeczne -  jako innowacyjny  kierunek działalności pozarolniczej.</t>
  </si>
  <si>
    <t>rolnicy , doradcy, sadownicy, mieszkańcy obszarów wiejskich</t>
  </si>
  <si>
    <t xml:space="preserve">liczba uczesników </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</si>
  <si>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</si>
  <si>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Innowacyjne technologie w przetwórstwie sadowniczym- produkcja cydru szansą dla rolników woj.śląskiego.</t>
  </si>
  <si>
    <t>I- IV</t>
  </si>
  <si>
    <t>rolnicy, grupy rolników, doradcy, przedstawiciele nauki, instytutów naukowo-badawczych, przedsiębiorcy sektora rolno-spożywczego,</t>
  </si>
  <si>
    <t xml:space="preserve">warsztaty (2), spotkania(17), </t>
  </si>
  <si>
    <t>Modele współpracy PZDR województwa śląskiego z potencjalnymi Grupami Operacyjnymi</t>
  </si>
  <si>
    <t>liczba uczesników konferencji</t>
  </si>
  <si>
    <t>liczba wydanych egzemplarzy publikacji</t>
  </si>
  <si>
    <t>liczba ankiet</t>
  </si>
  <si>
    <t>Ankiety, publikacja, konferencja(1)</t>
  </si>
  <si>
    <t xml:space="preserve"> Celem operacji jest przedstawienie sytuacji produktu regionalnego w województwie śląskim oraz wskazanie kierunków i działań aby doprowadzić do skrócenia łańcucha dostaw żywności przy zastosowania innowacji w tym procesie.</t>
  </si>
  <si>
    <t>Krótkie łańcuchy dostaw żywności w oparciu o produkty regionalne w województwie śląskim</t>
  </si>
  <si>
    <t>Modliszewice, 
ul. Piotrkowska 30, 26-200 Końskie</t>
  </si>
  <si>
    <t>ŚODR Modliszewice</t>
  </si>
  <si>
    <t>I-II 
kwartał</t>
  </si>
  <si>
    <t xml:space="preserve">rolnicy, pszczelarze, przedstawiciele instytucji i jednostek naukowych, instytucji i firm działających na rzecz rozwoju pszczelarstwa, osoby zainteresowane ochroną owadów zapylających, doradcy rolni
</t>
  </si>
  <si>
    <t>Celem operacji jest zwiększenie rentowności prowadzenia pasiek pszczelarskich poprzez wprowadzenie do produkcji innowacyjnych technik i technologii przy jednoczesnym podjęciu działań na rzecz poprawy warunków bytowania pszczół miodnych, zwiększenie liczby pasiek pszczelich w województwie świętokrzyskim, a tym samym wzrost populacji pszczół, podniesienie poziomu świadomości ekologicznej wśród rolników i doradców rolnych (szczególnie w zakresie roli pszczół w środowisku oraz problemu zmniejszania się populacji tych owadów w kontekście prowadzonej produkcji rolnej), a także rozwój potencjalnej przedsiębiorczości na lokalnym rynku w oparciu o produkty z miodu. 
Przedmiotem operacji jest przeprowadzenie konferencji, która pozwoli na zrealizowanie zakładanych celów (w tym zaprezentowanie najnowszych rozwiązań, technik i technologii stosowanych w pszczelarstwie, upowszechnianie dobrych praktyk w zakresie prowadzenie pasiek pszczelich) i jednocześnie umożliwi nawiązanie kontaktów między rolnikami/właścicielami pasiek, doradcami oraz przedstawicielami jednostek naukowych zainteresowanych rozwojem pszczelarstwa i podejmowaniem wspólnych inicjatyw służącym zwiększeniu populacji pszczół oraz rentowności pasiek pszczelich, ze szczególnym uwzględnieniem działań ukierunkowanych na wdrażanie rozwiązań innowacyjnych w pszczelarstwie.</t>
  </si>
  <si>
    <t>"Aktualne problemy i zagrożenia oraz innowacyjne techniki w prowadzeniu pasieki"</t>
  </si>
  <si>
    <t>IV 
kwartał</t>
  </si>
  <si>
    <t>rolnicy (producenci owoców zainteresowani rozszerzeniem palety oferowanego produktu), przedsiębiorcy oraz przedstawiciele grup producenckich, rolniczych jednostek doradczych, szkół rolniczych, instytucji/podmiotów działających na rzecz rozwoju sektora przetwórczego</t>
  </si>
  <si>
    <t xml:space="preserve">Celem operacji jest zaprezentowanie rolnikom, przedsiębiorcom, doradcom oraz przedstawicielom instytucji/podmiotów działającym w zakresie rozwoju sektora przetwórczego alternatywnego/innowacyjnego gatunku dla towarowych upraw sadowniczych, jakim jest dereń jadalny, z jednoczesnym przedstawieniem szerokich perspektyw jego zastosowania/wykorzystania, opłacalności produkcji oraz nowych technologiami uprawy i przetwarzania, a także zaprezentowanie, iż uzyskanie stabilnego, pełnowartościowego i lepszego pod względem jakości produktu niszowego, może znacząco wspomóc konkurencyjność mniejszych gospodarstw i zapewnić zwiększenie zysków z działalności ogrodniczej. 
Przedmiotem operacji jest przeprowadzenie wyjazdu studyjnego, który pozwoli na zrealizowanie zakładanych celów (w tym zaprezentowanie kolekcji odmian derenia jadalnego oraz stosowanych najnowszych technik i technologii w jego uprawie i przetwarzaniu) i jednocześnie umożliwi nawiązanie kontaktów między rolnikami/producentami zainteresowanymi wykorzystaniem (oraz upowszechnianiem) mniej popularnych roślin w uprawach sadowniczych oraz podejmowaniem wspólnych inicjatyw służącym zwiększeniu ich udziału w uprawach rolniczych. </t>
  </si>
  <si>
    <t>"Uprawa derenia jadalnego z elementami innowacji jako alternatywnej rośliny dla sadownictwa"</t>
  </si>
  <si>
    <t>8 szkoleń</t>
  </si>
  <si>
    <t xml:space="preserve">III-IV 
kwartał </t>
  </si>
  <si>
    <t>rolnicy, przedsiębiorcy zainteresowani nawiązaniem wzajemnej współpracy oraz przedstawiciele rolniczych jednostek doradczych z terenu województwa świętokrzyskiego</t>
  </si>
  <si>
    <t xml:space="preserve">Celem operacji jest zwiększenie wiedzy wśród rolników i doradców z województwa świętokrzyskiego w zakresie zrzeszania się rolników na przykładzie grup producenckich, dzięki czemu możliwa będzie realizacji wspólnych inicjatyw oraz poprawa rentowności gospodarstw rolnych. Dzięki zaprezentowaniu korzyści wynikających z uczestnictwa w różnego rodzaju formach zrzeszania się rolników (np. poprzez wspólną organizację sprzedaży większej ilości produktów i możliwej dzięki temu negocjacji cen zbytu) oraz praktyczną prezentację różnych jego form na przykładzie Włoch i Austrii możliwe będzie zawiązanie partnerstw biznesowych, które ukierunkowane będą na realizację wspólnych celów.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przeprowadzenie szkoleń oraz  wyjazdu studyjnego do Włoch i Austrii dla rolników i doradców (rekrutowanych m.in. z uczestników szkoleń), które pozwolą na realizację zakładanych celów operacji i jednocześnie pozwolą na przekazanie najnowszej wiedzy teoretycznej z zakresu możliwości zrzeszania się rolników na przykładzie grup producencki oraz wynikających z tego korzyści, w tym dalszego wykorzystania funduszy PROW 2014-2020 w ramach działania „Współpraca”, o które starać może się tylko grupa operacyjna/grupa partnerów, a nie pojedynczy beneficjent. Wyjazd studyjny pozwoli na zaprezentowanie form zrzeszania się rolników na przykładzie krajów europejskich, stosujących inne modele współpracy rolników (ale w praktyce dające wymierne korzyści), które po dostosowaniu do warunków naszego kraju, mogą zostać zaadaptowane i zdrożone jako innowacyjne modele organizowania się rolników.        
               </t>
  </si>
  <si>
    <t>"Grupy producentów rolnych i ich związki jako innowacyjna forma zrzeszania się rolników na rzecz podniesienia konkurencyjności gospodarstw rolnych oraz realizacji wspólnych inicjatyw"</t>
  </si>
  <si>
    <t>II-IV 
kwartał</t>
  </si>
  <si>
    <t>rolnicy, przedstawiciele podmiotów/instytucji zaangażowanych w rozwój obszarów wiejskich i doradcy rolni z terenu województwa świętokrzyskiego</t>
  </si>
  <si>
    <t>Celem operacji jest praktyczne zaprezentowanie rolnikom z województwa świętokrzyskiego wytwarzającym żywność na małą skalę oraz doradcom wyspecjalizowanym w zakresie rozwoju obszarów wiejskich współpracującym z tymi rolnikami, dobrych praktyk i innowacyjnych rozwiązań stosowanych przez rolników w Austrii i Niemiec w dywersyfikacji dochodów w zakresie przetwarzania żywności i jej nowoczesnych form sprzedaży, zwłaszcza w krótkich łańcuchach dostaw, a także w zakresie rozwijania usług w obszarze turystyki wiejskiej, gastronomii oraz usług społecznych opartych na zasobach gospodarstw rolnych i dziedzictwie kulturowym regionu. 
Przedmiotem operacji jest przeprowadzenie wyjazdu studyjnego dla 30 osób do Austrii i Niemiec, który pozwoli na zrealizowanie zakładanych celów i jednocześnie umożliwi nawiązanie kontaktów, zarówno między samymi uczestnikami wyjazdu i podmiotami/instytucjami, których są reprezentantami, jak i z rolnikami z Austrii i Niemiec, a także pozwoli na transfer doświadczeń zagranicznych partnerów na teren województwa świętokrzyskiego z zakresu wdrażania innowacji na obszarach wiejskich.</t>
  </si>
  <si>
    <t>"Innowacje w dywersyfikacji dochodów działalności rolniczej i pozarolniczej na przykładzie Austrii i Niemiec"</t>
  </si>
  <si>
    <t>ul. Poniatowskiego 2, 27-600 Sandomierz</t>
  </si>
  <si>
    <t>Ośrodek Promowania 
i Wspierania Przedsiębiorczości Rolnej 
w Sandomierzu</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</si>
  <si>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</si>
  <si>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 xml:space="preserve">25
</t>
  </si>
  <si>
    <t xml:space="preserve">wyjazd studyjny
</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</si>
  <si>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25 osób oraz konferencji dla 60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</si>
  <si>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"Budowanie grupy partnerskiej ukierunkowanej 
na innowacyjne metody produkcji i przetwórstwa 
na Ziemi Sandomierskiej"</t>
  </si>
  <si>
    <t xml:space="preserve">rolnicy/właściciele małych 
i średnich gospodarstw (producenci owoców i warzyw) 
z województwa świętokrzyskiego, przetwórcy, samorządy, doradcy rolniczy, pracownicy naukowi </t>
  </si>
  <si>
    <t>szkolenie z warsztatami</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</si>
  <si>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</si>
  <si>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"Wdrażanie innowacyjnych rozwiązań w zakresie przetwórstwa owoców i warzyw w małych oraz średnich gospodarstwach"</t>
  </si>
  <si>
    <t>I-III 
kwartał</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</si>
  <si>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</si>
  <si>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22</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</si>
  <si>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</si>
  <si>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"Gospodarstwa opiekuńcze jako alternatywna forma rozwoju gospodarstw świętokrzyskich - dobre przykłady funkcjonowania gospodarstw opiekuńczych w Holandii i Polsce"</t>
  </si>
  <si>
    <t>III/IV 
kwartał</t>
  </si>
  <si>
    <t>właściciele gospodarstw ekologicznych specjalizujących się w produkcji ekologicznej i zainteresowani poprawą efektywności produkcji i poszukujący nowych możliwości w zakresie zbytu warzyw i owoców ekologicznych</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</si>
  <si>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45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</si>
  <si>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"Innowacyjne techniki i technologie produkcji, sprzedaży i przetwórstwa produktów ekologicznych"</t>
  </si>
  <si>
    <t xml:space="preserve">4
</t>
  </si>
  <si>
    <t xml:space="preserve">1
</t>
  </si>
  <si>
    <t xml:space="preserve">
rolnicy indywidualni, grupy producentów, przedstawiciele jednostek doradczych, przedstawiciele szkół rolniczych, przedsiębiorcy działający na rzecz sektora przetwórstwa rolnego
</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</si>
  <si>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</si>
  <si>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„Innowacyjne rozwiązania dla upraw ogrodniczych dla zwiększenia ich dochodowości (gatunki alternatywne)”</t>
  </si>
  <si>
    <t>II/III 
kwartał</t>
  </si>
  <si>
    <t xml:space="preserve">
rolnicy indywidualni, grupy producentów, przedstawiciele jednostek doradczych, przedstawiciele szkół rolniczych, przedstawiciele samorządu, przedsiębiorcy działający na rzecz sektora ogrodniczego
</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</si>
  <si>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</si>
  <si>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„Innowacyjne rozwiązania belgijskie w systemach formowania drzew oraz w systemach osłon w sadach czereśniowych dla uzyskiwania owoców wysokiej jakości”</t>
  </si>
  <si>
    <t>liczba tytułów</t>
  </si>
  <si>
    <t>broszura</t>
  </si>
  <si>
    <t>80/20</t>
  </si>
  <si>
    <t>liczba uczestników
/ w tym doradców rolniczych</t>
  </si>
  <si>
    <t>ul. Jagiellońska 91
10-356 Olsztyn</t>
  </si>
  <si>
    <t xml:space="preserve">rolnicy, mieszkańcy obszarów wiejskich, doradcy rolniczy oraz przedstawiciele samorządów lokalnych, jednostek naukowych, organizacji działających na rzecz rolnictwa </t>
  </si>
  <si>
    <t>Celem organizacji konferencji jest przedstawienie założeń gospodarki obiegu zamkniętego (GOZ) jako nowego modelu gospodarki opartej  na  założeniu,  że  wartość  produktów,  materiałów  i   zasobów ma być  utrzymywana  w  gospodarce tak długo, jak to możliwe, by w efekcie ograniczyć wytwarzanie       
odpadów do minimum.  Europejska gospodarka rozwija się w coraz większym tempie, ale też dzieje się to coraz większym kosztem środowiska. Ogłoszony w grudniu 2015 r. pakiet propozycji dotyczących gospodarki o obiegu zamkniętym jest odpowiedzią Komisji Europejskiej na te wyzwania, który ma na celu pogodzenie interesów środowiskowych z biznesowymi. 
Temat GOZ dotyczy wszystkich podmiotów uczestniczących w gospodarce krajowej, czy europejskiej - dlatego skierowany jest do szerokiego grona osób związanych z rolnictwem, obszarami wiejskimi, ale również samorządów.</t>
  </si>
  <si>
    <t>Konferencja "Gospodarka obiegu zamkniętego"</t>
  </si>
  <si>
    <t>liczba odwiedzin strony internetowej</t>
  </si>
  <si>
    <t>2 
/ 1</t>
  </si>
  <si>
    <t>liczba stron internetowych, na których zostanie zamieszczona informacja /publikacja</t>
  </si>
  <si>
    <t>4
/ 1</t>
  </si>
  <si>
    <t>liczba informacji 
/ publikacji w Internecie</t>
  </si>
  <si>
    <t xml:space="preserve"> informacje 
i publikacje 
w Internecie
</t>
  </si>
  <si>
    <t>liczba artykułów</t>
  </si>
  <si>
    <t>liczba ogłoszeń</t>
  </si>
  <si>
    <t>prasa</t>
  </si>
  <si>
    <t>25
/ 8</t>
  </si>
  <si>
    <t>liczba wyjazdów</t>
  </si>
  <si>
    <t>Warmińsko-Mazurski Ośrodek Doradztwa Rolniczego 
z siedzibą 
w Olsztynie</t>
  </si>
  <si>
    <t xml:space="preserve">Celem operacji jest budowanie sieci kontaktów i współpracy pomiędzy producentami rolnymi, producentami i przetwórcami żywności regionalnej i ekologicznej bądź zainteresowanymi produkcją żywności regionalnej i ekologicznej, przedstawicielami jednostek naukowych, doradztwa rolniczego oraz podmiotami wspierającymi rozwój rynku żywności regionalnej i ekologicznej. Transfer wiedzy i innowacji, a także dobrych praktyk w zakresie organizacji rynku żywności regionalnej i ekologicznej przyczyni się do integracji i współpracy w tworzeniu krótkich łańcuchów dostaw żywności w celu zawiązania partnerstwa i tworzenia grup operacyjnych ubiegających się o wsparcie w ramach działania "Współpraca". </t>
  </si>
  <si>
    <t xml:space="preserve">Budowanie sieci partnerstw 
w zakresie organizacji rynku żywności 
regionalnej 
i ekologicznej </t>
  </si>
  <si>
    <t>3/1</t>
  </si>
  <si>
    <t>Liczba informacji/publikacji w Internecie</t>
  </si>
  <si>
    <t>Liczba tytułów</t>
  </si>
  <si>
    <t>Liczba ogłoszeń</t>
  </si>
  <si>
    <t>120/16</t>
  </si>
  <si>
    <t>Liczba uczestników/w tym doradcy rolniczy</t>
  </si>
  <si>
    <t xml:space="preserve">rolnicy,  mieszkańcy obszarów wiejskich, przedsiębiorcy, oraz przedstawiciele  jednostek naukowo-badawczych, podmiotów doradczych i innych podmiotów zainteresowanych innowacyjnością w sektorze rolnictwa </t>
  </si>
  <si>
    <t>Celem organizacji Forum jest stworzenie warunków do nawiązywania kontaktów pomiędzy rolnikami, podmiotami doradczymi, jednostkami naukowo-badawczymi, przedsiębiorcami sektora rolno-spożywczego oraz innymi podmiotami zainteresowanymi innowacyjnością w sektorze rolnictwa w celu tworzenia grup operacyjnych EPI na potrzeby realizacji działania "Współpraca".  Forum pozwoli stworzyć płaszczyznę do dyskusji, wymiany poglądów, doświadczeń, wiedzy i informacji o  innowacjach oraz o potrzebach i kierunkach zmian w produkcji rolniczej i przetwórstwie. Przyczyni się do upowszechniania wiedzy w zakresie innowacyjnych rozwiązań w rolnictwie, produkcji żywności i na obszarach wiejskich oraz do wspierania tworzenia sieci współpracy partnerskiej dotyczącej rolnictwa i obszarów wiejskich poprzez podnoszenie poziomu wiedzy w tym zakresie. Udział zróżnicowanych środowisk przyczyni się do wymiany wiedzy i poznania zapotrzebowania na innowacyjność, przybierajacą formy nowych metod pracy, tworzenia nowych produktów i usług oraz dostosowywania sprawdzonych rozwiazań  do nowych warunków, a następnie nawiązywania partnerstw pomiędzy uczestnikami i tworzenia grup operacyjnych EPI.</t>
  </si>
  <si>
    <t>III Warmińsko-Mazurskie Forum Innowacji w rolnictwie i na obszarach wiejskich</t>
  </si>
  <si>
    <t>30/15</t>
  </si>
  <si>
    <t xml:space="preserve">rolnicy, doradcy rolniczy  </t>
  </si>
  <si>
    <t>Liczba seminariów</t>
  </si>
  <si>
    <t>dwudniowe seminarium połączone z pokazem</t>
  </si>
  <si>
    <t xml:space="preserve">Celem seminarium jest przedstawieniem uczestnikom iinowacyjnych rozwiązań w rolnictwie precyzyjnym z wykorzystaniem dronów do  sporzadzania map kondycji zasiewów, kondycji zdrowotnej roślin co powinno przełożyć się do  przygotowywania  precyzyjnych map nawożenia. Seminarium będzie miało charkter dwudniowego wydarzenia, które będzie łączyło zarówno część teoretyczną, jak i praktyczną, która odbędzie się na polu.
</t>
  </si>
  <si>
    <t xml:space="preserve"> Innowacje w zarzadzaniu gospodarstwem rolnym, przy wykorzystaniu dronów do teledetekcji multispektralnej w rolnictwie precyzyjnym </t>
  </si>
  <si>
    <t>rolnicy, przedsiębiorcy, doradcy rolniczy, przedstawiciele nauki</t>
  </si>
  <si>
    <t>konferencja /kongres</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</si>
  <si>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</si>
  <si>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Innowacyjne metody produkcji specjalnych i mleka w województwie warmińsko-mazurskim</t>
  </si>
  <si>
    <t>2 000</t>
  </si>
  <si>
    <t>liczba stron internetowych, na których zostanie zamieszczona informacja/publikacja</t>
  </si>
  <si>
    <t>18
/ 1</t>
  </si>
  <si>
    <t>Liczba informacji
/publikacji w internecie</t>
  </si>
  <si>
    <t>20
/ 3</t>
  </si>
  <si>
    <t>liczba uczestników
/w tym doradców rolniczych</t>
  </si>
  <si>
    <t>producenci owoców i warzyw, przedsiębiorcy, przedstawiciele świata nauki i doradztwa rolniczego</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</si>
  <si>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</si>
  <si>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Dobre praktyki wdrażania innowacji w gospodarstwach ogrodniczych.</t>
  </si>
  <si>
    <t>1 500</t>
  </si>
  <si>
    <t>30
/ 5</t>
  </si>
  <si>
    <t>Warmińsko-Mazurski Ośodek Doradztwa Rolniczego z siedzibą w Olsztynie</t>
  </si>
  <si>
    <t xml:space="preserve">rolnicy, doradcy rolni, przedsiębiorcy rolni oraz przedstawiciele świata nauki </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</si>
  <si>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</si>
  <si>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Zastosowanie innowacyjnych technologii w szacowaniu strat 
spowodowanych wystąpieniem niekorzystnych zjawisk atmosferycznych</t>
  </si>
  <si>
    <t>Liczba stron internetowych, na których zostanie zamieszczona informacja /publikacja</t>
  </si>
  <si>
    <t>6
/ 1</t>
  </si>
  <si>
    <t>30
/ 7</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</si>
  <si>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</si>
  <si>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</si>
  <si>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Od pola do widelca – produkcja, przetwórstwo i sprzedaż w ekologii</t>
  </si>
  <si>
    <t>1 000</t>
  </si>
  <si>
    <t>3
/ 1</t>
  </si>
  <si>
    <t xml:space="preserve"> informacje i publikacje w Internecie
</t>
  </si>
  <si>
    <t>25
/ 8</t>
  </si>
  <si>
    <t>Grupą docelową będzie 25 osób, wśród których znajdą się rolnicy, producentów żywności regionalnej, przedstawiciele administracji rządowej i samorządowej oraz instytucji naukowej.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</si>
  <si>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</si>
  <si>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Certyfikacja produktu tradycyjnego 
– innowacyjny kierunek promocji żywności regionalnej</t>
  </si>
  <si>
    <t>2 500</t>
  </si>
  <si>
    <t>120
/ 16</t>
  </si>
  <si>
    <t xml:space="preserve">rolnicy, mieszkańcy obszarów wiejskich, doradcy rolniczy oraz przedstawiciele samorządu rolniczego, jednostek naukowych, organizacji działających na rzecz rolnictwa i przedstawicieli </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</si>
  <si>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</si>
  <si>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II Warmińsko-Mazurskie Forum Innowacji w rolnictwie i na obszarach wiejskich</t>
  </si>
  <si>
    <t>Poznań 60-163, ul.Sieradzka 29</t>
  </si>
  <si>
    <t>rolnicy, doradcy</t>
  </si>
  <si>
    <t>Celem konferencji jest  ułatwianie transferu wiedzy i innowacji w rolnictwie w zakresie prowadzenia gospodarstwa przyjzanego dla srodowiska. Podczas konferencji przekazana zostanie wiedza zarówno z zakresu produkcji roślinnej (między innymi systemy precyzyjnego nawożenia azotem z wykorzystaniem N-Sensorów), jak i zwierzęcej (np. innowacyjne metody zarządzania stadem krów mlecznych). Oprócz tego zostaną przedstawione obecnie bardzo ważne tematy, takie jak: rolnictwo ekologiczne, bioasekuracja, dobrostan zwierząt oraz zmiany prawne dotyczące zmniejszenia zanieczyszczenia wód azotanami pochodzącymi ze źródeł rolniczych.</t>
  </si>
  <si>
    <t>Organizacja gospodarstwa rolnego przyjaznego dla środowiska</t>
  </si>
  <si>
    <t xml:space="preserve">Celem operacji jest ułatwianie transferu wiedzy i innowacji w rolnictwie w zakresie ochrony i kształtowania zasobów wodnych na terenach wiejskich. Przedmiotem operacji jest konferencja połączona z wyjazdem studyjnym obejmująca tematykę dotyczącą gospodarowania wodą w glebie z wykorzystaniem nowoczesnych agrotechnik, zarządzania wodą na zbiornikach wodnych, w tym wykorzystania innowacyjnych rozwiązań melioracyjnych opracowanych przez polskich naukowców oraz podstaw prawnych w tym zakresie. Wykładowcami na konferencji będą m.in. pracownicy naukowi zajmujący się zagadnieniami gospodarowania wodą w rolnictwie, mający wiedzę i doświadczenie w zakresie nowych rozwiązań, które mogą zostać zaimplementowane w gospodarstwach rolnych.
Program wyjazdu studyjnego podczas konferencji obejmuje: przepompownie i wały przeciwpowodziowe, zbiornik stanowiący przykład małej retencji, urządzenia melioracyjne.
W ramach realizacji operacji przygotowana zostanie publikacja dotycząca nowoczesnego gospodarowania wodą w rolnictwie z uwzględnieniem podstaw prawnych korzystania z wód.
</t>
  </si>
  <si>
    <t>Ochrona i kształtowanie zasobów wodnych na terenach wiejskich</t>
  </si>
  <si>
    <t>pszczelarze, producenci rolni oraz doradcy, naukowcy, osoby zainteresowane gospodarką pasieczną</t>
  </si>
  <si>
    <t>Celem operacji jest transfer innowacyjnej wiedzy w zakresie najlepszych praktyk z obszaru prowadzenia gospodarki pasiecznej oraz wytwarzania i przetwarzania produktów pszczelich. Uczestnicy wyjazdu poznają funkcjonujące rozwiązania poszerzające wachlarz produktów pszczelarskich. Wdrażane nowości przyczynią się do poprawy kondycji ekonomicznej pasiek pozwalając na ich przetrwanie. Będzie miało to wymierny wpływ na  konkurencyjność i rentowność gospodarstwa pasiecznego. 
Przedmiotem operacji jest wyjazd studyjny na Węgry i do Rumunii z wizytami w pasiekach i ośrodkach przetwórstwa produktów pszczelich i apiterapii.</t>
  </si>
  <si>
    <t>Zwiększenie gamy i przetwórstwo produktów pszczelich jako innowacyjny sposób na poprawę dochodowości pasieki</t>
  </si>
  <si>
    <t>Poznań 60-163, ul. Sieradzka 29</t>
  </si>
  <si>
    <t>rolnicy, doradcy, naukowcy</t>
  </si>
  <si>
    <t xml:space="preserve">Celem operacji jest promowanie partnerstw działających na rzecz rozwoju innowacyjnych metod sprzedaży i aktywizowanie potencjalnych uczestników grup operacyjnych w ramach działania "Współpraca" PROW na lata 2014-2020.   
Wyjazd studyjny dotyczy zagadnień związanych z metodami i formami sprzedaży produktów lokalnych, z uwzględnieniem krótkich łańcuchów dostaw.  Kwestia ta jest istotna, ponieważ podmioty związane z produkcją rolną mogą stać się katalizatorami promowania zrównoważonych wzorców gospodarczego rozwoju i konsumpcji. Tematyka poruszana podczas wyjazdu studyjnego obejmuje również tworzenie grup operacyjnych i realizacji przez nie projektów w ramach działania „Współpraca”.
Przedmiotem operacji jest wyjazd studyjny do Austrii związany z tematyką krótkich łańcuchów dostaw dla podmiotów, które mogą wchodzić w skład grup operacyjnych w ramach działania Współpraca. Realizacja operacji obejmuje również przygotowanie publikacji obejmującej tematykę krótkich łańcuchów dostaw w oparciu o lokalną żywność.
</t>
  </si>
  <si>
    <t>Krótkie łańcuchy dostaw w oparciu o lokalną żywność</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</si>
  <si>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</si>
  <si>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Gospodarowanie wodą w gospodarstwie rolnym</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</si>
  <si>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</si>
  <si>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Innowacje w chowie i hodowli bydła na przykładzie francuskich doświadczeń</t>
  </si>
  <si>
    <t>ul.Tkacka 5/6, 42-200 Częstochowa</t>
  </si>
  <si>
    <t>rolnicy, doradcy, przedsiębiorcy, naukowcy</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</si>
  <si>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</si>
  <si>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Innowacyjne metody produkcji roślinnej w województwie wielkopolskim</t>
  </si>
  <si>
    <t>liczba zrealizowanych filmów</t>
  </si>
  <si>
    <t>producenci rolni, doradcy rolniczy, mieszkańcy obszarów wiejskich, podmioty uczestniczące w rozwoju obszarów wiejskich</t>
  </si>
  <si>
    <t>stoisko wystawiennicze, film</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</si>
  <si>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</si>
  <si>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Innowacje w rolnictwie z zakresu ICT</t>
  </si>
  <si>
    <t>producenci rolni, doradcy rolniczy</t>
  </si>
  <si>
    <t>29</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</si>
  <si>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</si>
  <si>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Innowacyjne niskoemisyjne praktyki w rolnictwie</t>
  </si>
  <si>
    <t>rolnicy, mieszkańcy obszarów wiejskich, przedstawiciele instytucji naukowo-badawczych, przedstawiciele rolniczych instytucji branżowych</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</si>
  <si>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</si>
  <si>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Innowacyjność warunkiem wzrostu dochodu rolniczego</t>
  </si>
  <si>
    <t>hodowcy koni, producenci rolni oraz doradcy</t>
  </si>
  <si>
    <t>konferencja połączona z warsztatami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</si>
  <si>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</si>
  <si>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Ocena liniowa w nowoczesnej hodowli koni</t>
  </si>
  <si>
    <t>producenci rolni, przedstawiciele instytucji naukowo-badawczych, przedstawiciele firm działajacych na rynku rolnym oraz doradcy</t>
  </si>
  <si>
    <t>130</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</si>
  <si>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</si>
  <si>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 xml:space="preserve">Genomika i GMO, ważne wydarzenia w sposobie zarządzania produkcją zwierzęcą </t>
  </si>
  <si>
    <t>pszczelarze oraz doradcy</t>
  </si>
  <si>
    <t>28</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</si>
  <si>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</si>
  <si>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Nowoczesne gospodarowanie pasieką</t>
  </si>
  <si>
    <t>producenci rolni, przedstawiciele instytucji samorządowych oraz doradcy</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</si>
  <si>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</si>
  <si>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 xml:space="preserve">Innowacje  w nawożeniu  roślin zbożowych
</t>
  </si>
  <si>
    <t>producenci rolni oraz doradcy</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</si>
  <si>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</si>
  <si>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Nowoczesna hodowla bydła z wykorzystaniem embriotransferu</t>
  </si>
  <si>
    <t>pszczelarze, producenci rolni oraz doradcy, naukowcy, osoby zainteresowane gospodarka pasieczną</t>
  </si>
  <si>
    <t>Współpraca na rzecz innowacyjności w pszczelarstwie</t>
  </si>
  <si>
    <t>Barzkowice 2         73-134 Barzkowice</t>
  </si>
  <si>
    <t xml:space="preserve">rolnicy , doradcy , hodowcy zwierząt gospodarskich, przedstawiciele instytucji pracujących na rzecz rolnictwa </t>
  </si>
  <si>
    <t xml:space="preserve">Głownym celem operacji jest poznanie innowacyjnych i nowych technologi produkcji zwierzęcej oraz zapoznanie się z Europejskimi standardami hodowli bydła mięsnego i zywca wołowego. </t>
  </si>
  <si>
    <t>Nowe rasy zwierząt gospodarskich przykładem innowacyjnych rozwiązań genetycznych i technologicznych wzrostu opłacalności produkcji zwierzęcej</t>
  </si>
  <si>
    <t xml:space="preserve">rolnicy , doradcy rolni, osoby zainteresowane tematyką wdrażania innowacji na obszrach wiejskich </t>
  </si>
  <si>
    <t xml:space="preserve">liczba uczsetników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</si>
  <si>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</si>
  <si>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Innowacyjne i alternatywne metody upraw oraz metody poprawy rentowności w małych gospodarstwach </t>
  </si>
  <si>
    <t>szkolenie, wyjazd studyjny</t>
  </si>
  <si>
    <t xml:space="preserve">Rolnicy, przedsiębiorcy rolni, doradcy rolni, partnerzy SIR, naukowcy, doradcy rolni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</si>
  <si>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</si>
  <si>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 xml:space="preserve">Wyjazd studyjny dla rolników, przedsiębiorców rolnych, doradców rolnych, partnerów SIR do Szwecji. Doświadczenia w tworzeniu i funkcjonowaniu grup operacyjnych </t>
  </si>
  <si>
    <t>hodowcy krów mlecznych oraz kóz, jak również  doradcy i mieszkańcy obszarów wiejskich</t>
  </si>
  <si>
    <t>drukowane materiały informacyjne i promocyjne</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</si>
  <si>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</si>
  <si>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Przetwórstwo mleka sposobem na dywersyfikację dochodów.</t>
  </si>
  <si>
    <t>rolnicy , dzierżawcy,  przedstawiciele grup producenckich, jednostki naukowo-badawcze oraz producenci nawozów i środków ochrony roślin, którzy współpracują z producentami maszyn rolniczych w zakresie efektywnego nawożenia i racjonalnej ochrony chemicznej</t>
  </si>
  <si>
    <t xml:space="preserve">pokazy polowe </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</si>
  <si>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</si>
  <si>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Polowe pokazy pracy maszyn rolniczych - innowacje (III edycja)</t>
  </si>
  <si>
    <t>wyjazd studyjny; publikacja/materiały drukowane</t>
  </si>
  <si>
    <t>Plan operacyjny KSOW na lata 2018-2019 (z wyłączeniem działania 8 Plan komunikacyjny) - województwo dolnoślaskie -kwiecień 2019</t>
  </si>
  <si>
    <t>Plan operacyjny KSOW na lata 2018-2019 (z wyłączeniem działania 8 Plan komunikacyjny) - województwo kujawsko-pomorskie - kwiecień 2019</t>
  </si>
  <si>
    <t>Plan operacyjny KSOW na lata 2018-2019 (z wyłączeniem działania 8 Plan komunikacyjny) - województwo lubelskie - kwiecień 2019</t>
  </si>
  <si>
    <t>Plan operacyjny KSOW na lata 2018-2019 (z wyłączeniem działania 8 Plan komunikacyjny) - województwo lubuskie - kwiecień 2019</t>
  </si>
  <si>
    <t>uczestnicy łańcucha żywnościowego: producenci pierwotni i rolni, przetwórcy; firmy obsługujące procesy logistyczne - magazynowanie, dystrybucja, sprzedaż wyrobów spożywczych; producenci opakowań do żywności; przedstawiciele jednostek samorządu terytorialnego, ośrodków doradztwa rolniczego i innych podmiotów zajmujących się stroną prawno-organizacyjną funkcjonowania łańcucha żywnościowego; przedstawiciele uczelni wyższych specjalizujących się w problematyce konferencji z kraju i zagranicy (90 osób)</t>
  </si>
  <si>
    <t>Plan operacyjny KSOW na lata 2018-2019 (z wyłączeniem działania 8 Plan komunikacyjny) - województwo łódzkie - kwiecień 2019</t>
  </si>
  <si>
    <t>Plan operacyjny KSOW na lata 2018-2019 (z wyłączeniem działania 8 Plan komunikacyjny) - województwo małopolskie - kwiecień 2019</t>
  </si>
  <si>
    <t>Cudze chwalicie swego nie znacie - tradycje kulinarne regionu południowego Mazowsza</t>
  </si>
  <si>
    <t>Plan operacyjnyo KSOW na lata 2018-2019 (z wyłączeniem działania 8 Plan komunikacyjny) - województwo mazowieckie - kwiecień 2019</t>
  </si>
  <si>
    <t>Plan operacyjny KSOW na lata 2018-2019 (z wyłączeniem działania 8 Plan komunikacyjny) - województwo opolskie - kwiecień 2019</t>
  </si>
  <si>
    <t>Analiza/ ekspertyza/ badanie                           Szkolenie/ seminarium/ warsztat</t>
  </si>
  <si>
    <t>Targi/ impreza plenerowa/ wystawa /                                                  Inne - organizacja wyjazdu grupy reprezentującej Województwo Opolskie podczas obchodów Dożynek Prezydenckich</t>
  </si>
  <si>
    <t xml:space="preserve">Rolnicy z woj. opolskiego prowadzący gospodarstwa z produkcją zwierzęcą, dążących do spełnienia wymogów wzajemnej zgodności i przepisów prawnych dotyczących gospodarowania zasobami srodowiska, mieszkańcy obszarów wiejskich. 
</t>
  </si>
  <si>
    <t>Plan operacyjny KSOW na lata 2018-2019 (z wyłączeniem działania 8 Plan komunikacyjny) - województwo podkarpackie -kwiecien 2019</t>
  </si>
  <si>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scheme val="minor"/>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scheme val="minor"/>
      </rPr>
      <t xml:space="preserve">Temat operacji: </t>
    </r>
    <r>
      <rPr>
        <sz val="11"/>
        <rFont val="Calibri"/>
        <family val="2"/>
        <charset val="238"/>
        <scheme val="minor"/>
      </rPr>
      <t>Upowszechnianie wiedzy dotyczacej zarzadzania projektami z zakresu rozwoju obszarów wiejskich,</t>
    </r>
    <r>
      <rPr>
        <b/>
        <sz val="11"/>
        <rFont val="Calibri"/>
        <family val="2"/>
        <charset val="238"/>
        <scheme val="minor"/>
      </rPr>
      <t xml:space="preserve">  </t>
    </r>
    <r>
      <rPr>
        <sz val="11"/>
        <rFont val="Calibri"/>
        <family val="2"/>
        <charset val="238"/>
        <scheme val="minor"/>
      </rPr>
      <t>Upowszechnianie wiedzy w zakresie planowania rozwoju lokalnego z uwzględnieniem potencjału ekonomicznego, społecznego i środowiskowego danego obszaru.</t>
    </r>
  </si>
  <si>
    <t>Informacje i publikacje w Internecie/ Konkurs</t>
  </si>
  <si>
    <t>9/1/ min. 4</t>
  </si>
  <si>
    <r>
      <rPr>
        <b/>
        <sz val="11"/>
        <rFont val="Calibri"/>
        <family val="2"/>
        <charset val="238"/>
        <scheme val="minor"/>
      </rPr>
      <t>Cel operacji:</t>
    </r>
    <r>
      <rPr>
        <sz val="11"/>
        <rFont val="Calibri"/>
        <family val="2"/>
        <charset val="238"/>
        <scheme val="minor"/>
      </rPr>
      <t xml:space="preserve"> Celem operacji jest upowszechnianie dobrych praktyk w farmerskim wytwarzaniu produktów mlecznych, poprzez prowadzenie działań edukacyjno-promocyjnych w celu podniesienia poziomu konkurencyjności, wzrostu liczby gospodarstw rolnych sektora farmerskiego przetwórstwa mleka.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sera w warunkach domowych oraz zachęcenie osób zamieszkujących obszary wiejskie do rozpoczęcia  działalność, w zakresie działalności zwiazanej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</si>
  <si>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 xml:space="preserve">Cel operacji: </t>
    </r>
    <r>
      <rPr>
        <sz val="11"/>
        <rFont val="Calibri"/>
        <family val="2"/>
        <charset val="238"/>
        <scheme val="minor"/>
      </rPr>
      <t xml:space="preserve">Upowszechnianie wiedzy o spółdzielczości oraz innych formach współpracy w sektorze rolnym. </t>
    </r>
    <r>
      <rPr>
        <b/>
        <sz val="11"/>
        <rFont val="Calibri"/>
        <family val="2"/>
        <charset val="238"/>
        <scheme val="minor"/>
      </rPr>
      <t xml:space="preserve">Przedmiot operacji: </t>
    </r>
    <r>
      <rPr>
        <sz val="11"/>
        <rFont val="Calibri"/>
        <family val="2"/>
        <charset val="238"/>
        <scheme val="minor"/>
      </rPr>
      <t xml:space="preserve">Informowanie mieszkańców obszarów wiejskich o możliwościach i zaletach współpracy w sektorze rolnym ze szczególnym uwzględnieniem spółdzielczości na przykładach włoskich. </t>
    </r>
    <r>
      <rPr>
        <b/>
        <sz val="11"/>
        <rFont val="Calibri"/>
        <family val="2"/>
        <charset val="238"/>
        <scheme val="minor"/>
      </rPr>
      <t xml:space="preserve">Temat operacji: </t>
    </r>
    <r>
      <rPr>
        <sz val="11"/>
        <rFont val="Calibri"/>
        <family val="2"/>
        <charset val="238"/>
        <scheme val="minor"/>
      </rPr>
      <t xml:space="preserve">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</si>
  <si>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Celem operacji jest przekazanie rozwiązań i wiedzy w zakresie wytwarzania kosmetyków z lokalnych surowców przez mieszkańców obszarów wiejskich.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kosmetyków naturalnych oraz zachęcenie osób zamieszkujących obszary wiejskie do rozpoczęcia  przedsiębiorstwa w tym zakresie.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</si>
  <si>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Plan operacyjny KSOW na lata 2018-2019 (z wyłączeniem działania 8 Plan komunikacyjny) - województwo podlaskie - kwiecień 2019</t>
  </si>
  <si>
    <t>Plan operacyjny KSOW na lata 2018-2019 (z wyłączeniem działania 8 Plan komunikacyjny) - województwo pomorskie - kwiecień 2019</t>
  </si>
  <si>
    <t>Plan operacyjny KSOW na lata 2018-2019 (z wyłączeniem działania 8 Plan komunikacyjny) - województwo śląskie - kwiecień 2019</t>
  </si>
  <si>
    <t>Plan operacyjny KSOW na lata 2018-2019 (z wyłączeniem działania 8 Plan komunikacyjny) - województwo świętokrzyska -kwiecień 2019</t>
  </si>
  <si>
    <t>Plan operacyjny KSOW na lata 2018-2019 (z wyłączeniem działania 8 Plan komunikacyjny) - województwo warmińsko-mazurskie - kwiecień 2019</t>
  </si>
  <si>
    <t>Plan operacyjny KSOW na lata 2018-2019 (z wyłączeniem działania 8 Plan komunikacyjny) - województwo wielkopolskie  - kwiecień 2019</t>
  </si>
  <si>
    <t>273/335</t>
  </si>
  <si>
    <t>300/41</t>
  </si>
  <si>
    <t>1/1/1/2</t>
  </si>
  <si>
    <t>50/100/200/20</t>
  </si>
  <si>
    <t>liczba uczestników imprezy plenerowej/liczba uczestników warsztatów / nakład publikacji</t>
  </si>
  <si>
    <t>Plan operacyjny KSOW na lata 2018-2019 (z wyłączeniem działania 8 Plan komunikacyjny) - województwo zachodniopomorskie - kwiecien 2019</t>
  </si>
  <si>
    <t>Kampania informacyjno-edukacyjna polegająca na umieszczeniu wątków na temat PROW 2007-2013 oraz PROW 2014-2020, w tym KSOW w audycjach telewizyjnych</t>
  </si>
  <si>
    <t xml:space="preserve">Celem głównym realizacji operacji jest zwiększenie poziomu wiedzy ogólnej i szczegółowej dotyczącej efektów realizacji PROW 2007-2013  i PROW 2014-2020, w tym KSOW, na przykładzie zrealizowanych operacji na obszarze Polski na przykładzie zrealizowanych operacji na obszarze Polski. Ponadto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t>
  </si>
  <si>
    <r>
      <t>Cykl szkoleń podmiotów zainteresowanych oraz zaangażowanych we wdrażanie operacji typu ,,S</t>
    </r>
    <r>
      <rPr>
        <i/>
        <sz val="11"/>
        <rFont val="Calibri"/>
        <family val="2"/>
        <charset val="238"/>
        <scheme val="minor"/>
      </rPr>
      <t>calanie gruntów</t>
    </r>
    <r>
      <rPr>
        <sz val="11"/>
        <rFont val="Calibri"/>
        <family val="2"/>
        <charset val="238"/>
        <scheme val="minor"/>
      </rPr>
      <t>" w ramach poddziałania ,,</t>
    </r>
    <r>
      <rPr>
        <i/>
        <sz val="11"/>
        <rFont val="Calibri"/>
        <family val="2"/>
        <charset val="238"/>
        <scheme val="minor"/>
      </rPr>
      <t>Wsparcie na inwestycje związane z rozwojem, modernizacją i dostosowywaniem rolnictwa i leśnictwa</t>
    </r>
    <r>
      <rPr>
        <sz val="11"/>
        <rFont val="Calibri"/>
        <family val="2"/>
        <charset val="238"/>
        <scheme val="minor"/>
      </rPr>
      <t>" objętego Programem Rozwoju Obszarów Wiejskich na lata 2014-2020.</t>
    </r>
  </si>
  <si>
    <t>liczba szkoleń
liczba uczestników</t>
  </si>
  <si>
    <t>5
280-340</t>
  </si>
  <si>
    <t>Uczestnicy szkoleń - podmioty zainteresowane wdrażaniem oraz zaangażowane we wdrażanie operacji typu ,,Scalanie gruntów":
1) pracownicy starostw powiatowych, urzędów wojewódzkich, urzędów gmin, wojewódzkich biur geodezji i terenów rolnych i PGW Wody Polskie;
2) pracownicy Krajowego Ośrodka Wsparcia Rolnictwa oraz terenowych oddziałów;
3) pracownicy Ośrodków Doradztwa Rolniczego;
4) pracownicy uczelni wyższych.
Liczebność grupy docelowej - 280-340 uczestników</t>
  </si>
  <si>
    <r>
      <t>Organizacja XLII oraz XLIII Ogólnopolskiego Konkursu Jakości Prac Scaleniowych promującego doświadczenia i najlepsze stosowane praktyki wraz z seminarium naukowym podsumowującym ten Konkurs, a także publikacja artykułów w prasie branżowej nt. operacji typu ,,</t>
    </r>
    <r>
      <rPr>
        <i/>
        <sz val="11"/>
        <rFont val="Calibri"/>
        <family val="2"/>
        <charset val="238"/>
        <scheme val="minor"/>
      </rPr>
      <t>Scalanie gruntów</t>
    </r>
    <r>
      <rPr>
        <sz val="11"/>
        <rFont val="Calibri"/>
        <family val="2"/>
        <charset val="238"/>
        <scheme val="minor"/>
      </rPr>
      <t>".</t>
    </r>
  </si>
  <si>
    <t>Uczestnicy Konkursów - pracownicy wojewódzkich biur geodezji; liczebność: 80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grupy docelowej operacji:  175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</si>
  <si>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Grupą docelową jest 10 instytutów badawczych nadzorowanych przez Ministra Rolnictwa i Rozwoju Wsi oraz jednostki doradztwa rolniczego (Centrum Doradztwa Rolniczego - CDR i 16 wojewódzkich ośrodków doradztwa rolniczego – ODR).
Odbiorcami pośrednimi operacji będą natomiast rolnicy, mieszkańcy obszarów wiejskich,
uczniowie szkół rolniczych, producenci, przetwórcy, generalnie ogół społeczeństwa – tj. wszystkie zainteresowane osoby odwiedzające targi i wystawy. Targi AGROTECH w Kielcach odwiedziło w ubiegłym roku ponad 70 tys. osób, a Wystawę AGRO SHOW w Bednarach ponad 150 tysięcy
zainteresowanych. Ponadto stoisko wystawione będzie na Narodowej Wystawie Rolniczej w Poznaniu.</t>
  </si>
  <si>
    <t>Pracownicy instytucji doradztwa rolniczego i instytutów badawczych, przedstawiciele SWG AKIS - Łącznie ok 80 osób. Rolnicy i ogół społeczeństwa korzystający z wdrażania innowacyjnych rozwiązań</t>
  </si>
  <si>
    <t>Bezpośrednio - pracownicy instytucji doradztwa rolniczego (2 x ok. 50 os. w 2018 r. + 4 x ok. 50 os. w 2019 r. = ok. 300 os.); pośrednio rolnicy oraz ogół społeczeństwa korzystający na usprawnieniach w zakresie transferu wiedzy i innowacji w rolnictwie oraz na obszarach wiejskich</t>
  </si>
  <si>
    <t xml:space="preserve">liczba ekspertyz
liczba spotów promocyjnych, 
liczba emisji spotów promocyjnych
liczba filmów informacyjno-promocyjnych
liczba filmów informacyjno-promocyjnych
liczba informacji w internecie
liczba stron internetowych
</t>
  </si>
  <si>
    <t>Plan operacyjny KSOW na lata 2018-2019 (z wyłączeniem działania 8 Plan komunikacyjny) - MRiRW - kwiecień 2019</t>
  </si>
  <si>
    <t xml:space="preserve">Plan operacyjny KSOW na lata 2018-2019 (z wyłączeniem działania 8 Plan komunikacyjny) - Jednostka Centralna - kwiecień 2019 </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</si>
  <si>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140)</t>
  </si>
  <si>
    <t>Spotkania informacyjno-szkoleniowe dla pracowników WODR oraz CDR wykonujących i wspierających zadania na rzecz SIR</t>
  </si>
  <si>
    <t>Plan operacyjny KSOW na lata 2018-2019 (z wyłączeniem działania 8 Plan komunikacyjny) - Centrum Doradztwa Rolniczego w Brwinowie - kwiecień 2019</t>
  </si>
  <si>
    <t>Plan operacyjny KSOW na lata 2018-2019 (z wyłączeniem działania 8 Plan komunikacyjny) - Dolnośląski ODR - kwiecien 2019</t>
  </si>
  <si>
    <t>Plan operacyjny KSOW na lata 2018-2019 (z wyłączeniem działania 8 Plan komunikacyjny) - Kujawsko-pomorski ODR - kwiecień 2019</t>
  </si>
  <si>
    <t>Propagowanie idei rozwijania wiejskich usług opiekuńczych, w tym gospodarstw opiekuńczych jako innowacyjnej formy przedsiębiorczości na obszarach wiejskich województwa lubelskiego. Operacja wiąże się bezpośrednio z Tematem 8: Wspieranie rozwoju przedsiębiorczości na obszarach wiejskich przez podnoszenie poziomu wiedzy i umiejętności w obszarach innych niż wskazane w pkt. 4.7</t>
  </si>
  <si>
    <t>Upowszechnienie wiedzy nt. prowadzenia gospodarstwa opiekuńczego i wiosek tematycznych jako innowacyjnego kierunku działalności pozarolniczej, aktywizacja mieszkańców obszarów wiejskich województwa lubelskiego w tym zakresie. Operacja wiąże się bezpośrednio z Tematami: 8. Wspieranie rozwoju przedsiębiorczości na obszarach wiejskich przez podnoszenie poziomu wiedzy i umiejętności w obszarach innych niż wskazane w pkt. 4.7,  9. Promocja jakości życia na wsi lub promocja wsi jako miejsca do życia i rozwoju zawodowego</t>
  </si>
  <si>
    <t xml:space="preserve">Poszerzenie wiedzy na temat możliwości innowacyjnego przetwórstwa produktów wytwarzanych w małych gospodarstwach, poznanie innowacyjnych możliwości jakie daje tradycyjne przetwórstwo, zapoznanie z wybranymi przykładami dobrych praktyk.  Operacja wiąże się bezpośrednio z Tematem 7: Wspieranie rozwoju przedsiębiorczości na obszarach wiejskich przez podnoszenie poziomu wiedzy i umiejętności w obszarze małego przetwórstwa lokalnego lub w obszarze rozwoju zielonej gospodarki, w tym tworzenie nowych miejsc pracy  </t>
  </si>
  <si>
    <t>Plan operacyjny KSOW na lata 2018-2019 (z wyłączeniem działania 8 Plan komunikacyjny) - Lubelski ODR - kwiecień 2019</t>
  </si>
  <si>
    <t>40 + wolni słuchacze</t>
  </si>
  <si>
    <t>Plan operacyjny KSOW na lata 2018-2019 (z wyłączeniem działania 8 Plan komunikacyjny) - Lubuski ODR - kwiecień 2019</t>
  </si>
  <si>
    <t>Plan operacyjny KSOW na lata 2018-2019 (z wyłączeniem działania 8 Plan komunikacyjny) - Łódzki ODR - kwiecień 2019</t>
  </si>
  <si>
    <t>Plan operacyjny KSOW na lata 2018-2019 (z wyłączeniem działania 8 Plan komunikacyjny) - Małopolski ODR - kwiecień 2019</t>
  </si>
  <si>
    <t>Plan operacyjny KSOW na lata 2018-2019 (z wyłączeniem działania 8 Plan komunikacyjny) - Mazowiecki ODR - kwiecień 2019</t>
  </si>
  <si>
    <t>Plan operacyjny KSOW na lata 2018-2019 (z wyłączeniem działania 8 Plan komunikacyjny) -  Opolski ODR - kwiecień 2019</t>
  </si>
  <si>
    <t xml:space="preserve">Celem operacji jest przekazywanie informacji o idei, funkcjach i możliwościach jakie daje funkcjonowanie Sieci na rzecz innowacji w rolnictwie i na obszarach wiejskich. Zachęcanie do nawiązania współpracy z Siecią skierowane będzie bezpośrednio do przedsiębiorców, rolników, przedstawicieli sektora rolno - spożywczego. Stoisko da podłoże do pozyskiwania nowych partnerów Sieci bezpośrednio zainteresowanych wdrażaniem innowacyjnych rozwiązań w rolnictwie. Na stoiskach informacyjno - promocyjnych będą dostępne wszystkie publikacje wydane w ramach operacji własnych realizowanych przez OODR w latach ubiegłych,  w tym  księżka pt. "Zrozumieć innowacje w rolnictwie",  cykl specjalistycznych broszur nt. innowacyjnych zastosowań w rolnictwie oraz inne materiały informacyjne.  </t>
  </si>
  <si>
    <t xml:space="preserve">
2</t>
  </si>
  <si>
    <t>Plan operacyjny KSOW na lata 2018-2019 (z wyłączeniem działania 8 Plan komunikacyjny) - Podkarpacki ODR z siedzibą w Boguchwale - kwiecień 2019</t>
  </si>
  <si>
    <t>Plan operacyjny KSOW na lata 2018-2019 (z wyłączeniem działania 8 Plan komunikacyjny) - Podlaski ODR w Szepietowie - kwiecień 2019</t>
  </si>
  <si>
    <t>Plan operacyjny KSOW na lata 2018-2019 (z wyłączeniem działania 8 Plan komunikacyjny) - Pomorski ODR - kwiecień 2019</t>
  </si>
  <si>
    <t>Grupa docelowa będzie się składała z rolników, przedsiębiorców, członków grup producenckich, doradców i specjalistów ODR-ów oraz naukowców z Uniwersytetu Technologiczno-Przyrodniczego w Bydgoszczy i/lub Uniwersytetu Przyrodniczego w Poznaniu; 22 rolników (w tym członków grupy producenckiej); 11 doradców i/lub specjalistów; 2 naukowców z Uniwersytetu Technologiczno-Przyrodniczego w Bydgoszczy i/lub Uniwersytetu Przyrodniczy w Poznaniu</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</si>
  <si>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16 osób ; doradcy/specjaliści – 4 osoby (w tym moderator SIR - 1), przedsiębiorcy – 5 osób;  mieszkańcy obszarów wiejskich – 5 osób . Grupa będzie liczyła 30 osób. Dobór uczestników jest odpowiedniemu składowi utworzenia grupy operacyjnej. Taki dobór będzie najlepszym rozwiązaniem do utworzenia takiej grupy. </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</si>
  <si>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 czerwiec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e) działania na rzecz powstania grupy operacyjnej moderowane przez Pana mgr inż Leszka Pękalę, który przejął rolę brokera innowacji
</t>
  </si>
  <si>
    <t>50 (+ 22 osoby jako wolni słuchacze)</t>
  </si>
  <si>
    <t>Celem operacji jest przeszkolenie doradców, a następnie wyłonienie 17 potencjalnych Grup operacyjnych  lub Grup focusowych  opartych na konkretnych problemach. Przeszkolenie rolników, przyszłych członków GO. Wypracowanie metod i modeli współpracy z rolnikami nt. innowacji w rolnictwie.</t>
  </si>
  <si>
    <t>Plan operacyjny KSOW na lata 2018-2019 (z wyłączeniem działania 8 Plan komunikacyjny) - Śląski ODR -kwiecień 2019</t>
  </si>
  <si>
    <t>Plan operacyjny KSOW na lata 2018-2019 (z wyłączeniem działania 8 Plan komunikacyjny) - Świętokrzyski ODR - kwiecień 2019</t>
  </si>
  <si>
    <t>Plan operacyjny KSOW na lata 2018-2019 (z wyłączeniem działania 8 Plan komunikacyjny) - Warmińsko-mazurski ODR - kwiecień 2019</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</si>
  <si>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Realizacja operacji obejmuje również przygotowanie publikacji obejmującej tematykę pszczelarstwa, której autorzy to specjaliści zajmujący się problematyką prowadzenia gospodarki pasiecznej.
</t>
  </si>
  <si>
    <t>Plan operacyjny KSOW na lata 2018-2019 (z wyłączeniem działania 8 Plan komunikacyjny) - Wielkopolski ODR - kwiecień 2019</t>
  </si>
  <si>
    <t>Plan operacyjny KSOW na lata 2018-2019 (z wyłączeniem działania 8 Plan komunikacyjny) - Zachodniopomorski ODR - kwiecień 2019</t>
  </si>
  <si>
    <t>Załącznik nr 1 do uchwały nr 39 Grupy Roboczej do spraw Krajowej Sieci Obszarów Wiejskich z dnia 26 kwietnia 2019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</si>
</sst>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164" formatCode="_-* #,##0\ _z_ł_-;\-* #,##0\ _z_ł_-;_-* &quot;-&quot;\ _z_ł_-;_-@_-"/>
    <numFmt numFmtId="165" formatCode="_-* #,##0.00\ _z_ł_-;\-* #,##0.00\ _z_ł_-;_-* &quot;-&quot;??\ _z_ł_-;_-@_-"/>
    <numFmt numFmtId="166" formatCode="#,##0.00\ &quot;zł&quot;"/>
    <numFmt numFmtId="167" formatCode="[$-415]General"/>
    <numFmt numFmtId="168" formatCode="#,##0.00\ _z_ł"/>
    <numFmt numFmtId="169" formatCode="#,##0.00;[Red]#,##0.00"/>
    <numFmt numFmtId="170" formatCode="#,##0.00&quot;     &quot;"/>
    <numFmt numFmtId="171" formatCode="#,##0.00&quot; &quot;[$zł]"/>
    <numFmt numFmtId="172" formatCode="#,##0.00_ ;\-#,##0.00\ "/>
  </numFmts>
  <fonts count="49"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b/>
      <sz val="11"/>
      <name val="Calibri"/>
      <family val="2"/>
      <charset val="238"/>
      <scheme val="minor"/>
    </font>
    <font>
      <sz val="11"/>
      <name val="Calibri"/>
      <family val="2"/>
      <charset val="238"/>
      <scheme val="minor"/>
    </font>
    <font>
      <sz val="9"/>
      <color theme="1"/>
      <name val="Calibri"/>
      <family val="2"/>
      <charset val="238"/>
      <scheme val="minor"/>
    </font>
    <font>
      <sz val="11"/>
      <color rgb="FF000000"/>
      <name val="Calibri"/>
      <family val="2"/>
      <charset val="238"/>
    </font>
    <font>
      <sz val="11"/>
      <name val="Calibri"/>
      <family val="2"/>
      <charset val="238"/>
    </font>
    <font>
      <sz val="9"/>
      <name val="Calibri"/>
      <family val="2"/>
      <charset val="238"/>
      <scheme val="minor"/>
    </font>
    <font>
      <sz val="11"/>
      <color theme="1"/>
      <name val="Calibri"/>
      <family val="2"/>
      <scheme val="minor"/>
    </font>
    <font>
      <sz val="12"/>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indexed="8"/>
      <name val="Calibri"/>
      <family val="2"/>
      <charset val="238"/>
    </font>
    <font>
      <sz val="10"/>
      <name val="Calibri"/>
      <family val="2"/>
      <charset val="238"/>
      <scheme val="minor"/>
    </font>
    <font>
      <sz val="11"/>
      <name val="Arial CE"/>
      <charset val="238"/>
    </font>
    <font>
      <sz val="10"/>
      <color indexed="8"/>
      <name val="Calibri"/>
      <family val="2"/>
      <charset val="238"/>
      <scheme val="minor"/>
    </font>
    <font>
      <sz val="11"/>
      <color rgb="FF000000"/>
      <name val="Calibri"/>
      <family val="2"/>
      <charset val="238"/>
      <scheme val="minor"/>
    </font>
    <font>
      <sz val="11"/>
      <color indexed="8"/>
      <name val="Calibri"/>
      <family val="2"/>
      <charset val="238"/>
      <scheme val="minor"/>
    </font>
    <font>
      <i/>
      <sz val="11"/>
      <name val="Calibri"/>
      <family val="2"/>
      <charset val="238"/>
      <scheme val="minor"/>
    </font>
    <font>
      <sz val="10"/>
      <name val="Calibri"/>
      <family val="2"/>
      <charset val="238"/>
    </font>
    <font>
      <b/>
      <sz val="11"/>
      <color indexed="8"/>
      <name val="Calibri"/>
      <family val="2"/>
      <charset val="238"/>
      <scheme val="minor"/>
    </font>
    <font>
      <sz val="11"/>
      <color indexed="10"/>
      <name val="Calibri"/>
      <family val="2"/>
      <charset val="238"/>
      <scheme val="minor"/>
    </font>
    <font>
      <sz val="11"/>
      <color theme="1"/>
      <name val="Calibri"/>
      <family val="2"/>
      <charset val="238"/>
    </font>
    <font>
      <sz val="10"/>
      <color theme="1"/>
      <name val="Arial CE"/>
      <charset val="238"/>
    </font>
    <font>
      <sz val="9"/>
      <color indexed="8"/>
      <name val="Calibri"/>
      <family val="2"/>
      <charset val="238"/>
    </font>
    <font>
      <sz val="10"/>
      <color rgb="FFFF0000"/>
      <name val="Calibri"/>
      <family val="2"/>
      <charset val="238"/>
      <scheme val="minor"/>
    </font>
    <font>
      <strike/>
      <sz val="11"/>
      <name val="Calibri"/>
      <family val="2"/>
      <charset val="238"/>
      <scheme val="minor"/>
    </font>
    <font>
      <sz val="12"/>
      <name val="Calibri"/>
      <family val="2"/>
      <charset val="238"/>
      <scheme val="minor"/>
    </font>
    <font>
      <sz val="11"/>
      <name val="Times New Roman"/>
      <family val="1"/>
      <charset val="238"/>
    </font>
    <font>
      <b/>
      <sz val="9"/>
      <name val="Calibri"/>
      <family val="2"/>
      <charset val="238"/>
      <scheme val="minor"/>
    </font>
    <font>
      <b/>
      <sz val="11"/>
      <color indexed="8"/>
      <name val="Calibri"/>
      <family val="2"/>
      <charset val="238"/>
    </font>
    <font>
      <b/>
      <sz val="48"/>
      <color theme="1"/>
      <name val="Calibri"/>
      <family val="2"/>
      <charset val="238"/>
      <scheme val="minor"/>
    </font>
    <font>
      <b/>
      <sz val="11"/>
      <color rgb="FF000000"/>
      <name val="Calibri"/>
      <family val="2"/>
      <charset val="238"/>
      <scheme val="minor"/>
    </font>
    <font>
      <sz val="12"/>
      <name val="Arial"/>
      <family val="2"/>
      <charset val="238"/>
    </font>
    <font>
      <b/>
      <sz val="10"/>
      <name val="Calibri"/>
      <family val="2"/>
      <charset val="238"/>
      <scheme val="minor"/>
    </font>
    <font>
      <b/>
      <sz val="12"/>
      <color theme="1"/>
      <name val="Calibri"/>
      <family val="2"/>
      <charset val="238"/>
      <scheme val="minor"/>
    </font>
    <font>
      <b/>
      <sz val="10"/>
      <color theme="1"/>
      <name val="Calibri"/>
      <family val="2"/>
      <charset val="238"/>
      <scheme val="minor"/>
    </font>
    <font>
      <sz val="10.5"/>
      <color rgb="FF000000"/>
      <name val="Times New Roman"/>
      <family val="1"/>
      <charset val="238"/>
    </font>
    <font>
      <b/>
      <sz val="13"/>
      <color theme="1"/>
      <name val="Calibri"/>
      <family val="2"/>
      <charset val="238"/>
      <scheme val="minor"/>
    </font>
    <font>
      <b/>
      <sz val="14"/>
      <name val="Calibri"/>
      <family val="2"/>
      <charset val="238"/>
      <scheme val="minor"/>
    </font>
    <font>
      <sz val="14"/>
      <name val="Calibri"/>
      <family val="2"/>
      <charset val="238"/>
      <scheme val="minor"/>
    </font>
    <font>
      <sz val="14"/>
      <color theme="1"/>
      <name val="Calibri"/>
      <family val="2"/>
      <charset val="238"/>
      <scheme val="minor"/>
    </font>
    <font>
      <sz val="14"/>
      <name val="Calibri"/>
      <family val="2"/>
      <charset val="238"/>
    </font>
    <font>
      <sz val="14"/>
      <color indexed="8"/>
      <name val="Calibri"/>
      <family val="2"/>
      <charset val="238"/>
    </font>
    <font>
      <b/>
      <sz val="14"/>
      <color theme="1"/>
      <name val="Calibri"/>
      <family val="2"/>
      <charset val="238"/>
      <scheme val="minor"/>
    </font>
    <font>
      <sz val="11"/>
      <name val="Tahoma"/>
      <family val="2"/>
      <charset val="238"/>
    </font>
  </fonts>
  <fills count="7">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rgb="FF74C804"/>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s>
  <cellStyleXfs count="25">
    <xf numFmtId="0" fontId="0" fillId="0" borderId="0"/>
    <xf numFmtId="167" fontId="8" fillId="0" borderId="0" applyBorder="0" applyProtection="0"/>
    <xf numFmtId="0" fontId="4" fillId="0" borderId="0"/>
    <xf numFmtId="0" fontId="11" fillId="0" borderId="0"/>
    <xf numFmtId="4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0" fontId="11" fillId="0" borderId="0"/>
    <xf numFmtId="4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cellStyleXfs>
  <cellXfs count="1252">
    <xf numFmtId="0" fontId="0" fillId="0" borderId="0" xfId="0"/>
    <xf numFmtId="0" fontId="0" fillId="0" borderId="2" xfId="0" applyFont="1" applyFill="1" applyBorder="1" applyAlignment="1">
      <alignment horizontal="center" vertical="center"/>
    </xf>
    <xf numFmtId="166" fontId="0" fillId="0" borderId="0" xfId="0" applyNumberFormat="1" applyFont="1" applyFill="1" applyAlignment="1">
      <alignment horizontal="center" vertical="center"/>
    </xf>
    <xf numFmtId="0" fontId="0" fillId="0" borderId="0" xfId="0" applyFont="1" applyFill="1"/>
    <xf numFmtId="17" fontId="0"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center" vertical="center" wrapText="1"/>
    </xf>
    <xf numFmtId="166" fontId="7" fillId="0" borderId="0" xfId="0" applyNumberFormat="1" applyFont="1" applyFill="1" applyAlignment="1">
      <alignment horizontal="center" vertical="center"/>
    </xf>
    <xf numFmtId="0" fontId="0" fillId="0" borderId="0" xfId="0" applyFont="1" applyAlignment="1">
      <alignment horizontal="center" vertical="center"/>
    </xf>
    <xf numFmtId="0" fontId="6"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xf>
    <xf numFmtId="0" fontId="6" fillId="0" borderId="0" xfId="0" applyFont="1" applyFill="1" applyAlignment="1">
      <alignment vertical="center"/>
    </xf>
    <xf numFmtId="0" fontId="7" fillId="0" borderId="0" xfId="0" applyFont="1"/>
    <xf numFmtId="0" fontId="6" fillId="0"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166" fontId="6" fillId="0" borderId="0" xfId="0" applyNumberFormat="1" applyFont="1" applyFill="1" applyAlignment="1">
      <alignment horizontal="center" vertical="center" wrapText="1"/>
    </xf>
    <xf numFmtId="0" fontId="0" fillId="0" borderId="0" xfId="0" applyFont="1" applyAlignment="1">
      <alignment horizontal="center" vertical="center" wrapText="1"/>
    </xf>
    <xf numFmtId="0" fontId="2" fillId="0" borderId="0" xfId="0" applyFont="1"/>
    <xf numFmtId="4" fontId="0" fillId="0" borderId="0" xfId="0" applyNumberFormat="1"/>
    <xf numFmtId="0" fontId="4" fillId="0" borderId="0" xfId="0" applyFont="1" applyAlignment="1">
      <alignment horizontal="center" vertical="center"/>
    </xf>
    <xf numFmtId="0" fontId="4" fillId="0" borderId="0" xfId="0" applyFont="1"/>
    <xf numFmtId="4" fontId="0" fillId="0" borderId="0" xfId="0" applyNumberFormat="1" applyFont="1"/>
    <xf numFmtId="1" fontId="3" fillId="2" borderId="2"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0" xfId="0"/>
    <xf numFmtId="0" fontId="17" fillId="0" borderId="0" xfId="0" applyFont="1"/>
    <xf numFmtId="17" fontId="6" fillId="3" borderId="1"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17"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wrapText="1"/>
    </xf>
    <xf numFmtId="4" fontId="1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166" fontId="6" fillId="0" borderId="0" xfId="0" applyNumberFormat="1" applyFont="1" applyFill="1" applyAlignment="1">
      <alignment horizontal="center" vertical="center"/>
    </xf>
    <xf numFmtId="0" fontId="6" fillId="0" borderId="0" xfId="0" applyFont="1" applyFill="1"/>
    <xf numFmtId="0" fontId="0" fillId="0" borderId="0" xfId="0" applyFont="1"/>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 fontId="6" fillId="0"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0" borderId="2" xfId="0" applyNumberFormat="1" applyFont="1" applyBorder="1" applyAlignment="1">
      <alignment horizontal="center" vertical="center" wrapText="1"/>
    </xf>
    <xf numFmtId="0" fontId="6" fillId="0" borderId="2" xfId="0" applyFont="1" applyFill="1" applyBorder="1" applyAlignment="1">
      <alignment horizontal="left" vertical="center" wrapText="1"/>
    </xf>
    <xf numFmtId="0" fontId="17" fillId="0" borderId="0" xfId="0" applyFont="1" applyAlignment="1">
      <alignment horizontal="center" vertical="center"/>
    </xf>
    <xf numFmtId="17" fontId="6" fillId="0" borderId="2" xfId="0" applyNumberFormat="1" applyFont="1" applyFill="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0" fillId="3" borderId="2" xfId="0" applyFont="1" applyFill="1" applyBorder="1" applyAlignment="1">
      <alignment horizontal="center" vertical="center" wrapText="1"/>
    </xf>
    <xf numFmtId="0" fontId="20" fillId="3" borderId="5" xfId="0" applyFont="1" applyFill="1" applyBorder="1" applyAlignment="1">
      <alignment horizontal="center" vertical="center" wrapText="1"/>
    </xf>
    <xf numFmtId="2" fontId="0" fillId="3" borderId="2" xfId="0" applyNumberFormat="1" applyFont="1" applyFill="1" applyBorder="1" applyAlignment="1">
      <alignment horizontal="center" vertical="center" wrapText="1"/>
    </xf>
    <xf numFmtId="0" fontId="2" fillId="0" borderId="1" xfId="0" applyFont="1" applyBorder="1" applyAlignment="1">
      <alignment horizontal="center" vertical="center"/>
    </xf>
    <xf numFmtId="2" fontId="0"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xf>
    <xf numFmtId="4" fontId="0" fillId="3" borderId="2" xfId="0" applyNumberFormat="1" applyFont="1" applyFill="1" applyBorder="1" applyAlignment="1">
      <alignment horizontal="center" vertical="center"/>
    </xf>
    <xf numFmtId="0" fontId="0" fillId="0" borderId="0" xfId="0" applyFont="1" applyBorder="1" applyAlignment="1">
      <alignment horizontal="center"/>
    </xf>
    <xf numFmtId="0" fontId="0" fillId="0" borderId="7" xfId="0" applyFont="1" applyBorder="1" applyAlignment="1">
      <alignment horizontal="center"/>
    </xf>
    <xf numFmtId="1" fontId="6" fillId="0" borderId="2" xfId="0" applyNumberFormat="1" applyFont="1" applyFill="1" applyBorder="1" applyAlignment="1">
      <alignment horizontal="center" vertical="center" wrapText="1"/>
    </xf>
    <xf numFmtId="0" fontId="6" fillId="0" borderId="2" xfId="0" applyFont="1" applyFill="1" applyBorder="1"/>
    <xf numFmtId="0" fontId="1" fillId="0" borderId="2" xfId="0" applyFont="1" applyFill="1" applyBorder="1"/>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1" fillId="0" borderId="2" xfId="0" applyFont="1" applyBorder="1" applyAlignment="1">
      <alignment horizontal="center" vertical="center" wrapText="1"/>
    </xf>
    <xf numFmtId="4" fontId="0" fillId="0" borderId="2" xfId="0" applyNumberFormat="1" applyFont="1" applyBorder="1" applyAlignment="1">
      <alignment vertical="center" wrapText="1"/>
    </xf>
    <xf numFmtId="0" fontId="0" fillId="0" borderId="2" xfId="0" applyFont="1" applyBorder="1" applyAlignment="1">
      <alignment vertical="center" wrapText="1"/>
    </xf>
    <xf numFmtId="0" fontId="0" fillId="0" borderId="0" xfId="0" applyFont="1" applyAlignment="1">
      <alignment vertical="center" wrapText="1"/>
    </xf>
    <xf numFmtId="166" fontId="16" fillId="0" borderId="2"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xf numFmtId="0" fontId="18" fillId="3" borderId="2"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5" xfId="0" applyFont="1" applyFill="1" applyBorder="1" applyAlignment="1">
      <alignment horizontal="center" vertical="center"/>
    </xf>
    <xf numFmtId="0" fontId="18" fillId="3" borderId="5"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4" fontId="18" fillId="3" borderId="2" xfId="0" applyNumberFormat="1" applyFont="1" applyFill="1" applyBorder="1" applyAlignment="1">
      <alignment horizontal="center" vertical="center" wrapText="1"/>
    </xf>
    <xf numFmtId="4" fontId="0" fillId="0" borderId="0" xfId="0" applyNumberFormat="1" applyFont="1" applyBorder="1"/>
    <xf numFmtId="0" fontId="0" fillId="0" borderId="0" xfId="0" applyAlignment="1">
      <alignment wrapText="1"/>
    </xf>
    <xf numFmtId="0" fontId="0" fillId="0" borderId="0" xfId="0" applyFill="1" applyAlignment="1">
      <alignment wrapText="1"/>
    </xf>
    <xf numFmtId="4" fontId="0" fillId="0" borderId="2" xfId="0" applyNumberFormat="1" applyFont="1" applyFill="1" applyBorder="1" applyAlignment="1">
      <alignment horizontal="center" vertical="center" wrapText="1"/>
    </xf>
    <xf numFmtId="4" fontId="6" fillId="0" borderId="0" xfId="0" applyNumberFormat="1" applyFont="1" applyFill="1"/>
    <xf numFmtId="4" fontId="0" fillId="0" borderId="0" xfId="0" applyNumberFormat="1" applyFont="1" applyAlignment="1">
      <alignment horizontal="center" vertical="center"/>
    </xf>
    <xf numFmtId="0" fontId="6" fillId="0" borderId="0" xfId="0" applyFont="1" applyFill="1" applyAlignment="1">
      <alignment horizontal="center" vertical="center"/>
    </xf>
    <xf numFmtId="166" fontId="10" fillId="0" borderId="0" xfId="0" applyNumberFormat="1"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6" fillId="0" borderId="2" xfId="0" applyFont="1" applyBorder="1" applyAlignment="1">
      <alignment horizontal="center" vertical="center"/>
    </xf>
    <xf numFmtId="4" fontId="7" fillId="0" borderId="0" xfId="0" applyNumberFormat="1" applyFont="1"/>
    <xf numFmtId="0" fontId="0" fillId="0" borderId="0" xfId="0"/>
    <xf numFmtId="0" fontId="2" fillId="0" borderId="0" xfId="0" applyFont="1"/>
    <xf numFmtId="4" fontId="0" fillId="0" borderId="0" xfId="0" applyNumberFormat="1"/>
    <xf numFmtId="0" fontId="4" fillId="0" borderId="0" xfId="0" applyFont="1" applyAlignment="1">
      <alignment horizontal="center" vertical="center"/>
    </xf>
    <xf numFmtId="0" fontId="4" fillId="0" borderId="0" xfId="0" applyFont="1"/>
    <xf numFmtId="0" fontId="6" fillId="0" borderId="0" xfId="0" applyFont="1" applyFill="1"/>
    <xf numFmtId="0" fontId="0" fillId="0" borderId="0" xfId="0" applyFont="1"/>
    <xf numFmtId="4" fontId="0" fillId="0" borderId="0" xfId="0" applyNumberFormat="1" applyFont="1"/>
    <xf numFmtId="3" fontId="0" fillId="0" borderId="2"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49" fontId="6" fillId="0" borderId="2" xfId="0" applyNumberFormat="1" applyFont="1" applyFill="1" applyBorder="1" applyAlignment="1">
      <alignment horizontal="center" vertical="center" wrapText="1"/>
    </xf>
    <xf numFmtId="4" fontId="0" fillId="0" borderId="2" xfId="0" applyNumberFormat="1" applyFont="1" applyBorder="1" applyAlignment="1">
      <alignment horizontal="right"/>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66" fontId="6" fillId="0" borderId="0" xfId="0" applyNumberFormat="1" applyFont="1" applyFill="1" applyAlignment="1">
      <alignment horizontal="center" vertical="center"/>
    </xf>
    <xf numFmtId="3"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0" fillId="0" borderId="2" xfId="0" applyFont="1" applyBorder="1" applyAlignment="1">
      <alignment horizontal="center" vertical="center" wrapText="1"/>
    </xf>
    <xf numFmtId="4" fontId="6" fillId="0" borderId="1" xfId="0" applyNumberFormat="1" applyFont="1" applyFill="1" applyBorder="1" applyAlignment="1">
      <alignment horizontal="center" vertical="center"/>
    </xf>
    <xf numFmtId="4" fontId="6" fillId="3" borderId="2"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0" xfId="0" applyFont="1" applyFill="1" applyAlignment="1">
      <alignment horizontal="center" wrapText="1"/>
    </xf>
    <xf numFmtId="49" fontId="16" fillId="3" borderId="2" xfId="0" applyNumberFormat="1" applyFont="1" applyFill="1" applyBorder="1" applyAlignment="1">
      <alignment horizontal="center" vertical="center" wrapText="1"/>
    </xf>
    <xf numFmtId="2" fontId="16"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7" fillId="0" borderId="0" xfId="0" applyFont="1" applyFill="1" applyAlignment="1">
      <alignment horizontal="center" vertical="center"/>
    </xf>
    <xf numFmtId="0" fontId="17" fillId="0" borderId="0" xfId="0" applyFont="1" applyFill="1"/>
    <xf numFmtId="3" fontId="16" fillId="0" borderId="2" xfId="0" applyNumberFormat="1" applyFont="1" applyFill="1" applyBorder="1" applyAlignment="1">
      <alignment horizontal="center" vertical="center" wrapText="1"/>
    </xf>
    <xf numFmtId="0" fontId="0" fillId="0" borderId="0" xfId="0" applyFont="1" applyAlignment="1">
      <alignment horizontal="center"/>
    </xf>
    <xf numFmtId="166" fontId="0" fillId="0" borderId="0" xfId="0" applyNumberFormat="1" applyFont="1"/>
    <xf numFmtId="0" fontId="6" fillId="0" borderId="0" xfId="0" applyFont="1" applyFill="1" applyBorder="1" applyAlignment="1">
      <alignment horizontal="center" vertical="center" wrapText="1"/>
    </xf>
    <xf numFmtId="0" fontId="0" fillId="0" borderId="0" xfId="0" applyFill="1"/>
    <xf numFmtId="0" fontId="5"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3"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0" xfId="0" applyNumberFormat="1"/>
    <xf numFmtId="4" fontId="0" fillId="0" borderId="2" xfId="0" applyNumberFormat="1" applyBorder="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 fontId="13" fillId="0" borderId="2" xfId="0" applyNumberFormat="1" applyFont="1" applyBorder="1" applyAlignment="1">
      <alignment horizontal="center" vertical="center" wrapText="1"/>
    </xf>
    <xf numFmtId="4" fontId="13" fillId="0" borderId="0" xfId="0" applyNumberFormat="1" applyFont="1" applyAlignment="1">
      <alignment horizontal="center" vertical="center"/>
    </xf>
    <xf numFmtId="49" fontId="13" fillId="3" borderId="2" xfId="0" applyNumberFormat="1" applyFont="1" applyFill="1" applyBorder="1" applyAlignment="1">
      <alignment horizontal="center" vertical="center" wrapText="1"/>
    </xf>
    <xf numFmtId="4" fontId="13" fillId="3" borderId="2"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49" fontId="13" fillId="0" borderId="2" xfId="0" applyNumberFormat="1" applyFont="1" applyBorder="1" applyAlignment="1">
      <alignment horizontal="center" vertical="center" wrapText="1"/>
    </xf>
    <xf numFmtId="4" fontId="13" fillId="0" borderId="2" xfId="0" applyNumberFormat="1" applyFont="1" applyBorder="1" applyAlignment="1">
      <alignment horizontal="left" vertical="center" wrapText="1"/>
    </xf>
    <xf numFmtId="0"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17" fontId="6" fillId="0" borderId="7" xfId="0" applyNumberFormat="1" applyFont="1" applyFill="1" applyBorder="1" applyAlignment="1">
      <alignment horizontal="left" vertical="center" wrapText="1"/>
    </xf>
    <xf numFmtId="0" fontId="6" fillId="0" borderId="8" xfId="0"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169" fontId="6" fillId="0" borderId="2"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4" fontId="6" fillId="0" borderId="2" xfId="0" applyNumberFormat="1" applyFont="1" applyFill="1" applyBorder="1" applyAlignment="1">
      <alignment horizontal="left" vertical="center" wrapText="1"/>
    </xf>
    <xf numFmtId="0" fontId="0" fillId="0" borderId="11" xfId="0" applyFont="1" applyBorder="1" applyAlignment="1">
      <alignment horizontal="left" vertical="center" wrapText="1"/>
    </xf>
    <xf numFmtId="0" fontId="6" fillId="0" borderId="0" xfId="0" applyFont="1" applyFill="1" applyAlignment="1">
      <alignment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166" fontId="16" fillId="0" borderId="0" xfId="0" applyNumberFormat="1" applyFont="1" applyFill="1" applyAlignment="1">
      <alignment horizontal="left" vertical="center" wrapText="1"/>
    </xf>
    <xf numFmtId="0" fontId="16" fillId="0" borderId="0" xfId="0" applyFont="1" applyFill="1" applyAlignment="1">
      <alignment horizontal="left" wrapText="1"/>
    </xf>
    <xf numFmtId="0" fontId="6" fillId="0" borderId="0" xfId="0" applyFont="1" applyAlignment="1">
      <alignment horizontal="center" vertical="center"/>
    </xf>
    <xf numFmtId="0" fontId="6" fillId="0" borderId="0" xfId="0" applyFont="1"/>
    <xf numFmtId="0" fontId="0" fillId="0" borderId="1" xfId="0" applyFont="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2" xfId="0" applyFont="1" applyBorder="1" applyAlignment="1">
      <alignment horizontal="center"/>
    </xf>
    <xf numFmtId="4" fontId="6" fillId="0" borderId="2" xfId="0" applyNumberFormat="1" applyFont="1" applyBorder="1" applyAlignment="1">
      <alignment horizontal="right"/>
    </xf>
    <xf numFmtId="3" fontId="6" fillId="0" borderId="2" xfId="0" applyNumberFormat="1" applyFont="1" applyFill="1" applyBorder="1" applyAlignment="1">
      <alignment horizontal="center"/>
    </xf>
    <xf numFmtId="4" fontId="6" fillId="0" borderId="2" xfId="0" applyNumberFormat="1" applyFont="1" applyFill="1" applyBorder="1" applyAlignment="1">
      <alignment horizontal="right"/>
    </xf>
    <xf numFmtId="4" fontId="6" fillId="0" borderId="2" xfId="0" applyNumberFormat="1" applyFont="1" applyBorder="1" applyAlignment="1">
      <alignment horizontal="center" vertical="center"/>
    </xf>
    <xf numFmtId="4" fontId="6" fillId="0" borderId="2" xfId="0" applyNumberFormat="1" applyFont="1" applyBorder="1" applyAlignment="1">
      <alignment horizontal="center"/>
    </xf>
    <xf numFmtId="0" fontId="0" fillId="4" borderId="1" xfId="0" applyFont="1" applyFill="1" applyBorder="1" applyAlignment="1">
      <alignment horizontal="center"/>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3" fillId="4" borderId="5" xfId="0" applyFont="1" applyFill="1" applyBorder="1" applyAlignment="1">
      <alignment horizontal="center" vertical="center"/>
    </xf>
    <xf numFmtId="4" fontId="3" fillId="4" borderId="2" xfId="0" applyNumberFormat="1" applyFont="1" applyFill="1" applyBorder="1" applyAlignment="1">
      <alignment horizontal="center" vertical="center" wrapText="1"/>
    </xf>
    <xf numFmtId="4" fontId="0" fillId="4" borderId="1" xfId="0" applyNumberFormat="1" applyFont="1" applyFill="1" applyBorder="1" applyAlignment="1">
      <alignment horizontal="center"/>
    </xf>
    <xf numFmtId="0" fontId="15" fillId="4" borderId="5" xfId="0" applyFont="1" applyFill="1" applyBorder="1" applyAlignment="1">
      <alignment horizontal="center" vertical="center" wrapText="1"/>
    </xf>
    <xf numFmtId="0" fontId="15" fillId="4" borderId="2" xfId="0" applyFont="1" applyFill="1" applyBorder="1" applyAlignment="1">
      <alignment horizontal="center" vertical="center" wrapText="1"/>
    </xf>
    <xf numFmtId="1" fontId="15" fillId="4" borderId="2" xfId="0" applyNumberFormat="1" applyFont="1" applyFill="1" applyBorder="1" applyAlignment="1">
      <alignment horizontal="center" vertical="center" wrapText="1"/>
    </xf>
    <xf numFmtId="0" fontId="15" fillId="4" borderId="5" xfId="0" applyFont="1" applyFill="1" applyBorder="1" applyAlignment="1">
      <alignment horizontal="center" vertical="center"/>
    </xf>
    <xf numFmtId="4" fontId="15" fillId="4" borderId="2" xfId="0" applyNumberFormat="1"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2" xfId="0" applyFont="1" applyFill="1" applyBorder="1" applyAlignment="1">
      <alignment horizontal="center" vertical="center" wrapText="1"/>
    </xf>
    <xf numFmtId="1" fontId="20" fillId="4" borderId="2" xfId="0" applyNumberFormat="1" applyFont="1" applyFill="1" applyBorder="1" applyAlignment="1">
      <alignment horizontal="center" vertical="center" wrapText="1"/>
    </xf>
    <xf numFmtId="0" fontId="20" fillId="4" borderId="5" xfId="0" applyFont="1" applyFill="1" applyBorder="1" applyAlignment="1">
      <alignment horizontal="center" vertical="center"/>
    </xf>
    <xf numFmtId="166" fontId="20" fillId="4" borderId="2" xfId="0" applyNumberFormat="1" applyFont="1" applyFill="1" applyBorder="1" applyAlignment="1">
      <alignment horizontal="center" vertical="center" wrapText="1"/>
    </xf>
    <xf numFmtId="4" fontId="20" fillId="4" borderId="2" xfId="0" applyNumberFormat="1" applyFont="1" applyFill="1" applyBorder="1" applyAlignment="1">
      <alignment horizontal="center" vertical="center" wrapText="1"/>
    </xf>
    <xf numFmtId="166" fontId="0" fillId="4" borderId="1" xfId="0" applyNumberFormat="1" applyFont="1" applyFill="1" applyBorder="1" applyAlignment="1">
      <alignment horizontal="center"/>
    </xf>
    <xf numFmtId="49" fontId="20" fillId="4" borderId="2" xfId="0" applyNumberFormat="1" applyFont="1" applyFill="1" applyBorder="1" applyAlignment="1">
      <alignment horizontal="center" vertical="center" wrapText="1"/>
    </xf>
    <xf numFmtId="0" fontId="13" fillId="4" borderId="2" xfId="0" applyFont="1" applyFill="1" applyBorder="1" applyAlignment="1">
      <alignment horizontal="center"/>
    </xf>
    <xf numFmtId="49" fontId="13" fillId="4" borderId="2" xfId="0" applyNumberFormat="1" applyFont="1" applyFill="1" applyBorder="1" applyAlignment="1">
      <alignment horizontal="center"/>
    </xf>
    <xf numFmtId="0" fontId="6"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xf numFmtId="0" fontId="0" fillId="4" borderId="9" xfId="0" applyFont="1" applyFill="1" applyBorder="1" applyAlignment="1">
      <alignment horizontal="center"/>
    </xf>
    <xf numFmtId="3" fontId="0" fillId="0" borderId="4" xfId="0" applyNumberFormat="1" applyFont="1" applyBorder="1" applyAlignment="1">
      <alignment horizontal="center"/>
    </xf>
    <xf numFmtId="0" fontId="0" fillId="0" borderId="0" xfId="0" applyFont="1" applyFill="1" applyBorder="1"/>
    <xf numFmtId="0" fontId="0" fillId="0" borderId="10" xfId="0" applyFont="1" applyFill="1" applyBorder="1"/>
    <xf numFmtId="0" fontId="25"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xf numFmtId="1" fontId="0"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66" fontId="14" fillId="0" borderId="2"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0" fillId="0" borderId="0" xfId="0" applyFont="1" applyFill="1" applyAlignment="1">
      <alignment wrapText="1"/>
    </xf>
    <xf numFmtId="0" fontId="0" fillId="0" borderId="2" xfId="0" applyFont="1" applyFill="1" applyBorder="1" applyAlignment="1">
      <alignment wrapText="1"/>
    </xf>
    <xf numFmtId="2" fontId="0" fillId="0" borderId="2" xfId="0" applyNumberFormat="1" applyFont="1" applyFill="1" applyBorder="1" applyAlignment="1">
      <alignment horizontal="center" vertical="center" wrapText="1"/>
    </xf>
    <xf numFmtId="4" fontId="0" fillId="0" borderId="10" xfId="0" applyNumberFormat="1" applyFont="1" applyFill="1" applyBorder="1"/>
    <xf numFmtId="17"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4" fontId="14" fillId="0" borderId="2" xfId="0" applyNumberFormat="1" applyFont="1" applyFill="1" applyBorder="1" applyAlignment="1">
      <alignment horizontal="center" vertical="center"/>
    </xf>
    <xf numFmtId="0" fontId="14" fillId="0" borderId="8" xfId="0" applyFont="1" applyFill="1" applyBorder="1" applyAlignment="1">
      <alignment horizontal="center" vertical="center"/>
    </xf>
    <xf numFmtId="0" fontId="0" fillId="0" borderId="8" xfId="0" applyFont="1" applyFill="1" applyBorder="1" applyAlignment="1">
      <alignment horizontal="center" vertical="center"/>
    </xf>
    <xf numFmtId="166" fontId="0" fillId="4" borderId="9" xfId="0" applyNumberFormat="1" applyFont="1" applyFill="1" applyBorder="1" applyAlignment="1">
      <alignment horizontal="center"/>
    </xf>
    <xf numFmtId="1" fontId="0" fillId="0" borderId="4" xfId="0" applyNumberFormat="1" applyFont="1" applyBorder="1" applyAlignment="1">
      <alignment horizontal="center"/>
    </xf>
    <xf numFmtId="0" fontId="0"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0" fillId="0" borderId="2" xfId="0" applyFont="1" applyFill="1" applyBorder="1" applyAlignment="1">
      <alignment horizontal="left" vertical="top" wrapText="1"/>
    </xf>
    <xf numFmtId="0"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top" wrapText="1"/>
    </xf>
    <xf numFmtId="2" fontId="0" fillId="0" borderId="2" xfId="7"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9" fontId="0" fillId="5" borderId="2" xfId="0" applyNumberFormat="1" applyFont="1" applyFill="1" applyBorder="1" applyAlignment="1">
      <alignment horizontal="center" vertical="center" wrapText="1"/>
    </xf>
    <xf numFmtId="0" fontId="0" fillId="0" borderId="0" xfId="0" applyAlignment="1">
      <alignment horizontal="center"/>
    </xf>
    <xf numFmtId="0" fontId="0" fillId="5" borderId="2" xfId="0" applyFont="1" applyFill="1" applyBorder="1" applyAlignment="1">
      <alignment vertical="center" wrapText="1"/>
    </xf>
    <xf numFmtId="0" fontId="0"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4" fontId="0" fillId="5" borderId="2" xfId="0" applyNumberFormat="1" applyFont="1" applyFill="1" applyBorder="1" applyAlignment="1">
      <alignment horizontal="center" vertical="center" wrapText="1"/>
    </xf>
    <xf numFmtId="0" fontId="0" fillId="5" borderId="2" xfId="0" applyFill="1" applyBorder="1" applyAlignment="1">
      <alignment horizontal="center" vertical="center" wrapText="1"/>
    </xf>
    <xf numFmtId="0" fontId="0" fillId="4" borderId="2" xfId="0" applyFont="1" applyFill="1" applyBorder="1" applyAlignment="1">
      <alignment horizontal="center"/>
    </xf>
    <xf numFmtId="4" fontId="6" fillId="5" borderId="2" xfId="0" applyNumberFormat="1" applyFont="1" applyFill="1" applyBorder="1" applyAlignment="1">
      <alignment horizontal="center" vertical="center" wrapText="1"/>
    </xf>
    <xf numFmtId="166" fontId="30" fillId="0" borderId="0" xfId="0" applyNumberFormat="1" applyFont="1" applyFill="1" applyAlignment="1">
      <alignment horizontal="center" vertical="center"/>
    </xf>
    <xf numFmtId="0" fontId="30" fillId="0" borderId="0" xfId="0" applyFont="1" applyFill="1"/>
    <xf numFmtId="0" fontId="0" fillId="0" borderId="4" xfId="0" applyFont="1" applyBorder="1" applyAlignment="1">
      <alignment horizontal="center"/>
    </xf>
    <xf numFmtId="0" fontId="6" fillId="0" borderId="0" xfId="0" applyFont="1" applyFill="1" applyBorder="1" applyAlignment="1">
      <alignment wrapText="1"/>
    </xf>
    <xf numFmtId="0" fontId="16" fillId="0" borderId="0" xfId="0" applyFont="1" applyFill="1" applyBorder="1" applyAlignment="1">
      <alignment horizontal="left" wrapText="1"/>
    </xf>
    <xf numFmtId="0" fontId="0" fillId="5" borderId="2" xfId="0" applyFont="1" applyFill="1" applyBorder="1" applyAlignment="1">
      <alignment horizontal="center" wrapText="1"/>
    </xf>
    <xf numFmtId="4" fontId="0" fillId="5" borderId="2" xfId="0" applyNumberFormat="1" applyFont="1" applyFill="1" applyBorder="1" applyAlignment="1">
      <alignment horizontal="center" wrapText="1"/>
    </xf>
    <xf numFmtId="0" fontId="0" fillId="5" borderId="2" xfId="0" applyFont="1" applyFill="1" applyBorder="1" applyAlignment="1">
      <alignment wrapText="1"/>
    </xf>
    <xf numFmtId="0" fontId="7" fillId="5" borderId="2" xfId="0" applyFont="1" applyFill="1" applyBorder="1" applyAlignment="1">
      <alignment horizontal="center" vertical="center" wrapText="1"/>
    </xf>
    <xf numFmtId="4" fontId="0" fillId="5" borderId="2" xfId="0" applyNumberFormat="1" applyFont="1" applyFill="1" applyBorder="1" applyAlignment="1">
      <alignment horizontal="center"/>
    </xf>
    <xf numFmtId="0" fontId="0" fillId="5" borderId="2" xfId="0" applyFill="1" applyBorder="1"/>
    <xf numFmtId="4" fontId="0" fillId="0" borderId="0" xfId="0" applyNumberFormat="1" applyFont="1" applyFill="1"/>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0" fillId="4" borderId="2" xfId="0" applyFont="1" applyFill="1" applyBorder="1" applyAlignment="1">
      <alignment horizontal="center"/>
    </xf>
    <xf numFmtId="0" fontId="6" fillId="0" borderId="0" xfId="0" applyFont="1" applyAlignment="1">
      <alignment horizontal="center"/>
    </xf>
    <xf numFmtId="0" fontId="6" fillId="0" borderId="0" xfId="0" applyFont="1" applyAlignment="1">
      <alignment horizontal="left"/>
    </xf>
    <xf numFmtId="4" fontId="0" fillId="0" borderId="2" xfId="0" applyNumberFormat="1" applyFont="1" applyBorder="1" applyAlignment="1">
      <alignment vertical="center"/>
    </xf>
    <xf numFmtId="3" fontId="0" fillId="0" borderId="2" xfId="0" applyNumberFormat="1" applyFont="1" applyBorder="1" applyAlignment="1">
      <alignment horizontal="center" vertical="center"/>
    </xf>
    <xf numFmtId="0" fontId="6" fillId="0" borderId="3" xfId="0" applyFont="1" applyFill="1" applyBorder="1" applyAlignment="1">
      <alignment horizontal="center" vertical="center"/>
    </xf>
    <xf numFmtId="0" fontId="0" fillId="0" borderId="2" xfId="2" applyFont="1" applyFill="1" applyBorder="1" applyAlignment="1">
      <alignment horizontal="center" vertical="center" wrapText="1"/>
    </xf>
    <xf numFmtId="4" fontId="0" fillId="0" borderId="2" xfId="2" applyNumberFormat="1" applyFont="1" applyFill="1" applyBorder="1" applyAlignment="1">
      <alignment horizontal="right" vertical="center" wrapText="1"/>
    </xf>
    <xf numFmtId="4" fontId="0" fillId="0" borderId="2" xfId="2" applyNumberFormat="1" applyFont="1" applyFill="1" applyBorder="1" applyAlignment="1">
      <alignment vertical="center" wrapText="1"/>
    </xf>
    <xf numFmtId="0" fontId="0" fillId="0" borderId="2" xfId="2" quotePrefix="1" applyFont="1" applyFill="1" applyBorder="1" applyAlignment="1">
      <alignment horizontal="center" vertical="center" wrapText="1"/>
    </xf>
    <xf numFmtId="0" fontId="0" fillId="0" borderId="2" xfId="2" applyFont="1" applyFill="1" applyBorder="1" applyAlignment="1">
      <alignment vertical="center" wrapText="1"/>
    </xf>
    <xf numFmtId="0" fontId="6" fillId="3"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4" fontId="6" fillId="0" borderId="2" xfId="2" applyNumberFormat="1" applyFont="1" applyFill="1" applyBorder="1" applyAlignment="1">
      <alignment vertical="center" wrapText="1"/>
    </xf>
    <xf numFmtId="0" fontId="6" fillId="0" borderId="2" xfId="2" applyFont="1" applyFill="1" applyBorder="1" applyAlignment="1">
      <alignment horizontal="center" vertical="center" wrapText="1"/>
    </xf>
    <xf numFmtId="49" fontId="6" fillId="0" borderId="2" xfId="2" applyNumberFormat="1" applyFont="1" applyFill="1" applyBorder="1" applyAlignment="1">
      <alignment vertical="center" wrapText="1"/>
    </xf>
    <xf numFmtId="0" fontId="6" fillId="0" borderId="2" xfId="2" applyFont="1" applyFill="1" applyBorder="1" applyAlignment="1">
      <alignment vertical="center" wrapText="1"/>
    </xf>
    <xf numFmtId="0" fontId="6" fillId="3" borderId="0" xfId="0" applyFont="1" applyFill="1"/>
    <xf numFmtId="0" fontId="6" fillId="0" borderId="2" xfId="0" applyFont="1" applyBorder="1" applyAlignment="1">
      <alignment horizontal="justify" vertical="center" wrapText="1"/>
    </xf>
    <xf numFmtId="0" fontId="6" fillId="0" borderId="2" xfId="2" quotePrefix="1" applyFont="1" applyFill="1" applyBorder="1" applyAlignment="1">
      <alignment horizontal="center" vertical="center" wrapText="1"/>
    </xf>
    <xf numFmtId="49" fontId="6" fillId="0" borderId="2" xfId="0" applyNumberFormat="1" applyFont="1" applyBorder="1" applyAlignment="1">
      <alignment horizontal="justify" vertical="center" wrapText="1"/>
    </xf>
    <xf numFmtId="49" fontId="6" fillId="0" borderId="2" xfId="0" applyNumberFormat="1" applyFont="1" applyBorder="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2" xfId="2"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2" xfId="0" applyFont="1" applyFill="1" applyBorder="1" applyAlignment="1">
      <alignment vertical="center" wrapText="1"/>
    </xf>
    <xf numFmtId="49" fontId="6" fillId="0" borderId="2" xfId="2" applyNumberFormat="1" applyFont="1" applyFill="1" applyBorder="1" applyAlignment="1">
      <alignment horizontal="center" vertical="top" wrapText="1"/>
    </xf>
    <xf numFmtId="49" fontId="6" fillId="0" borderId="2" xfId="0" applyNumberFormat="1" applyFont="1" applyFill="1" applyBorder="1" applyAlignment="1">
      <alignment vertical="center" wrapText="1"/>
    </xf>
    <xf numFmtId="0" fontId="6" fillId="0" borderId="2" xfId="0" applyFont="1" applyFill="1" applyBorder="1" applyAlignment="1">
      <alignment wrapText="1"/>
    </xf>
    <xf numFmtId="0" fontId="6" fillId="0" borderId="5" xfId="2" applyFont="1" applyFill="1" applyBorder="1" applyAlignment="1">
      <alignment horizontal="center" vertical="center" wrapText="1"/>
    </xf>
    <xf numFmtId="4" fontId="6" fillId="0" borderId="5" xfId="2" applyNumberFormat="1" applyFont="1" applyFill="1" applyBorder="1" applyAlignment="1">
      <alignment vertical="center" wrapText="1"/>
    </xf>
    <xf numFmtId="49" fontId="0" fillId="0" borderId="5" xfId="0" applyNumberFormat="1" applyFont="1" applyBorder="1" applyAlignment="1">
      <alignment vertical="center" wrapText="1"/>
    </xf>
    <xf numFmtId="0" fontId="6" fillId="0" borderId="5" xfId="2" applyFont="1" applyFill="1" applyBorder="1" applyAlignment="1">
      <alignment vertical="center" wrapText="1"/>
    </xf>
    <xf numFmtId="49" fontId="0" fillId="0" borderId="2" xfId="0" applyNumberFormat="1" applyFont="1" applyBorder="1" applyAlignment="1">
      <alignment vertical="center" wrapText="1"/>
    </xf>
    <xf numFmtId="16" fontId="6" fillId="0" borderId="2" xfId="2" quotePrefix="1"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31" fillId="0" borderId="2" xfId="0" applyFont="1" applyBorder="1" applyAlignment="1">
      <alignment horizontal="justify" vertical="center"/>
    </xf>
    <xf numFmtId="4" fontId="0" fillId="0" borderId="2" xfId="2" applyNumberFormat="1" applyFont="1" applyFill="1" applyBorder="1" applyAlignment="1">
      <alignment horizontal="center" vertical="center" wrapText="1"/>
    </xf>
    <xf numFmtId="0" fontId="0" fillId="0" borderId="1" xfId="2" applyFont="1" applyFill="1" applyBorder="1" applyAlignment="1">
      <alignment horizontal="center" vertical="center" wrapText="1"/>
    </xf>
    <xf numFmtId="4" fontId="0" fillId="0" borderId="2" xfId="0" applyNumberFormat="1" applyFont="1" applyFill="1" applyBorder="1" applyAlignment="1">
      <alignment horizontal="right" vertical="center"/>
    </xf>
    <xf numFmtId="0" fontId="0" fillId="0" borderId="1" xfId="2" applyFont="1" applyFill="1" applyBorder="1" applyAlignment="1">
      <alignment vertical="center" wrapText="1"/>
    </xf>
    <xf numFmtId="0" fontId="6" fillId="0" borderId="0" xfId="0" applyFont="1" applyFill="1" applyBorder="1"/>
    <xf numFmtId="0" fontId="6" fillId="3" borderId="2" xfId="2" applyFont="1" applyFill="1" applyBorder="1" applyAlignment="1">
      <alignment vertical="center" wrapText="1"/>
    </xf>
    <xf numFmtId="0" fontId="0" fillId="0" borderId="2" xfId="2" applyNumberFormat="1"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15"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3" fontId="0" fillId="0" borderId="2"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4" fontId="0" fillId="0" borderId="2" xfId="0" applyNumberFormat="1" applyFont="1" applyBorder="1" applyAlignment="1">
      <alignment vertical="center"/>
    </xf>
    <xf numFmtId="0" fontId="0" fillId="0" borderId="2" xfId="0" applyBorder="1" applyAlignment="1">
      <alignment horizontal="center"/>
    </xf>
    <xf numFmtId="4" fontId="0" fillId="0" borderId="2" xfId="0" applyNumberFormat="1" applyFont="1" applyBorder="1" applyAlignment="1">
      <alignment horizontal="right"/>
    </xf>
    <xf numFmtId="3" fontId="0" fillId="0" borderId="2" xfId="0" applyNumberFormat="1" applyBorder="1" applyAlignment="1">
      <alignment horizontal="center"/>
    </xf>
    <xf numFmtId="4" fontId="0" fillId="0" borderId="2" xfId="0" applyNumberFormat="1" applyBorder="1" applyAlignment="1">
      <alignment horizontal="right"/>
    </xf>
    <xf numFmtId="0" fontId="0" fillId="5" borderId="2" xfId="0" applyFill="1" applyBorder="1" applyAlignment="1">
      <alignment horizontal="center"/>
    </xf>
    <xf numFmtId="0" fontId="0" fillId="5" borderId="2" xfId="0" applyFill="1" applyBorder="1"/>
    <xf numFmtId="0" fontId="0" fillId="5" borderId="2" xfId="0" applyFill="1" applyBorder="1" applyAlignment="1">
      <alignment wrapText="1"/>
    </xf>
    <xf numFmtId="0" fontId="0" fillId="0" borderId="2" xfId="0" applyFont="1" applyBorder="1" applyAlignment="1">
      <alignment horizontal="center" vertical="center"/>
    </xf>
    <xf numFmtId="0" fontId="0" fillId="0" borderId="2" xfId="0" applyNumberFormat="1" applyFont="1" applyBorder="1" applyAlignment="1">
      <alignment horizontal="center"/>
    </xf>
    <xf numFmtId="0" fontId="0" fillId="0" borderId="2" xfId="0" applyFill="1" applyBorder="1" applyAlignment="1">
      <alignment horizontal="center"/>
    </xf>
    <xf numFmtId="2" fontId="0" fillId="0" borderId="0" xfId="0" applyNumberFormat="1"/>
    <xf numFmtId="0" fontId="0" fillId="0" borderId="2" xfId="0" applyNumberFormat="1" applyFill="1" applyBorder="1" applyAlignment="1">
      <alignment horizontal="center"/>
    </xf>
    <xf numFmtId="1" fontId="0" fillId="0" borderId="2" xfId="0" applyNumberFormat="1" applyBorder="1" applyAlignment="1">
      <alignment horizontal="center"/>
    </xf>
    <xf numFmtId="1" fontId="0" fillId="0" borderId="2" xfId="0" applyNumberFormat="1" applyFont="1" applyBorder="1" applyAlignment="1">
      <alignment horizontal="center"/>
    </xf>
    <xf numFmtId="0" fontId="0" fillId="0" borderId="2" xfId="0" applyFill="1" applyBorder="1" applyAlignment="1">
      <alignment horizontal="center" wrapText="1"/>
    </xf>
    <xf numFmtId="2" fontId="0" fillId="5" borderId="2" xfId="0" applyNumberFormat="1" applyFill="1" applyBorder="1" applyAlignment="1">
      <alignment horizont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4" borderId="4" xfId="0" applyFill="1" applyBorder="1" applyAlignment="1">
      <alignment horizontal="center"/>
    </xf>
    <xf numFmtId="0" fontId="6" fillId="0" borderId="2" xfId="0" applyFont="1" applyFill="1" applyBorder="1" applyAlignment="1">
      <alignment horizontal="left" vertical="center" wrapText="1"/>
    </xf>
    <xf numFmtId="0" fontId="0" fillId="0" borderId="2" xfId="0" applyFont="1" applyBorder="1" applyAlignment="1">
      <alignment horizontal="left" vertical="center" wrapText="1"/>
    </xf>
    <xf numFmtId="17"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5" xfId="0" applyFont="1" applyFill="1" applyBorder="1" applyAlignment="1">
      <alignment horizontal="center" vertical="center" wrapText="1"/>
    </xf>
    <xf numFmtId="0" fontId="15" fillId="4" borderId="2" xfId="0" applyFont="1" applyFill="1" applyBorder="1" applyAlignment="1">
      <alignment horizontal="center" vertical="center" wrapText="1"/>
    </xf>
    <xf numFmtId="4" fontId="15" fillId="4"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4" borderId="2" xfId="0" applyFont="1" applyFill="1" applyBorder="1"/>
    <xf numFmtId="0" fontId="0" fillId="0" borderId="0" xfId="0"/>
    <xf numFmtId="0" fontId="0" fillId="0" borderId="0" xfId="0" applyFont="1" applyFill="1"/>
    <xf numFmtId="0" fontId="2" fillId="0" borderId="0" xfId="0" applyFont="1"/>
    <xf numFmtId="0" fontId="6" fillId="0" borderId="0" xfId="0" applyFont="1" applyFill="1"/>
    <xf numFmtId="0" fontId="0" fillId="0" borderId="0" xfId="0" applyFont="1"/>
    <xf numFmtId="0" fontId="6" fillId="0" borderId="0" xfId="0" applyFont="1"/>
    <xf numFmtId="0" fontId="6" fillId="0" borderId="2" xfId="2"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0" fillId="0" borderId="2"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4" fontId="0" fillId="0" borderId="2" xfId="0" applyNumberFormat="1" applyBorder="1" applyAlignment="1"/>
    <xf numFmtId="0" fontId="0" fillId="0" borderId="0" xfId="0" applyAlignment="1">
      <alignment horizontal="left"/>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5" fillId="0" borderId="2" xfId="0" applyFont="1" applyFill="1" applyBorder="1" applyAlignment="1">
      <alignment horizontal="left" vertical="center" wrapText="1"/>
    </xf>
    <xf numFmtId="17" fontId="6" fillId="0" borderId="2" xfId="0" applyNumberFormat="1" applyFont="1" applyFill="1" applyBorder="1" applyAlignment="1">
      <alignment horizontal="left" vertical="top" wrapText="1"/>
    </xf>
    <xf numFmtId="0" fontId="20" fillId="0" borderId="0" xfId="0" applyFont="1" applyFill="1" applyBorder="1" applyAlignment="1">
      <alignment vertical="center" wrapText="1"/>
    </xf>
    <xf numFmtId="4" fontId="20" fillId="0" borderId="0" xfId="0" applyNumberFormat="1" applyFont="1" applyFill="1" applyBorder="1" applyAlignment="1">
      <alignment vertical="center" wrapText="1"/>
    </xf>
    <xf numFmtId="4" fontId="20"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wrapText="1"/>
    </xf>
    <xf numFmtId="17" fontId="6" fillId="0" borderId="0" xfId="0" applyNumberFormat="1" applyFont="1" applyFill="1" applyBorder="1" applyAlignment="1">
      <alignment horizontal="center" vertical="center" wrapText="1"/>
    </xf>
    <xf numFmtId="0" fontId="6" fillId="0" borderId="8" xfId="0" applyFont="1" applyFill="1" applyBorder="1" applyAlignment="1">
      <alignment vertical="center"/>
    </xf>
    <xf numFmtId="0" fontId="3" fillId="3" borderId="5" xfId="0" applyFont="1" applyFill="1" applyBorder="1" applyAlignment="1">
      <alignment horizontal="center" vertical="center"/>
    </xf>
    <xf numFmtId="0" fontId="34" fillId="0" borderId="0" xfId="0" applyFont="1" applyAlignment="1">
      <alignment vertical="center"/>
    </xf>
    <xf numFmtId="0" fontId="0" fillId="0" borderId="0" xfId="0" applyBorder="1"/>
    <xf numFmtId="0" fontId="0" fillId="0" borderId="0" xfId="0" applyBorder="1" applyAlignment="1">
      <alignment horizontal="left" vertical="top"/>
    </xf>
    <xf numFmtId="0" fontId="16" fillId="0" borderId="0" xfId="0" applyFont="1" applyFill="1" applyBorder="1" applyAlignment="1">
      <alignment horizontal="center" vertical="center"/>
    </xf>
    <xf numFmtId="49" fontId="6" fillId="0" borderId="5" xfId="0" applyNumberFormat="1" applyFont="1" applyFill="1" applyBorder="1" applyAlignment="1">
      <alignment horizontal="center" vertical="center" wrapText="1"/>
    </xf>
    <xf numFmtId="0" fontId="0" fillId="0" borderId="0" xfId="0" applyFont="1" applyAlignment="1">
      <alignment horizontal="left" vertical="center" wrapText="1"/>
    </xf>
    <xf numFmtId="0" fontId="18" fillId="4" borderId="5" xfId="0" applyFont="1" applyFill="1" applyBorder="1" applyAlignment="1">
      <alignment horizontal="center" vertical="center" wrapText="1"/>
    </xf>
    <xf numFmtId="0" fontId="18" fillId="4" borderId="5" xfId="0" applyFont="1" applyFill="1" applyBorder="1" applyAlignment="1">
      <alignment horizontal="center" vertical="center"/>
    </xf>
    <xf numFmtId="4" fontId="18" fillId="4" borderId="2" xfId="0"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1" fontId="18" fillId="4" borderId="2" xfId="0" applyNumberFormat="1" applyFont="1" applyFill="1" applyBorder="1" applyAlignment="1">
      <alignment horizontal="center" vertical="center" wrapText="1"/>
    </xf>
    <xf numFmtId="167" fontId="13" fillId="0" borderId="2" xfId="1" applyFont="1" applyFill="1" applyBorder="1" applyAlignment="1">
      <alignment horizontal="center" vertical="center" wrapText="1"/>
    </xf>
    <xf numFmtId="167" fontId="25" fillId="0" borderId="2" xfId="1" applyFont="1" applyFill="1" applyBorder="1" applyAlignment="1">
      <alignment horizontal="center" vertical="center" wrapText="1"/>
    </xf>
    <xf numFmtId="2" fontId="0" fillId="0" borderId="2" xfId="0" applyNumberFormat="1" applyFont="1" applyFill="1" applyBorder="1" applyAlignment="1">
      <alignment horizontal="center" vertical="center"/>
    </xf>
    <xf numFmtId="17"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2" fontId="0" fillId="0" borderId="2" xfId="0" applyNumberFormat="1" applyFont="1" applyFill="1" applyBorder="1" applyAlignment="1">
      <alignment horizontal="center" wrapText="1"/>
    </xf>
    <xf numFmtId="17" fontId="0" fillId="0" borderId="2" xfId="0" applyNumberFormat="1" applyFont="1" applyFill="1" applyBorder="1" applyAlignment="1">
      <alignment horizontal="right" vertical="center" wrapText="1"/>
    </xf>
    <xf numFmtId="17" fontId="0" fillId="0" borderId="5" xfId="0" applyNumberFormat="1" applyFont="1" applyFill="1" applyBorder="1" applyAlignment="1">
      <alignment horizontal="right" vertical="center" wrapText="1"/>
    </xf>
    <xf numFmtId="4" fontId="0" fillId="0" borderId="0" xfId="0" applyNumberFormat="1" applyFont="1" applyFill="1" applyBorder="1" applyAlignment="1">
      <alignment horizontal="center"/>
    </xf>
    <xf numFmtId="0" fontId="0" fillId="0" borderId="0" xfId="0" applyFont="1" applyFill="1" applyBorder="1" applyAlignment="1">
      <alignment horizontal="center"/>
    </xf>
    <xf numFmtId="4" fontId="0" fillId="0" borderId="0" xfId="0" applyNumberFormat="1" applyFont="1" applyFill="1" applyBorder="1"/>
    <xf numFmtId="3" fontId="0" fillId="0" borderId="0" xfId="0" applyNumberFormat="1" applyFont="1" applyFill="1" applyBorder="1" applyAlignment="1">
      <alignment horizontal="center"/>
    </xf>
    <xf numFmtId="3" fontId="0" fillId="0" borderId="0" xfId="0" applyNumberFormat="1"/>
    <xf numFmtId="0" fontId="0" fillId="4" borderId="1" xfId="0" applyFill="1" applyBorder="1" applyAlignment="1">
      <alignment horizontal="center"/>
    </xf>
    <xf numFmtId="166" fontId="0" fillId="4" borderId="1" xfId="0" applyNumberFormat="1" applyFill="1" applyBorder="1" applyAlignment="1">
      <alignment horizontal="center"/>
    </xf>
    <xf numFmtId="0" fontId="0" fillId="4" borderId="2" xfId="0" applyFill="1" applyBorder="1" applyAlignment="1">
      <alignment horizontal="center"/>
    </xf>
    <xf numFmtId="0" fontId="0" fillId="4" borderId="7" xfId="0" applyFill="1" applyBorder="1" applyAlignment="1">
      <alignment horizontal="center"/>
    </xf>
    <xf numFmtId="166" fontId="6" fillId="0" borderId="0" xfId="0" applyNumberFormat="1" applyFont="1" applyAlignment="1">
      <alignment horizontal="center" vertical="center"/>
    </xf>
    <xf numFmtId="4" fontId="16" fillId="3" borderId="2" xfId="0" applyNumberFormat="1" applyFont="1" applyFill="1" applyBorder="1" applyAlignment="1">
      <alignment horizontal="center" vertical="center"/>
    </xf>
    <xf numFmtId="17" fontId="16" fillId="3" borderId="2" xfId="0" applyNumberFormat="1" applyFont="1" applyFill="1" applyBorder="1" applyAlignment="1">
      <alignment horizontal="center" vertical="center" wrapText="1"/>
    </xf>
    <xf numFmtId="0" fontId="16" fillId="3" borderId="2" xfId="0" applyFont="1" applyFill="1" applyBorder="1" applyAlignment="1">
      <alignment horizontal="left" vertical="center" wrapText="1"/>
    </xf>
    <xf numFmtId="17" fontId="16" fillId="3" borderId="2" xfId="0" applyNumberFormat="1" applyFont="1" applyFill="1" applyBorder="1" applyAlignment="1">
      <alignment horizontal="left" vertical="center" wrapText="1"/>
    </xf>
    <xf numFmtId="0" fontId="16" fillId="3" borderId="2" xfId="0" applyFont="1" applyFill="1" applyBorder="1" applyAlignment="1">
      <alignment horizontal="left" vertical="top" wrapText="1"/>
    </xf>
    <xf numFmtId="0" fontId="16" fillId="3" borderId="2" xfId="0" applyFont="1" applyFill="1" applyBorder="1" applyAlignment="1">
      <alignment horizontal="center" vertical="center"/>
    </xf>
    <xf numFmtId="0" fontId="16" fillId="3" borderId="8" xfId="0" applyFont="1" applyFill="1" applyBorder="1" applyAlignment="1">
      <alignment horizontal="center" vertical="center"/>
    </xf>
    <xf numFmtId="17" fontId="2" fillId="0" borderId="0" xfId="0" applyNumberFormat="1" applyFont="1"/>
    <xf numFmtId="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 fontId="38"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0" fontId="0" fillId="0" borderId="18" xfId="0" applyFont="1" applyFill="1" applyBorder="1" applyAlignment="1">
      <alignment horizontal="center" vertical="center" wrapText="1"/>
    </xf>
    <xf numFmtId="4" fontId="0" fillId="0" borderId="18" xfId="0" applyNumberFormat="1" applyFont="1" applyFill="1" applyBorder="1" applyAlignment="1">
      <alignment horizontal="center" vertical="center"/>
    </xf>
    <xf numFmtId="17" fontId="0" fillId="0" borderId="18" xfId="0" applyNumberFormat="1" applyFont="1" applyFill="1" applyBorder="1" applyAlignment="1">
      <alignment horizontal="center" vertical="center" wrapText="1"/>
    </xf>
    <xf numFmtId="49" fontId="25"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xf>
    <xf numFmtId="171" fontId="0" fillId="0" borderId="0" xfId="0" applyNumberFormat="1" applyFont="1" applyFill="1" applyAlignment="1">
      <alignment horizontal="center"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center" vertical="center"/>
    </xf>
    <xf numFmtId="0" fontId="25" fillId="0" borderId="18"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4" fontId="0" fillId="0" borderId="0" xfId="0" applyNumberFormat="1" applyAlignment="1">
      <alignment horizontal="center" vertical="center"/>
    </xf>
    <xf numFmtId="0" fontId="27" fillId="6" borderId="5" xfId="0" applyFont="1" applyFill="1" applyBorder="1" applyAlignment="1">
      <alignment horizontal="center" vertical="center" wrapText="1"/>
    </xf>
    <xf numFmtId="0" fontId="27" fillId="6" borderId="5" xfId="0" applyFont="1" applyFill="1" applyBorder="1" applyAlignment="1">
      <alignment horizontal="center" vertical="center"/>
    </xf>
    <xf numFmtId="4" fontId="27" fillId="6" borderId="2" xfId="0" applyNumberFormat="1" applyFont="1" applyFill="1" applyBorder="1" applyAlignment="1">
      <alignment horizontal="center" vertical="center" wrapText="1"/>
    </xf>
    <xf numFmtId="0" fontId="27" fillId="6" borderId="2" xfId="0" applyFont="1" applyFill="1" applyBorder="1" applyAlignment="1">
      <alignment horizontal="center" vertical="center" wrapText="1"/>
    </xf>
    <xf numFmtId="0" fontId="3" fillId="6" borderId="5" xfId="0" applyFont="1" applyFill="1" applyBorder="1" applyAlignment="1">
      <alignment horizontal="center" vertical="center"/>
    </xf>
    <xf numFmtId="1" fontId="27" fillId="6" borderId="2" xfId="0" applyNumberFormat="1" applyFont="1" applyFill="1" applyBorder="1" applyAlignment="1">
      <alignment horizontal="center" vertical="center" wrapText="1"/>
    </xf>
    <xf numFmtId="0" fontId="14" fillId="0" borderId="0" xfId="0" applyFont="1"/>
    <xf numFmtId="4" fontId="14" fillId="0" borderId="0" xfId="0" applyNumberFormat="1" applyFont="1"/>
    <xf numFmtId="4" fontId="13" fillId="0" borderId="2" xfId="0" applyNumberFormat="1" applyFont="1" applyBorder="1" applyAlignment="1">
      <alignment horizontal="right"/>
    </xf>
    <xf numFmtId="4" fontId="14" fillId="0" borderId="2" xfId="0" applyNumberFormat="1" applyFont="1" applyBorder="1"/>
    <xf numFmtId="0" fontId="13" fillId="0" borderId="2" xfId="8" applyNumberFormat="1" applyFont="1" applyBorder="1" applyAlignment="1">
      <alignment horizontal="center"/>
    </xf>
    <xf numFmtId="4" fontId="6" fillId="0" borderId="2" xfId="7" applyNumberFormat="1" applyFont="1" applyFill="1" applyBorder="1" applyAlignment="1">
      <alignment horizontal="center" vertical="center" wrapText="1"/>
    </xf>
    <xf numFmtId="0" fontId="16" fillId="0" borderId="0" xfId="0" applyFont="1" applyFill="1"/>
    <xf numFmtId="0" fontId="39" fillId="0" borderId="0" xfId="0" applyFont="1"/>
    <xf numFmtId="0" fontId="0" fillId="0" borderId="0" xfId="0" applyAlignment="1">
      <alignment horizontal="center" vertical="center" wrapText="1"/>
    </xf>
    <xf numFmtId="0" fontId="6" fillId="3" borderId="2" xfId="0" applyFont="1" applyFill="1" applyBorder="1" applyAlignment="1">
      <alignment horizontal="left" vertical="center" wrapText="1"/>
    </xf>
    <xf numFmtId="0" fontId="10" fillId="0" borderId="8" xfId="0" applyFont="1" applyFill="1" applyBorder="1" applyAlignment="1">
      <alignment horizontal="center" vertical="center"/>
    </xf>
    <xf numFmtId="0" fontId="0" fillId="0" borderId="0" xfId="0" applyFont="1" applyAlignment="1">
      <alignment horizontal="left"/>
    </xf>
    <xf numFmtId="4" fontId="40" fillId="0" borderId="0" xfId="0" applyNumberFormat="1" applyFont="1"/>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0" fillId="0" borderId="20" xfId="0" applyFont="1" applyBorder="1"/>
    <xf numFmtId="0" fontId="6" fillId="3" borderId="21" xfId="0" applyNumberFormat="1" applyFont="1" applyFill="1" applyBorder="1" applyAlignment="1" applyProtection="1">
      <alignment horizontal="left" vertical="center" wrapText="1"/>
      <protection locked="0"/>
    </xf>
    <xf numFmtId="0" fontId="6" fillId="3" borderId="0" xfId="0" applyNumberFormat="1" applyFont="1" applyFill="1" applyBorder="1" applyAlignment="1" applyProtection="1">
      <alignment horizontal="left" vertical="center" wrapText="1"/>
      <protection locked="0"/>
    </xf>
    <xf numFmtId="0" fontId="6" fillId="3" borderId="0"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xf>
    <xf numFmtId="0" fontId="42" fillId="0" borderId="0" xfId="0" applyFont="1"/>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4" fontId="0" fillId="3" borderId="2" xfId="0" applyNumberFormat="1" applyFont="1" applyFill="1" applyBorder="1"/>
    <xf numFmtId="0" fontId="4" fillId="0" borderId="0" xfId="0" applyFont="1" applyAlignment="1">
      <alignment wrapText="1"/>
    </xf>
    <xf numFmtId="0" fontId="4" fillId="0" borderId="0" xfId="0" applyFont="1" applyAlignment="1">
      <alignment horizontal="center" vertical="center" wrapText="1"/>
    </xf>
    <xf numFmtId="3" fontId="0" fillId="0" borderId="0" xfId="0" applyNumberFormat="1" applyFont="1" applyBorder="1" applyAlignment="1">
      <alignment horizontal="center"/>
    </xf>
    <xf numFmtId="0" fontId="0" fillId="3" borderId="0" xfId="0" applyFont="1" applyFill="1" applyBorder="1"/>
    <xf numFmtId="4" fontId="0" fillId="3" borderId="0" xfId="0" applyNumberFormat="1" applyFont="1" applyFill="1" applyBorder="1"/>
    <xf numFmtId="4" fontId="0" fillId="3" borderId="0" xfId="0" applyNumberFormat="1" applyFont="1" applyFill="1" applyBorder="1" applyAlignment="1">
      <alignment horizontal="center"/>
    </xf>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0" fontId="10" fillId="3" borderId="0" xfId="0" applyFont="1" applyFill="1" applyBorder="1" applyAlignment="1">
      <alignment horizontal="left" vertical="center"/>
    </xf>
    <xf numFmtId="1" fontId="6" fillId="3" borderId="2" xfId="0" applyNumberFormat="1" applyFont="1" applyFill="1" applyBorder="1" applyAlignment="1">
      <alignment horizontal="center" vertical="center" wrapText="1"/>
    </xf>
    <xf numFmtId="0" fontId="6" fillId="3" borderId="2" xfId="0" applyFont="1" applyFill="1" applyBorder="1" applyAlignment="1">
      <alignment horizontal="left" vertical="top" wrapText="1"/>
    </xf>
    <xf numFmtId="0" fontId="3" fillId="4" borderId="14" xfId="0" applyFont="1" applyFill="1" applyBorder="1" applyAlignment="1">
      <alignment horizontal="center" vertical="center" wrapText="1"/>
    </xf>
    <xf numFmtId="4" fontId="12" fillId="0" borderId="2" xfId="0" applyNumberFormat="1" applyFont="1" applyBorder="1"/>
    <xf numFmtId="4" fontId="12" fillId="3" borderId="2" xfId="0" applyNumberFormat="1" applyFont="1" applyFill="1" applyBorder="1"/>
    <xf numFmtId="0" fontId="12" fillId="4" borderId="1" xfId="0" applyFont="1" applyFill="1" applyBorder="1" applyAlignment="1">
      <alignment horizontal="center"/>
    </xf>
    <xf numFmtId="166" fontId="12" fillId="4" borderId="9" xfId="0" applyNumberFormat="1" applyFont="1" applyFill="1" applyBorder="1" applyAlignment="1">
      <alignment horizontal="center"/>
    </xf>
    <xf numFmtId="0" fontId="43" fillId="0" borderId="2" xfId="0" applyFont="1" applyFill="1" applyBorder="1" applyAlignment="1">
      <alignment horizontal="center" vertical="center" wrapText="1"/>
    </xf>
    <xf numFmtId="4" fontId="43" fillId="0" borderId="2" xfId="0" applyNumberFormat="1" applyFont="1" applyFill="1" applyBorder="1" applyAlignment="1">
      <alignment horizontal="center" vertical="center"/>
    </xf>
    <xf numFmtId="17" fontId="43" fillId="0" borderId="2" xfId="0" applyNumberFormat="1" applyFont="1" applyFill="1" applyBorder="1" applyAlignment="1">
      <alignment horizontal="center" vertical="center" wrapText="1"/>
    </xf>
    <xf numFmtId="0" fontId="43" fillId="0" borderId="2" xfId="0" applyFont="1" applyFill="1" applyBorder="1" applyAlignment="1">
      <alignment horizontal="center" vertical="center"/>
    </xf>
    <xf numFmtId="0" fontId="43" fillId="0" borderId="2" xfId="0" applyFont="1" applyFill="1" applyBorder="1" applyAlignment="1">
      <alignment horizontal="left" vertical="center" wrapText="1"/>
    </xf>
    <xf numFmtId="0" fontId="46" fillId="2" borderId="5" xfId="0" applyFont="1" applyFill="1" applyBorder="1" applyAlignment="1">
      <alignment horizontal="center" vertical="center" wrapText="1"/>
    </xf>
    <xf numFmtId="0" fontId="46" fillId="2" borderId="5" xfId="0" applyFont="1" applyFill="1" applyBorder="1" applyAlignment="1">
      <alignment horizontal="center" vertical="center"/>
    </xf>
    <xf numFmtId="4" fontId="46" fillId="2" borderId="2" xfId="0" applyNumberFormat="1" applyFont="1" applyFill="1" applyBorder="1" applyAlignment="1">
      <alignment horizontal="center" vertical="center" wrapText="1"/>
    </xf>
    <xf numFmtId="0" fontId="46" fillId="2" borderId="2" xfId="0" applyFont="1" applyFill="1" applyBorder="1" applyAlignment="1">
      <alignment horizontal="center" vertical="center" wrapText="1"/>
    </xf>
    <xf numFmtId="1" fontId="46" fillId="2" borderId="2" xfId="0" applyNumberFormat="1" applyFont="1" applyFill="1" applyBorder="1" applyAlignment="1">
      <alignment horizontal="center" vertical="center" wrapText="1"/>
    </xf>
    <xf numFmtId="0" fontId="44" fillId="0" borderId="0" xfId="0" applyFont="1"/>
    <xf numFmtId="4" fontId="44" fillId="0" borderId="0" xfId="0" applyNumberFormat="1" applyFont="1"/>
    <xf numFmtId="0" fontId="47" fillId="0" borderId="0" xfId="0" applyFont="1"/>
    <xf numFmtId="0" fontId="0" fillId="5" borderId="2"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4" xfId="0" applyBorder="1" applyAlignment="1">
      <alignment horizontal="center"/>
    </xf>
    <xf numFmtId="0" fontId="6" fillId="0" borderId="6" xfId="0" applyFont="1" applyFill="1" applyBorder="1" applyAlignment="1">
      <alignment horizontal="center" vertical="center" wrapText="1"/>
    </xf>
    <xf numFmtId="0" fontId="6" fillId="0" borderId="2" xfId="0" applyFont="1" applyFill="1" applyBorder="1" applyAlignment="1">
      <alignment horizontal="left" vertical="center" wrapText="1"/>
    </xf>
    <xf numFmtId="4"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17"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4" fontId="6" fillId="0" borderId="6"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17" fontId="6" fillId="0" borderId="5"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17" fontId="6" fillId="0" borderId="6"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0" fillId="4" borderId="2" xfId="0" applyFont="1" applyFill="1" applyBorder="1" applyAlignment="1">
      <alignment horizontal="center"/>
    </xf>
    <xf numFmtId="0" fontId="22"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top" wrapText="1"/>
    </xf>
    <xf numFmtId="0" fontId="6" fillId="0" borderId="2" xfId="0" applyFont="1" applyFill="1" applyBorder="1" applyAlignment="1">
      <alignment horizontal="left" vertical="center"/>
    </xf>
    <xf numFmtId="4" fontId="0" fillId="0" borderId="2" xfId="0" applyNumberFormat="1" applyFont="1" applyFill="1" applyBorder="1" applyAlignment="1">
      <alignment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ont="1" applyFill="1" applyBorder="1" applyAlignment="1">
      <alignment horizontal="center"/>
    </xf>
    <xf numFmtId="0" fontId="0" fillId="0" borderId="4" xfId="0" applyFont="1" applyBorder="1" applyAlignment="1">
      <alignment horizontal="center"/>
    </xf>
    <xf numFmtId="0" fontId="0" fillId="0" borderId="0" xfId="0" applyFont="1" applyFill="1" applyBorder="1" applyAlignment="1">
      <alignment horizontal="center" vertical="center"/>
    </xf>
    <xf numFmtId="4" fontId="6" fillId="0" borderId="5" xfId="0" quotePrefix="1" applyNumberFormat="1" applyFont="1" applyFill="1" applyBorder="1" applyAlignment="1">
      <alignment horizontal="center" vertical="center"/>
    </xf>
    <xf numFmtId="17" fontId="6" fillId="0" borderId="5" xfId="0" quotePrefix="1"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2" fillId="4" borderId="2" xfId="0" applyFont="1" applyFill="1" applyBorder="1" applyAlignment="1">
      <alignment horizontal="center"/>
    </xf>
    <xf numFmtId="2" fontId="6"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xf>
    <xf numFmtId="0" fontId="6" fillId="0" borderId="5" xfId="0" applyNumberFormat="1" applyFont="1" applyFill="1" applyBorder="1" applyAlignment="1">
      <alignment horizontal="center" vertical="center" wrapText="1"/>
    </xf>
    <xf numFmtId="4" fontId="6" fillId="0" borderId="5" xfId="7"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xf numFmtId="0" fontId="0" fillId="0" borderId="3" xfId="0" applyFont="1" applyFill="1" applyBorder="1" applyAlignment="1">
      <alignment horizontal="center" vertical="center"/>
    </xf>
    <xf numFmtId="4" fontId="6" fillId="0" borderId="2" xfId="0" applyNumberFormat="1" applyFont="1" applyFill="1" applyBorder="1" applyAlignment="1">
      <alignment vertical="center"/>
    </xf>
    <xf numFmtId="0" fontId="26" fillId="0" borderId="2" xfId="0" applyFont="1" applyFill="1" applyBorder="1"/>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17" fontId="10"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wrapText="1"/>
    </xf>
    <xf numFmtId="4" fontId="5"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0" xfId="0" applyFill="1" applyAlignment="1">
      <alignment horizontal="center"/>
    </xf>
    <xf numFmtId="0" fontId="14" fillId="0" borderId="3" xfId="0"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0" xfId="0" applyFont="1" applyFill="1" applyAlignment="1">
      <alignment horizontal="center" vertical="center" wrapText="1"/>
    </xf>
    <xf numFmtId="16" fontId="14"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4" fontId="7" fillId="0" borderId="2" xfId="0" applyNumberFormat="1" applyFont="1" applyFill="1" applyBorder="1" applyAlignment="1">
      <alignment vertical="center" wrapText="1"/>
    </xf>
    <xf numFmtId="0" fontId="7" fillId="0" borderId="2" xfId="0" applyFont="1" applyFill="1" applyBorder="1" applyAlignment="1">
      <alignment horizontal="center" wrapText="1"/>
    </xf>
    <xf numFmtId="165" fontId="0" fillId="0" borderId="2" xfId="8" applyFont="1" applyFill="1" applyBorder="1" applyAlignment="1">
      <alignment vertical="center" wrapText="1"/>
    </xf>
    <xf numFmtId="0" fontId="0" fillId="0" borderId="2" xfId="0" applyFill="1" applyBorder="1" applyAlignment="1">
      <alignment horizontal="center" vertical="center"/>
    </xf>
    <xf numFmtId="0" fontId="0" fillId="0" borderId="0" xfId="0" applyFill="1" applyBorder="1"/>
    <xf numFmtId="0" fontId="0" fillId="0" borderId="2" xfId="0" applyFill="1" applyBorder="1" applyAlignment="1">
      <alignment horizontal="center" vertical="center" wrapText="1"/>
    </xf>
    <xf numFmtId="49" fontId="0" fillId="0" borderId="2" xfId="0" applyNumberFormat="1" applyFill="1" applyBorder="1" applyAlignment="1">
      <alignment horizontal="center" vertical="center" wrapText="1"/>
    </xf>
    <xf numFmtId="17" fontId="0" fillId="0" borderId="2" xfId="0" applyNumberFormat="1" applyFill="1" applyBorder="1" applyAlignment="1">
      <alignment horizontal="center" vertical="center" wrapText="1"/>
    </xf>
    <xf numFmtId="0" fontId="0" fillId="0" borderId="2" xfId="0" applyFill="1" applyBorder="1" applyAlignment="1">
      <alignment horizontal="left" vertical="center"/>
    </xf>
    <xf numFmtId="4" fontId="0" fillId="0" borderId="2" xfId="0" applyNumberFormat="1" applyFill="1" applyBorder="1" applyAlignment="1">
      <alignment horizontal="center" vertical="center"/>
    </xf>
    <xf numFmtId="0" fontId="6" fillId="0" borderId="3"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16" fillId="0" borderId="2" xfId="0" applyFont="1" applyFill="1" applyBorder="1" applyAlignment="1">
      <alignment horizontal="left" vertical="center"/>
    </xf>
    <xf numFmtId="3" fontId="16" fillId="0" borderId="2" xfId="0" applyNumberFormat="1" applyFont="1" applyFill="1" applyBorder="1" applyAlignment="1">
      <alignment horizontal="center" vertical="center"/>
    </xf>
    <xf numFmtId="2" fontId="16" fillId="0" borderId="2" xfId="0" applyNumberFormat="1" applyFont="1" applyFill="1" applyBorder="1" applyAlignment="1">
      <alignment horizontal="center" vertical="center" wrapText="1"/>
    </xf>
    <xf numFmtId="166" fontId="6" fillId="0" borderId="0" xfId="0" applyNumberFormat="1" applyFont="1" applyFill="1" applyAlignment="1">
      <alignment horizontal="left" vertical="top"/>
    </xf>
    <xf numFmtId="0" fontId="6" fillId="0" borderId="0" xfId="0" applyFont="1" applyFill="1" applyAlignment="1">
      <alignment horizontal="left" vertical="top"/>
    </xf>
    <xf numFmtId="0" fontId="48" fillId="0" borderId="2" xfId="0" applyFont="1" applyFill="1" applyBorder="1" applyAlignment="1">
      <alignment vertical="center"/>
    </xf>
    <xf numFmtId="166" fontId="6" fillId="0" borderId="2" xfId="0" applyNumberFormat="1" applyFont="1" applyFill="1" applyBorder="1" applyAlignment="1">
      <alignment horizontal="center" vertical="center" wrapText="1"/>
    </xf>
    <xf numFmtId="166" fontId="0" fillId="4" borderId="2" xfId="0" applyNumberFormat="1" applyFont="1" applyFill="1" applyBorder="1" applyAlignment="1">
      <alignment horizontal="center"/>
    </xf>
    <xf numFmtId="0" fontId="20" fillId="0" borderId="2" xfId="0" applyFont="1" applyFill="1" applyBorder="1" applyAlignment="1">
      <alignment horizontal="center" vertical="center" wrapText="1"/>
    </xf>
    <xf numFmtId="0" fontId="6" fillId="0"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applyFill="1" applyAlignment="1">
      <alignment horizontal="center" vertical="center"/>
    </xf>
    <xf numFmtId="0" fontId="0"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17" fontId="6" fillId="0" borderId="7"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30"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2"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17" fontId="30" fillId="0" borderId="2" xfId="0" applyNumberFormat="1" applyFont="1" applyFill="1" applyBorder="1" applyAlignment="1">
      <alignment horizontal="center" vertical="center" wrapText="1"/>
    </xf>
    <xf numFmtId="4" fontId="30" fillId="0" borderId="2" xfId="0" applyNumberFormat="1" applyFont="1" applyFill="1" applyBorder="1" applyAlignment="1">
      <alignment horizontal="center" vertical="center"/>
    </xf>
    <xf numFmtId="0" fontId="30" fillId="0" borderId="2" xfId="0" applyFont="1" applyFill="1" applyBorder="1" applyAlignment="1">
      <alignment vertical="center" wrapText="1"/>
    </xf>
    <xf numFmtId="0" fontId="30" fillId="0" borderId="2" xfId="0" applyFont="1" applyFill="1" applyBorder="1" applyAlignment="1">
      <alignment horizontal="left" vertical="top" wrapText="1"/>
    </xf>
    <xf numFmtId="49" fontId="30" fillId="0" borderId="2" xfId="7" applyNumberFormat="1" applyFont="1" applyFill="1" applyBorder="1" applyAlignment="1">
      <alignment horizontal="center" vertical="center" wrapText="1"/>
    </xf>
    <xf numFmtId="0" fontId="30" fillId="0" borderId="2" xfId="0" applyFont="1" applyFill="1" applyBorder="1" applyAlignment="1">
      <alignment horizontal="center" vertical="top" wrapText="1"/>
    </xf>
    <xf numFmtId="0" fontId="30" fillId="0" borderId="0" xfId="0" applyFont="1" applyFill="1" applyAlignment="1">
      <alignment horizontal="center" vertical="center" wrapText="1"/>
    </xf>
    <xf numFmtId="0" fontId="30" fillId="0" borderId="2" xfId="0" applyFont="1" applyFill="1" applyBorder="1" applyAlignment="1">
      <alignment horizontal="left" vertical="center" wrapText="1"/>
    </xf>
    <xf numFmtId="4" fontId="30" fillId="0" borderId="2" xfId="0" applyNumberFormat="1"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0" xfId="0" applyFont="1" applyFill="1" applyAlignment="1">
      <alignment horizontal="center"/>
    </xf>
    <xf numFmtId="0" fontId="6" fillId="0" borderId="2" xfId="0" applyNumberFormat="1" applyFont="1" applyBorder="1" applyAlignment="1">
      <alignment horizontal="center" vertical="center"/>
    </xf>
    <xf numFmtId="49" fontId="6" fillId="0" borderId="4" xfId="0" applyNumberFormat="1" applyFont="1" applyFill="1" applyBorder="1" applyAlignment="1">
      <alignment horizontal="center" vertical="center" wrapText="1"/>
    </xf>
    <xf numFmtId="0" fontId="6" fillId="0" borderId="2" xfId="2" applyFont="1" applyFill="1" applyBorder="1" applyAlignment="1">
      <alignment horizontal="center" vertical="center"/>
    </xf>
    <xf numFmtId="4" fontId="6" fillId="0" borderId="2" xfId="2" applyNumberFormat="1" applyFont="1" applyFill="1" applyBorder="1" applyAlignment="1">
      <alignment horizontal="center" vertical="center" wrapText="1"/>
    </xf>
    <xf numFmtId="0" fontId="6" fillId="0" borderId="2" xfId="0" applyFont="1" applyFill="1" applyBorder="1" applyAlignment="1">
      <alignment horizontal="justify" vertical="center"/>
    </xf>
    <xf numFmtId="4" fontId="6" fillId="0" borderId="2" xfId="2" applyNumberFormat="1" applyFont="1" applyFill="1" applyBorder="1" applyAlignment="1">
      <alignment horizontal="right" vertical="center" wrapText="1"/>
    </xf>
    <xf numFmtId="4" fontId="6" fillId="0" borderId="0" xfId="0" applyNumberFormat="1" applyFont="1"/>
    <xf numFmtId="0" fontId="9" fillId="0" borderId="2" xfId="0" applyFont="1" applyFill="1" applyBorder="1" applyAlignment="1">
      <alignment horizontal="center" vertical="center" wrapText="1"/>
    </xf>
    <xf numFmtId="4" fontId="0" fillId="0" borderId="2" xfId="0" applyNumberFormat="1" applyFont="1" applyBorder="1" applyAlignment="1">
      <alignment horizontal="center"/>
    </xf>
    <xf numFmtId="0" fontId="9" fillId="0" borderId="5" xfId="0" applyFont="1" applyFill="1" applyBorder="1" applyAlignment="1">
      <alignment horizontal="center" vertical="center" wrapText="1"/>
    </xf>
    <xf numFmtId="0" fontId="0" fillId="0" borderId="4" xfId="0" applyNumberFormat="1" applyFont="1" applyBorder="1" applyAlignment="1">
      <alignment horizont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4" fontId="6" fillId="0" borderId="2" xfId="0" applyNumberFormat="1" applyFont="1" applyFill="1" applyBorder="1"/>
    <xf numFmtId="168" fontId="6" fillId="0" borderId="2"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5" fontId="6" fillId="0" borderId="2"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167" fontId="6" fillId="0" borderId="2" xfId="1" applyFont="1" applyFill="1" applyBorder="1" applyAlignment="1">
      <alignment horizontal="center" vertical="center" wrapText="1"/>
    </xf>
    <xf numFmtId="170" fontId="6" fillId="0" borderId="2" xfId="1" applyNumberFormat="1" applyFont="1" applyFill="1" applyBorder="1" applyAlignment="1">
      <alignment horizontal="center" vertical="center" wrapText="1"/>
    </xf>
    <xf numFmtId="167" fontId="6" fillId="0" borderId="18" xfId="1" applyFont="1" applyFill="1" applyBorder="1" applyAlignment="1">
      <alignment horizontal="center" vertical="center" wrapText="1"/>
    </xf>
    <xf numFmtId="167" fontId="9" fillId="0" borderId="2" xfId="1" applyFont="1" applyFill="1" applyBorder="1" applyAlignment="1">
      <alignment horizontal="center" vertical="center" wrapText="1"/>
    </xf>
    <xf numFmtId="0" fontId="6" fillId="0" borderId="18" xfId="0" applyFont="1" applyFill="1" applyBorder="1" applyAlignment="1">
      <alignment horizontal="center" vertical="center" wrapText="1"/>
    </xf>
    <xf numFmtId="17" fontId="6" fillId="0" borderId="2" xfId="0" applyNumberFormat="1" applyFont="1" applyFill="1" applyBorder="1" applyAlignment="1">
      <alignment horizontal="right" vertical="center" wrapText="1"/>
    </xf>
    <xf numFmtId="4" fontId="0" fillId="0" borderId="4" xfId="0" applyNumberFormat="1" applyFont="1" applyBorder="1"/>
    <xf numFmtId="0" fontId="0" fillId="4" borderId="9" xfId="0" applyFill="1" applyBorder="1" applyAlignment="1">
      <alignment horizontal="center"/>
    </xf>
    <xf numFmtId="4" fontId="0" fillId="0" borderId="4" xfId="0" applyNumberFormat="1" applyBorder="1"/>
    <xf numFmtId="166" fontId="0" fillId="4" borderId="2" xfId="0" applyNumberFormat="1" applyFill="1" applyBorder="1" applyAlignment="1">
      <alignment horizontal="center"/>
    </xf>
    <xf numFmtId="17" fontId="16" fillId="0" borderId="2" xfId="0" applyNumberFormat="1" applyFont="1" applyFill="1" applyBorder="1" applyAlignment="1">
      <alignment horizontal="left" vertical="center" wrapText="1"/>
    </xf>
    <xf numFmtId="0" fontId="16" fillId="0" borderId="2" xfId="0" applyFont="1" applyFill="1" applyBorder="1" applyAlignment="1">
      <alignment horizontal="left" vertical="top" wrapText="1"/>
    </xf>
    <xf numFmtId="0" fontId="16" fillId="0" borderId="2" xfId="0" applyFont="1" applyFill="1" applyBorder="1" applyAlignment="1">
      <alignment horizontal="center" vertical="top" wrapText="1"/>
    </xf>
    <xf numFmtId="49" fontId="16" fillId="0" borderId="2" xfId="0" applyNumberFormat="1" applyFont="1" applyFill="1" applyBorder="1" applyAlignment="1">
      <alignment horizontal="center" vertical="top" wrapText="1"/>
    </xf>
    <xf numFmtId="0" fontId="6" fillId="0" borderId="18" xfId="0" applyFont="1" applyFill="1" applyBorder="1" applyAlignment="1">
      <alignment horizontal="center" vertical="center"/>
    </xf>
    <xf numFmtId="17" fontId="6"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xf>
    <xf numFmtId="0" fontId="6" fillId="0" borderId="2" xfId="0" applyFont="1" applyFill="1" applyBorder="1" applyAlignment="1">
      <alignment horizontal="left" wrapText="1"/>
    </xf>
    <xf numFmtId="0" fontId="13" fillId="0" borderId="4" xfId="0" applyNumberFormat="1" applyFont="1" applyBorder="1" applyAlignment="1">
      <alignment horizontal="center"/>
    </xf>
    <xf numFmtId="0" fontId="6" fillId="0" borderId="2" xfId="0" applyFont="1" applyFill="1" applyBorder="1" applyAlignment="1">
      <alignment horizontal="center"/>
    </xf>
    <xf numFmtId="0" fontId="6" fillId="0" borderId="2" xfId="0" applyFont="1" applyFill="1" applyBorder="1" applyAlignment="1">
      <alignment vertical="center"/>
    </xf>
    <xf numFmtId="44" fontId="6" fillId="0" borderId="2" xfId="7" applyFont="1" applyFill="1" applyBorder="1" applyAlignment="1">
      <alignment vertical="center"/>
    </xf>
    <xf numFmtId="49" fontId="6" fillId="0" borderId="2" xfId="0" applyNumberFormat="1" applyFont="1" applyFill="1" applyBorder="1" applyAlignment="1">
      <alignment horizontal="center" vertical="center"/>
    </xf>
    <xf numFmtId="0" fontId="43" fillId="0" borderId="2" xfId="0" applyFont="1" applyFill="1" applyBorder="1" applyAlignment="1">
      <alignment horizontal="left" vertical="center"/>
    </xf>
    <xf numFmtId="0" fontId="45" fillId="0" borderId="2" xfId="0" applyFont="1" applyFill="1" applyBorder="1" applyAlignment="1">
      <alignment horizontal="center" vertical="center" wrapText="1"/>
    </xf>
    <xf numFmtId="0" fontId="43" fillId="0" borderId="2" xfId="0" applyFont="1" applyFill="1" applyBorder="1" applyAlignment="1">
      <alignment horizontal="centerContinuous" vertical="center" wrapText="1"/>
    </xf>
    <xf numFmtId="0" fontId="43" fillId="0" borderId="2" xfId="0" applyFont="1" applyFill="1" applyBorder="1"/>
    <xf numFmtId="4" fontId="43" fillId="0" borderId="2" xfId="0" applyNumberFormat="1" applyFont="1" applyFill="1" applyBorder="1"/>
    <xf numFmtId="3" fontId="12" fillId="0" borderId="4" xfId="0" applyNumberFormat="1" applyFont="1" applyBorder="1" applyAlignment="1">
      <alignment horizontal="center"/>
    </xf>
    <xf numFmtId="166" fontId="12" fillId="4" borderId="2" xfId="0" applyNumberFormat="1" applyFont="1" applyFill="1" applyBorder="1" applyAlignment="1">
      <alignment horizontal="center"/>
    </xf>
    <xf numFmtId="1" fontId="12" fillId="0" borderId="2" xfId="0" applyNumberFormat="1" applyFont="1" applyBorder="1" applyAlignment="1">
      <alignment horizontal="center"/>
    </xf>
    <xf numFmtId="4" fontId="0" fillId="0" borderId="2" xfId="0" applyNumberFormat="1" applyFill="1" applyBorder="1"/>
    <xf numFmtId="4" fontId="0" fillId="0" borderId="2" xfId="0" applyNumberFormat="1" applyFill="1" applyBorder="1" applyAlignment="1">
      <alignment wrapText="1"/>
    </xf>
    <xf numFmtId="4" fontId="0" fillId="0" borderId="2" xfId="0" applyNumberFormat="1" applyFill="1" applyBorder="1" applyAlignment="1">
      <alignment horizontal="right"/>
    </xf>
    <xf numFmtId="0" fontId="0" fillId="5" borderId="2" xfId="0" applyFill="1" applyBorder="1" applyAlignment="1">
      <alignment horizont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4" fontId="0" fillId="0" borderId="1"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2" fontId="0" fillId="0" borderId="5" xfId="0" applyNumberFormat="1" applyFont="1" applyFill="1" applyBorder="1" applyAlignment="1">
      <alignment horizontal="center" vertical="center"/>
    </xf>
    <xf numFmtId="0" fontId="0" fillId="0" borderId="2" xfId="0" applyFont="1" applyBorder="1" applyAlignment="1">
      <alignment horizontal="center" vertical="center"/>
    </xf>
    <xf numFmtId="0" fontId="6"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4" fontId="0" fillId="0" borderId="2" xfId="0" applyNumberFormat="1" applyFont="1" applyBorder="1" applyAlignment="1">
      <alignment horizontal="center" vertical="center" wrapText="1"/>
    </xf>
    <xf numFmtId="2" fontId="0" fillId="0" borderId="2" xfId="0" applyNumberFormat="1" applyFont="1" applyBorder="1" applyAlignment="1">
      <alignment horizontal="center" vertical="center"/>
    </xf>
    <xf numFmtId="4" fontId="0" fillId="3" borderId="1" xfId="0" applyNumberFormat="1" applyFont="1" applyFill="1" applyBorder="1" applyAlignment="1">
      <alignment horizontal="center" vertical="center" wrapText="1"/>
    </xf>
    <xf numFmtId="4" fontId="0" fillId="3" borderId="5"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2" fontId="6"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5" xfId="0" applyFont="1" applyFill="1" applyBorder="1" applyAlignment="1">
      <alignment horizontal="center" vertical="center" wrapText="1"/>
    </xf>
    <xf numFmtId="4" fontId="6" fillId="3" borderId="1" xfId="0" applyNumberFormat="1" applyFont="1" applyFill="1" applyBorder="1" applyAlignment="1">
      <alignment horizontal="center" vertical="center"/>
    </xf>
    <xf numFmtId="4" fontId="6" fillId="3" borderId="6" xfId="0" applyNumberFormat="1" applyFont="1" applyFill="1" applyBorder="1" applyAlignment="1">
      <alignment horizontal="center" vertical="center"/>
    </xf>
    <xf numFmtId="4" fontId="6" fillId="3" borderId="5"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6" fillId="3" borderId="6"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xf>
    <xf numFmtId="0" fontId="20" fillId="3" borderId="5" xfId="0" applyFont="1" applyFill="1" applyBorder="1" applyAlignment="1">
      <alignment horizontal="center" vertical="center"/>
    </xf>
    <xf numFmtId="4" fontId="6" fillId="0" borderId="2" xfId="7"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0" fontId="0" fillId="4" borderId="3" xfId="0" applyFont="1" applyFill="1" applyBorder="1" applyAlignment="1">
      <alignment horizontal="center"/>
    </xf>
    <xf numFmtId="0" fontId="0" fillId="4" borderId="7" xfId="0" applyFont="1" applyFill="1" applyBorder="1" applyAlignment="1">
      <alignment horizontal="center"/>
    </xf>
    <xf numFmtId="0" fontId="0" fillId="4" borderId="12" xfId="0" applyFont="1" applyFill="1" applyBorder="1" applyAlignment="1">
      <alignment horizontal="center"/>
    </xf>
    <xf numFmtId="0" fontId="0" fillId="4" borderId="11" xfId="0" applyFont="1" applyFill="1" applyBorder="1" applyAlignment="1">
      <alignment horizontal="center"/>
    </xf>
    <xf numFmtId="4" fontId="6" fillId="0" borderId="1"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xf>
    <xf numFmtId="4" fontId="6" fillId="0" borderId="1" xfId="7" applyNumberFormat="1" applyFont="1" applyFill="1" applyBorder="1" applyAlignment="1">
      <alignment horizontal="center" vertical="center"/>
    </xf>
    <xf numFmtId="4" fontId="6" fillId="0" borderId="6" xfId="7" applyNumberFormat="1" applyFont="1" applyFill="1" applyBorder="1" applyAlignment="1">
      <alignment horizontal="center" vertical="center"/>
    </xf>
    <xf numFmtId="4" fontId="6" fillId="0" borderId="5" xfId="7"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2" fontId="0" fillId="0" borderId="6"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4" fontId="0" fillId="0" borderId="6"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2" fontId="0" fillId="0" borderId="1" xfId="0" applyNumberFormat="1" applyFont="1" applyFill="1" applyBorder="1" applyAlignment="1">
      <alignment horizontal="center" vertical="center" wrapText="1"/>
    </xf>
    <xf numFmtId="2" fontId="0" fillId="0" borderId="6" xfId="0" applyNumberFormat="1" applyFont="1" applyFill="1" applyBorder="1" applyAlignment="1">
      <alignment horizontal="center" vertical="center" wrapText="1"/>
    </xf>
    <xf numFmtId="2" fontId="0" fillId="0" borderId="5"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5" xfId="0" applyNumberFormat="1" applyFont="1" applyFill="1" applyBorder="1" applyAlignment="1">
      <alignment horizontal="center" vertical="center"/>
    </xf>
    <xf numFmtId="4" fontId="0" fillId="0" borderId="1" xfId="7" applyNumberFormat="1" applyFont="1" applyFill="1" applyBorder="1" applyAlignment="1">
      <alignment horizontal="center" vertical="center"/>
    </xf>
    <xf numFmtId="4" fontId="0" fillId="0" borderId="6" xfId="7" applyNumberFormat="1" applyFont="1" applyFill="1" applyBorder="1" applyAlignment="1">
      <alignment horizontal="center" vertical="center"/>
    </xf>
    <xf numFmtId="4" fontId="0" fillId="0" borderId="5" xfId="7"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2" fontId="0" fillId="0" borderId="2" xfId="0" applyNumberFormat="1" applyFont="1" applyFill="1" applyBorder="1" applyAlignment="1">
      <alignment horizontal="center" vertical="center"/>
    </xf>
    <xf numFmtId="2" fontId="0" fillId="0" borderId="2"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166" fontId="0" fillId="0" borderId="1" xfId="0" applyNumberFormat="1" applyFont="1" applyFill="1" applyBorder="1" applyAlignment="1">
      <alignment horizontal="center" vertical="center" wrapText="1"/>
    </xf>
    <xf numFmtId="166" fontId="0" fillId="0" borderId="5"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4" borderId="4" xfId="0" applyFill="1" applyBorder="1" applyAlignment="1">
      <alignment horizontal="center"/>
    </xf>
    <xf numFmtId="0" fontId="6" fillId="0" borderId="1"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xf>
    <xf numFmtId="0" fontId="6" fillId="0" borderId="5" xfId="0" applyFont="1" applyBorder="1" applyAlignment="1">
      <alignment horizontal="left" vertical="center" wrapText="1"/>
    </xf>
    <xf numFmtId="17" fontId="6" fillId="0"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1" fillId="0" borderId="1" xfId="0" applyFont="1" applyFill="1" applyBorder="1" applyAlignment="1"/>
    <xf numFmtId="0" fontId="0" fillId="0" borderId="5" xfId="0" applyFont="1" applyBorder="1" applyAlignment="1"/>
    <xf numFmtId="0" fontId="6" fillId="0" borderId="1" xfId="0" applyFont="1" applyFill="1" applyBorder="1" applyAlignment="1"/>
    <xf numFmtId="0" fontId="1" fillId="0" borderId="2" xfId="0" applyFont="1" applyFill="1" applyBorder="1" applyAlignment="1"/>
    <xf numFmtId="0" fontId="0" fillId="0" borderId="2" xfId="0" applyFont="1" applyBorder="1" applyAlignment="1"/>
    <xf numFmtId="0" fontId="6"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vertical="center" wrapText="1"/>
    </xf>
    <xf numFmtId="0" fontId="0" fillId="0" borderId="5" xfId="0" applyFont="1" applyBorder="1" applyAlignment="1">
      <alignment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horizontal="center" vertical="center" wrapText="1"/>
    </xf>
    <xf numFmtId="4" fontId="6" fillId="3" borderId="2" xfId="0" applyNumberFormat="1" applyFont="1" applyFill="1" applyBorder="1" applyAlignment="1">
      <alignment horizontal="center" vertical="center"/>
    </xf>
    <xf numFmtId="0" fontId="6" fillId="0" borderId="2" xfId="0" applyFont="1" applyBorder="1" applyAlignment="1">
      <alignment horizontal="left" vertical="center" wrapText="1"/>
    </xf>
    <xf numFmtId="0" fontId="0" fillId="4" borderId="2" xfId="0" applyFont="1" applyFill="1" applyBorder="1" applyAlignment="1">
      <alignment horizontal="center"/>
    </xf>
    <xf numFmtId="0" fontId="0" fillId="4" borderId="4" xfId="0" applyFont="1" applyFill="1" applyBorder="1" applyAlignment="1">
      <alignment horizontal="center"/>
    </xf>
    <xf numFmtId="0" fontId="1"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4" fontId="0" fillId="0" borderId="1" xfId="0" applyNumberFormat="1" applyFont="1" applyBorder="1" applyAlignment="1">
      <alignment vertical="center" wrapText="1"/>
    </xf>
    <xf numFmtId="0" fontId="6" fillId="0" borderId="1" xfId="0" applyFont="1" applyFill="1" applyBorder="1" applyAlignment="1">
      <alignment horizontal="center"/>
    </xf>
    <xf numFmtId="0" fontId="6" fillId="0" borderId="5" xfId="0" applyFont="1" applyFill="1" applyBorder="1" applyAlignment="1">
      <alignment horizontal="center"/>
    </xf>
    <xf numFmtId="17" fontId="6" fillId="0"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4" fontId="6" fillId="0" borderId="1"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0" fontId="3" fillId="4" borderId="4" xfId="0"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 xfId="0" applyFont="1" applyFill="1" applyBorder="1" applyAlignment="1">
      <alignment horizontal="center" vertical="center"/>
    </xf>
    <xf numFmtId="0" fontId="6" fillId="3" borderId="2" xfId="0" applyFont="1" applyFill="1" applyBorder="1" applyAlignment="1">
      <alignment horizontal="center" vertical="center" wrapText="1"/>
    </xf>
    <xf numFmtId="17" fontId="6" fillId="0" borderId="6" xfId="0" applyNumberFormat="1" applyFont="1" applyFill="1" applyBorder="1" applyAlignment="1">
      <alignment horizontal="center" vertical="center" wrapText="1"/>
    </xf>
    <xf numFmtId="0" fontId="6" fillId="0" borderId="2" xfId="0" applyFont="1" applyBorder="1" applyAlignment="1">
      <alignment horizontal="center" vertical="center"/>
    </xf>
    <xf numFmtId="17" fontId="6" fillId="3" borderId="1" xfId="0" applyNumberFormat="1" applyFont="1" applyFill="1" applyBorder="1" applyAlignment="1">
      <alignment horizontal="center" vertical="center" wrapText="1"/>
    </xf>
    <xf numFmtId="17" fontId="6" fillId="3" borderId="6" xfId="0" applyNumberFormat="1" applyFont="1" applyFill="1" applyBorder="1" applyAlignment="1">
      <alignment horizontal="center" vertical="center" wrapText="1"/>
    </xf>
    <xf numFmtId="17" fontId="6" fillId="3" borderId="5"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65" fontId="6" fillId="0" borderId="2" xfId="8" applyFont="1" applyFill="1" applyBorder="1" applyAlignment="1">
      <alignment horizontal="center" vertical="center"/>
    </xf>
    <xf numFmtId="0" fontId="6"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68" fontId="6" fillId="0" borderId="5" xfId="0" applyNumberFormat="1" applyFont="1" applyFill="1" applyBorder="1" applyAlignment="1">
      <alignment horizontal="center" vertical="center" wrapText="1"/>
    </xf>
    <xf numFmtId="0" fontId="0" fillId="3" borderId="2" xfId="0" applyFont="1" applyFill="1" applyBorder="1" applyAlignment="1">
      <alignment horizontal="center" wrapText="1"/>
    </xf>
    <xf numFmtId="168" fontId="0" fillId="0" borderId="1" xfId="0" applyNumberFormat="1" applyFont="1" applyFill="1" applyBorder="1" applyAlignment="1">
      <alignment horizontal="center" vertical="center" wrapText="1"/>
    </xf>
    <xf numFmtId="168" fontId="0" fillId="0" borderId="5"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3" borderId="15" xfId="0" applyFont="1" applyFill="1" applyBorder="1" applyAlignment="1">
      <alignment horizontal="center" vertical="center" wrapText="1"/>
    </xf>
    <xf numFmtId="4" fontId="0" fillId="0" borderId="8"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6" fillId="0" borderId="13" xfId="0" applyFont="1" applyFill="1" applyBorder="1" applyAlignment="1">
      <alignment horizontal="center" vertical="center" wrapText="1"/>
    </xf>
    <xf numFmtId="0" fontId="0" fillId="0" borderId="12" xfId="0" applyFont="1" applyBorder="1" applyAlignment="1">
      <alignment horizontal="center" vertical="center" wrapText="1"/>
    </xf>
    <xf numFmtId="17" fontId="0" fillId="0" borderId="8"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17" fontId="0" fillId="3" borderId="1" xfId="0" applyNumberFormat="1" applyFont="1" applyFill="1" applyBorder="1" applyAlignment="1">
      <alignment horizontal="center" vertical="center" wrapText="1"/>
    </xf>
    <xf numFmtId="17" fontId="0" fillId="3" borderId="5" xfId="0" applyNumberFormat="1"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center"/>
    </xf>
    <xf numFmtId="0" fontId="0" fillId="0" borderId="2" xfId="0" applyFill="1" applyBorder="1" applyAlignment="1">
      <alignment horizontal="center" vertical="center"/>
    </xf>
    <xf numFmtId="4" fontId="0" fillId="0" borderId="2" xfId="0" applyNumberFormat="1"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xf numFmtId="0" fontId="0" fillId="0" borderId="12" xfId="0" applyFont="1" applyFill="1" applyBorder="1" applyAlignment="1">
      <alignment horizontal="center" vertical="center" wrapText="1"/>
    </xf>
    <xf numFmtId="0" fontId="6" fillId="0" borderId="5" xfId="0" applyFont="1" applyFill="1" applyBorder="1" applyAlignment="1"/>
    <xf numFmtId="17" fontId="0" fillId="0" borderId="2" xfId="0" applyNumberFormat="1" applyFill="1" applyBorder="1" applyAlignment="1">
      <alignment horizontal="center" vertical="center" wrapText="1"/>
    </xf>
    <xf numFmtId="0" fontId="15" fillId="4" borderId="1"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5" xfId="0" applyFont="1" applyFill="1" applyBorder="1" applyAlignment="1">
      <alignment horizontal="center" vertical="center" wrapText="1"/>
    </xf>
    <xf numFmtId="4" fontId="16" fillId="0" borderId="1" xfId="0" applyNumberFormat="1" applyFont="1" applyFill="1" applyBorder="1" applyAlignment="1">
      <alignment horizontal="center" vertical="center"/>
    </xf>
    <xf numFmtId="4" fontId="16" fillId="0" borderId="5" xfId="0" applyNumberFormat="1" applyFont="1" applyFill="1" applyBorder="1" applyAlignment="1">
      <alignment horizontal="center" vertical="center"/>
    </xf>
    <xf numFmtId="17" fontId="16" fillId="0" borderId="1" xfId="0" applyNumberFormat="1" applyFont="1" applyFill="1" applyBorder="1" applyAlignment="1">
      <alignment horizontal="center" vertical="center" wrapText="1"/>
    </xf>
    <xf numFmtId="17" fontId="16" fillId="0" borderId="5" xfId="0" applyNumberFormat="1"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4" fillId="4" borderId="4" xfId="0" applyFont="1" applyFill="1" applyBorder="1" applyAlignment="1">
      <alignment horizontal="center"/>
    </xf>
    <xf numFmtId="4" fontId="15" fillId="4" borderId="2"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5" xfId="0" applyFont="1" applyFill="1" applyBorder="1" applyAlignment="1">
      <alignment horizontal="center" vertical="center"/>
    </xf>
    <xf numFmtId="49" fontId="16" fillId="0" borderId="1" xfId="0" applyNumberFormat="1" applyFont="1" applyFill="1" applyBorder="1" applyAlignment="1">
      <alignment horizontal="center" vertical="center"/>
    </xf>
    <xf numFmtId="49" fontId="16" fillId="0" borderId="5"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6" fillId="0" borderId="5" xfId="0"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6" fillId="0" borderId="6" xfId="0" applyNumberFormat="1" applyFont="1" applyFill="1" applyBorder="1" applyAlignment="1">
      <alignment horizontal="center" vertical="center" wrapText="1"/>
    </xf>
    <xf numFmtId="4" fontId="16" fillId="0" borderId="5"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17" fontId="16" fillId="0" borderId="6" xfId="0" applyNumberFormat="1" applyFont="1" applyFill="1" applyBorder="1" applyAlignment="1">
      <alignment horizontal="center" vertical="center" wrapText="1"/>
    </xf>
    <xf numFmtId="4" fontId="16" fillId="0" borderId="6" xfId="0" applyNumberFormat="1"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49" fontId="16" fillId="0" borderId="6" xfId="0" applyNumberFormat="1" applyFont="1" applyFill="1" applyBorder="1" applyAlignment="1">
      <alignment horizontal="center" vertical="center"/>
    </xf>
    <xf numFmtId="0" fontId="16" fillId="0" borderId="6" xfId="0" applyNumberFormat="1" applyFont="1" applyFill="1" applyBorder="1" applyAlignment="1">
      <alignment horizontal="center" vertical="center"/>
    </xf>
    <xf numFmtId="17" fontId="16" fillId="0" borderId="2"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4" fontId="22" fillId="0" borderId="6" xfId="0" applyNumberFormat="1" applyFont="1" applyFill="1" applyBorder="1" applyAlignment="1">
      <alignment horizontal="center" vertical="center" wrapText="1"/>
    </xf>
    <xf numFmtId="4" fontId="22" fillId="0" borderId="5"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 xfId="0" applyFont="1" applyFill="1" applyBorder="1" applyAlignment="1">
      <alignment horizontal="center" vertical="center"/>
    </xf>
    <xf numFmtId="3" fontId="16"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xf>
    <xf numFmtId="0" fontId="16" fillId="0" borderId="2" xfId="0" applyFont="1" applyFill="1" applyBorder="1" applyAlignment="1">
      <alignment horizontal="center" vertical="center"/>
    </xf>
    <xf numFmtId="3" fontId="16" fillId="0" borderId="2" xfId="0" applyNumberFormat="1" applyFont="1" applyFill="1" applyBorder="1" applyAlignment="1">
      <alignment horizontal="center" vertical="center"/>
    </xf>
    <xf numFmtId="0" fontId="20" fillId="4" borderId="1"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4" fontId="20" fillId="4" borderId="2"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2" xfId="3" applyFont="1" applyFill="1" applyBorder="1" applyAlignment="1">
      <alignment horizontal="center" vertical="center" wrapText="1"/>
    </xf>
    <xf numFmtId="0" fontId="6" fillId="4" borderId="2" xfId="2"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20" fillId="4" borderId="3" xfId="3" applyFont="1" applyFill="1" applyBorder="1" applyAlignment="1">
      <alignment horizontal="center" vertical="center" wrapText="1"/>
    </xf>
    <xf numFmtId="0" fontId="20" fillId="4" borderId="4" xfId="3"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17" fontId="1" fillId="0" borderId="1" xfId="0" applyNumberFormat="1" applyFont="1" applyFill="1" applyBorder="1" applyAlignment="1">
      <alignment horizontal="center" vertical="center" wrapText="1"/>
    </xf>
    <xf numFmtId="17" fontId="1" fillId="0" borderId="6" xfId="0" applyNumberFormat="1" applyFont="1" applyFill="1" applyBorder="1" applyAlignment="1">
      <alignment horizontal="center" vertical="center" wrapText="1"/>
    </xf>
    <xf numFmtId="17" fontId="1" fillId="0" borderId="5"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5" xfId="0" applyFont="1" applyFill="1" applyBorder="1" applyAlignment="1">
      <alignment horizontal="left" vertical="top" wrapText="1"/>
    </xf>
    <xf numFmtId="17" fontId="0" fillId="0" borderId="1" xfId="0" applyNumberFormat="1" applyFont="1" applyFill="1" applyBorder="1" applyAlignment="1">
      <alignment horizontal="center" vertical="center" wrapText="1"/>
    </xf>
    <xf numFmtId="17" fontId="0" fillId="0" borderId="6"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wrapText="1"/>
    </xf>
    <xf numFmtId="17" fontId="1" fillId="0" borderId="2" xfId="0" applyNumberFormat="1"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165" fontId="6" fillId="0" borderId="2" xfId="8" applyFont="1" applyFill="1" applyBorder="1" applyAlignment="1">
      <alignment horizontal="center" vertical="center" wrapText="1"/>
    </xf>
    <xf numFmtId="0" fontId="0" fillId="0" borderId="2" xfId="0" applyFont="1" applyFill="1" applyBorder="1" applyAlignment="1">
      <alignment horizontal="left" vertical="center" wrapText="1"/>
    </xf>
    <xf numFmtId="0" fontId="6" fillId="0" borderId="6" xfId="0" applyFont="1" applyFill="1" applyBorder="1" applyAlignment="1">
      <alignment horizontal="left" vertical="top" wrapText="1"/>
    </xf>
    <xf numFmtId="0" fontId="6" fillId="0" borderId="2" xfId="0" applyFont="1" applyFill="1" applyBorder="1" applyAlignment="1"/>
    <xf numFmtId="17" fontId="6" fillId="0" borderId="1" xfId="0" applyNumberFormat="1" applyFont="1" applyFill="1" applyBorder="1" applyAlignment="1">
      <alignment horizontal="center" vertical="center"/>
    </xf>
    <xf numFmtId="0" fontId="19" fillId="0" borderId="2" xfId="0" applyFont="1" applyBorder="1" applyAlignment="1">
      <alignment horizontal="center" vertical="center" wrapText="1"/>
    </xf>
    <xf numFmtId="4" fontId="6" fillId="0" borderId="6" xfId="0" applyNumberFormat="1" applyFont="1" applyFill="1" applyBorder="1" applyAlignment="1">
      <alignment horizontal="center" vertical="center" wrapText="1"/>
    </xf>
    <xf numFmtId="0" fontId="6" fillId="0" borderId="2" xfId="0" applyFont="1" applyFill="1" applyBorder="1" applyAlignment="1">
      <alignment vertical="center"/>
    </xf>
    <xf numFmtId="0" fontId="6" fillId="0" borderId="2" xfId="0" applyFont="1" applyFill="1" applyBorder="1" applyAlignment="1">
      <alignment horizontal="left" vertical="center"/>
    </xf>
    <xf numFmtId="4" fontId="6" fillId="0" borderId="2" xfId="0" applyNumberFormat="1" applyFont="1" applyFill="1" applyBorder="1" applyAlignment="1"/>
    <xf numFmtId="4" fontId="6" fillId="0" borderId="2" xfId="0" applyNumberFormat="1" applyFont="1" applyFill="1" applyBorder="1" applyAlignment="1">
      <alignment vertical="center"/>
    </xf>
    <xf numFmtId="0" fontId="6" fillId="0" borderId="1" xfId="0" applyFont="1" applyFill="1" applyBorder="1" applyAlignment="1">
      <alignment horizontal="left" vertical="center"/>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6" fillId="0" borderId="2" xfId="0" applyFont="1" applyFill="1" applyBorder="1" applyAlignment="1">
      <alignment wrapText="1"/>
    </xf>
    <xf numFmtId="0" fontId="6" fillId="0" borderId="6"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horizontal="center"/>
    </xf>
    <xf numFmtId="0" fontId="0" fillId="0" borderId="2" xfId="0" applyFont="1" applyFill="1" applyBorder="1" applyAlignment="1">
      <alignment vertical="center"/>
    </xf>
    <xf numFmtId="0" fontId="0" fillId="0" borderId="2" xfId="0" applyFont="1" applyFill="1" applyBorder="1" applyAlignment="1">
      <alignment horizontal="left"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 xfId="0" applyFont="1" applyFill="1" applyBorder="1" applyAlignment="1">
      <alignment horizontal="left" vertical="center"/>
    </xf>
    <xf numFmtId="0" fontId="0" fillId="0" borderId="5" xfId="0" applyFont="1" applyFill="1" applyBorder="1" applyAlignment="1">
      <alignment horizontal="left" vertical="center"/>
    </xf>
    <xf numFmtId="0" fontId="25" fillId="0" borderId="1" xfId="0"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0" fontId="6" fillId="0" borderId="5" xfId="0" applyFont="1" applyFill="1" applyBorder="1" applyAlignment="1">
      <alignment wrapText="1"/>
    </xf>
    <xf numFmtId="0" fontId="6" fillId="0" borderId="15" xfId="0" applyFont="1" applyFill="1" applyBorder="1" applyAlignment="1">
      <alignment vertical="center"/>
    </xf>
    <xf numFmtId="0" fontId="9" fillId="0" borderId="1" xfId="0" applyFont="1" applyFill="1" applyBorder="1" applyAlignment="1">
      <alignment horizontal="center" vertical="center" wrapText="1"/>
    </xf>
    <xf numFmtId="0" fontId="6" fillId="0" borderId="11" xfId="0" applyFont="1" applyFill="1" applyBorder="1" applyAlignment="1">
      <alignment vertical="center"/>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15" xfId="0" applyFont="1" applyFill="1" applyBorder="1" applyAlignment="1">
      <alignment horizontal="center" vertical="center"/>
    </xf>
    <xf numFmtId="0" fontId="22" fillId="0" borderId="2" xfId="0" applyFont="1" applyFill="1" applyBorder="1" applyAlignment="1">
      <alignment horizontal="center" vertical="center" wrapText="1"/>
    </xf>
    <xf numFmtId="4" fontId="22"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6" xfId="0" applyFont="1" applyFill="1" applyBorder="1" applyAlignment="1">
      <alignment horizontal="center" wrapText="1"/>
    </xf>
    <xf numFmtId="0" fontId="0" fillId="0" borderId="5" xfId="0" applyFont="1" applyFill="1" applyBorder="1" applyAlignment="1">
      <alignment horizontal="center" wrapText="1"/>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4" fontId="20" fillId="0" borderId="6" xfId="0" applyNumberFormat="1" applyFont="1" applyFill="1" applyBorder="1" applyAlignment="1">
      <alignment horizontal="center" vertical="center" wrapText="1"/>
    </xf>
    <xf numFmtId="4" fontId="20" fillId="0" borderId="5"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xf>
    <xf numFmtId="4" fontId="20" fillId="0" borderId="6" xfId="0" applyNumberFormat="1" applyFont="1" applyFill="1" applyBorder="1" applyAlignment="1">
      <alignment horizontal="center" vertical="center"/>
    </xf>
    <xf numFmtId="4" fontId="20" fillId="0" borderId="5" xfId="0" applyNumberFormat="1" applyFont="1" applyFill="1" applyBorder="1" applyAlignment="1">
      <alignment horizontal="center" vertical="center"/>
    </xf>
    <xf numFmtId="4" fontId="3" fillId="3" borderId="2" xfId="0" applyNumberFormat="1" applyFont="1" applyFill="1" applyBorder="1" applyAlignment="1">
      <alignment horizontal="center" vertical="center"/>
    </xf>
    <xf numFmtId="0" fontId="18" fillId="4" borderId="1"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6" fillId="0" borderId="0" xfId="0" applyFont="1" applyFill="1" applyBorder="1" applyAlignment="1">
      <alignment horizontal="left" vertical="top"/>
    </xf>
    <xf numFmtId="0" fontId="0" fillId="0" borderId="0" xfId="0" applyBorder="1" applyAlignment="1">
      <alignment horizontal="left" vertical="top"/>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4" fontId="18" fillId="4" borderId="4"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6" fillId="0" borderId="5"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0" fillId="0" borderId="4"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5"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6" borderId="5" xfId="0" applyFont="1" applyFill="1" applyBorder="1" applyAlignment="1">
      <alignment horizontal="center" vertical="center"/>
    </xf>
    <xf numFmtId="4" fontId="27" fillId="6" borderId="2" xfId="0" applyNumberFormat="1"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7" fillId="6" borderId="4" xfId="0" applyFont="1" applyFill="1" applyBorder="1" applyAlignment="1">
      <alignment horizontal="center"/>
    </xf>
    <xf numFmtId="4" fontId="6" fillId="0" borderId="1" xfId="7" applyNumberFormat="1" applyFont="1" applyFill="1" applyBorder="1" applyAlignment="1">
      <alignment horizontal="center" vertical="center" wrapText="1"/>
    </xf>
    <xf numFmtId="4" fontId="6" fillId="0" borderId="6" xfId="7" applyNumberFormat="1" applyFont="1" applyFill="1" applyBorder="1" applyAlignment="1">
      <alignment horizontal="center" vertical="center" wrapText="1"/>
    </xf>
    <xf numFmtId="4" fontId="6" fillId="0" borderId="5" xfId="7"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6" fillId="0" borderId="1" xfId="0" applyFont="1" applyFill="1" applyBorder="1" applyAlignment="1">
      <alignment horizontal="center" wrapText="1"/>
    </xf>
    <xf numFmtId="17" fontId="6" fillId="0" borderId="1" xfId="0" quotePrefix="1" applyNumberFormat="1" applyFont="1" applyFill="1" applyBorder="1" applyAlignment="1">
      <alignment horizontal="center" vertical="center" wrapText="1"/>
    </xf>
    <xf numFmtId="17" fontId="6" fillId="0" borderId="6" xfId="0" quotePrefix="1" applyNumberFormat="1" applyFont="1" applyFill="1" applyBorder="1" applyAlignment="1">
      <alignment horizontal="center" vertical="center" wrapText="1"/>
    </xf>
    <xf numFmtId="17" fontId="6" fillId="0" borderId="5" xfId="0" quotePrefix="1" applyNumberFormat="1" applyFont="1" applyFill="1" applyBorder="1" applyAlignment="1">
      <alignment horizontal="center" vertical="center" wrapText="1"/>
    </xf>
    <xf numFmtId="4" fontId="6" fillId="0" borderId="1" xfId="0" quotePrefix="1" applyNumberFormat="1" applyFont="1" applyFill="1" applyBorder="1" applyAlignment="1">
      <alignment horizontal="center" vertical="center"/>
    </xf>
    <xf numFmtId="4" fontId="6" fillId="0" borderId="6" xfId="0" quotePrefix="1" applyNumberFormat="1" applyFont="1" applyFill="1" applyBorder="1" applyAlignment="1">
      <alignment horizontal="center" vertical="center"/>
    </xf>
    <xf numFmtId="4" fontId="6" fillId="0" borderId="5" xfId="0" quotePrefix="1" applyNumberFormat="1" applyFont="1" applyFill="1" applyBorder="1" applyAlignment="1">
      <alignment horizontal="center" vertical="center"/>
    </xf>
    <xf numFmtId="0" fontId="6" fillId="0" borderId="1" xfId="0" quotePrefix="1" applyFont="1" applyFill="1" applyBorder="1" applyAlignment="1">
      <alignment horizontal="center" vertical="center" wrapText="1"/>
    </xf>
    <xf numFmtId="0" fontId="0" fillId="0" borderId="4" xfId="0" applyBorder="1" applyAlignment="1">
      <alignment horizontal="center" vertical="center" wrapText="1"/>
    </xf>
    <xf numFmtId="0" fontId="39" fillId="0" borderId="0" xfId="0" applyFont="1" applyAlignment="1">
      <alignment horizontal="left" vertical="center" wrapText="1"/>
    </xf>
    <xf numFmtId="0" fontId="6" fillId="0" borderId="10"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0" fontId="0" fillId="4" borderId="2" xfId="0" applyFill="1" applyBorder="1" applyAlignment="1">
      <alignment horizontal="center" wrapText="1"/>
    </xf>
    <xf numFmtId="0" fontId="41" fillId="0" borderId="0" xfId="0" applyFont="1" applyAlignment="1">
      <alignment horizontal="left" vertical="center" wrapText="1"/>
    </xf>
    <xf numFmtId="0" fontId="5" fillId="0" borderId="2"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wrapText="1"/>
      <protection locked="0"/>
    </xf>
    <xf numFmtId="172" fontId="6" fillId="0" borderId="1" xfId="8" applyNumberFormat="1" applyFont="1" applyFill="1" applyBorder="1" applyAlignment="1" applyProtection="1">
      <alignment horizontal="center" vertical="center" wrapText="1"/>
      <protection locked="0"/>
    </xf>
    <xf numFmtId="172" fontId="6" fillId="0" borderId="5" xfId="8" applyNumberFormat="1"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xf>
    <xf numFmtId="0" fontId="0" fillId="4" borderId="4" xfId="0" applyFill="1" applyBorder="1" applyAlignment="1">
      <alignment horizontal="center" wrapText="1"/>
    </xf>
    <xf numFmtId="0" fontId="6" fillId="0" borderId="2" xfId="0" applyFont="1" applyFill="1" applyBorder="1" applyAlignment="1">
      <alignment vertical="center" wrapText="1"/>
    </xf>
    <xf numFmtId="0" fontId="0" fillId="3" borderId="0" xfId="0" applyFont="1" applyFill="1" applyBorder="1" applyAlignment="1">
      <alignment horizont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 xfId="0" applyFill="1" applyBorder="1" applyAlignment="1">
      <alignment horizontal="left" vertical="center" wrapText="1"/>
    </xf>
    <xf numFmtId="0" fontId="46" fillId="2" borderId="1"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1"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4" fillId="0" borderId="4" xfId="0" applyFont="1" applyBorder="1" applyAlignment="1">
      <alignment horizontal="center"/>
    </xf>
    <xf numFmtId="0" fontId="12" fillId="4" borderId="2" xfId="0" applyFont="1" applyFill="1" applyBorder="1" applyAlignment="1">
      <alignment horizontal="center"/>
    </xf>
    <xf numFmtId="0" fontId="12" fillId="4" borderId="7" xfId="0" applyFont="1" applyFill="1" applyBorder="1" applyAlignment="1">
      <alignment horizontal="center"/>
    </xf>
    <xf numFmtId="0" fontId="12" fillId="4" borderId="4" xfId="0" applyFont="1" applyFill="1" applyBorder="1" applyAlignment="1">
      <alignment horizontal="center"/>
    </xf>
    <xf numFmtId="4" fontId="46" fillId="2" borderId="2" xfId="0" applyNumberFormat="1" applyFont="1" applyFill="1" applyBorder="1" applyAlignment="1">
      <alignment horizontal="center" vertical="center" wrapText="1"/>
    </xf>
  </cellXfs>
  <cellStyles count="25">
    <cellStyle name="Dziesiętny" xfId="8" builtinId="3"/>
    <cellStyle name="Dziesiętny [0] 2" xfId="5" xr:uid="{00000000-0005-0000-0000-000001000000}"/>
    <cellStyle name="Dziesiętny [0] 2 2" xfId="20" xr:uid="{00000000-0005-0000-0000-000002000000}"/>
    <cellStyle name="Dziesiętny [0] 2 3" xfId="17" xr:uid="{00000000-0005-0000-0000-000003000000}"/>
    <cellStyle name="Dziesiętny [0] 3" xfId="11" xr:uid="{00000000-0005-0000-0000-000004000000}"/>
    <cellStyle name="Dziesiętny 2" xfId="6" xr:uid="{00000000-0005-0000-0000-000005000000}"/>
    <cellStyle name="Dziesiętny 2 2" xfId="21" xr:uid="{00000000-0005-0000-0000-000006000000}"/>
    <cellStyle name="Dziesiętny 2 3" xfId="18" xr:uid="{00000000-0005-0000-0000-000007000000}"/>
    <cellStyle name="Dziesiętny 3" xfId="12" xr:uid="{00000000-0005-0000-0000-000008000000}"/>
    <cellStyle name="Dziesiętny 3 2" xfId="23" xr:uid="{00000000-0005-0000-0000-000009000000}"/>
    <cellStyle name="Dziesiętny 4" xfId="13" xr:uid="{00000000-0005-0000-0000-00000A000000}"/>
    <cellStyle name="Dziesiętny 4 2" xfId="24" xr:uid="{00000000-0005-0000-0000-00000B000000}"/>
    <cellStyle name="Dziesiętny 5" xfId="14" xr:uid="{00000000-0005-0000-0000-00000C000000}"/>
    <cellStyle name="Dziesiętny 6" xfId="15" xr:uid="{00000000-0005-0000-0000-00000D000000}"/>
    <cellStyle name="Excel Built-in Normal" xfId="1" xr:uid="{00000000-0005-0000-0000-00000E000000}"/>
    <cellStyle name="Normalny" xfId="0" builtinId="0"/>
    <cellStyle name="Normalny 3" xfId="2" xr:uid="{00000000-0005-0000-0000-000010000000}"/>
    <cellStyle name="Normalny 4" xfId="3" xr:uid="{00000000-0005-0000-0000-000011000000}"/>
    <cellStyle name="Normalny 6" xfId="9" xr:uid="{00000000-0005-0000-0000-000012000000}"/>
    <cellStyle name="Walutowy" xfId="7" builtinId="4"/>
    <cellStyle name="Walutowy 2" xfId="4" xr:uid="{00000000-0005-0000-0000-000014000000}"/>
    <cellStyle name="Walutowy 2 2" xfId="19" xr:uid="{00000000-0005-0000-0000-000015000000}"/>
    <cellStyle name="Walutowy 2 3" xfId="16" xr:uid="{00000000-0005-0000-0000-000016000000}"/>
    <cellStyle name="Walutowy 3" xfId="10" xr:uid="{00000000-0005-0000-0000-000017000000}"/>
    <cellStyle name="Walutowy 3 2" xfId="22"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0"/>
  <sheetViews>
    <sheetView tabSelected="1" workbookViewId="0">
      <selection activeCell="J4" sqref="J4"/>
    </sheetView>
  </sheetViews>
  <sheetFormatPr defaultRowHeight="15" x14ac:dyDescent="0.25"/>
  <cols>
    <col min="2" max="2" width="25.85546875" customWidth="1"/>
    <col min="3" max="3" width="9.85546875" style="273" customWidth="1"/>
    <col min="4" max="4" width="15.140625" style="373" customWidth="1"/>
    <col min="6" max="6" width="19.5703125" customWidth="1"/>
    <col min="8" max="8" width="12.42578125" bestFit="1" customWidth="1"/>
  </cols>
  <sheetData>
    <row r="1" spans="2:6" x14ac:dyDescent="0.25">
      <c r="B1" t="s">
        <v>4138</v>
      </c>
    </row>
    <row r="3" spans="2:6" x14ac:dyDescent="0.25">
      <c r="B3" s="745"/>
      <c r="C3" s="745" t="s">
        <v>119</v>
      </c>
      <c r="D3" s="745"/>
      <c r="E3" s="745" t="s">
        <v>120</v>
      </c>
      <c r="F3" s="745"/>
    </row>
    <row r="4" spans="2:6" x14ac:dyDescent="0.25">
      <c r="B4" s="745"/>
      <c r="C4" s="367" t="s">
        <v>3147</v>
      </c>
      <c r="D4" s="378" t="s">
        <v>122</v>
      </c>
      <c r="E4" s="367" t="s">
        <v>3147</v>
      </c>
      <c r="F4" s="367" t="s">
        <v>122</v>
      </c>
    </row>
    <row r="5" spans="2:6" x14ac:dyDescent="0.25">
      <c r="B5" s="368" t="s">
        <v>3148</v>
      </c>
      <c r="C5" s="372">
        <v>21</v>
      </c>
      <c r="D5" s="742">
        <v>582000</v>
      </c>
      <c r="E5" s="361">
        <v>8</v>
      </c>
      <c r="F5" s="364">
        <v>320396.65000000002</v>
      </c>
    </row>
    <row r="6" spans="2:6" x14ac:dyDescent="0.25">
      <c r="B6" s="368" t="s">
        <v>3149</v>
      </c>
      <c r="C6" s="372">
        <v>16</v>
      </c>
      <c r="D6" s="742">
        <v>570250</v>
      </c>
      <c r="E6" s="361">
        <v>11</v>
      </c>
      <c r="F6" s="364">
        <v>341372.58</v>
      </c>
    </row>
    <row r="7" spans="2:6" x14ac:dyDescent="0.25">
      <c r="B7" s="368" t="s">
        <v>3150</v>
      </c>
      <c r="C7" s="372">
        <v>17</v>
      </c>
      <c r="D7" s="742">
        <v>890000</v>
      </c>
      <c r="E7" s="361">
        <v>19</v>
      </c>
      <c r="F7" s="364">
        <v>836319.08</v>
      </c>
    </row>
    <row r="8" spans="2:6" x14ac:dyDescent="0.25">
      <c r="B8" s="368" t="s">
        <v>3151</v>
      </c>
      <c r="C8" s="372">
        <v>27</v>
      </c>
      <c r="D8" s="742">
        <v>606543.46</v>
      </c>
      <c r="E8" s="361">
        <v>21</v>
      </c>
      <c r="F8" s="364">
        <v>371208.83</v>
      </c>
    </row>
    <row r="9" spans="2:6" x14ac:dyDescent="0.25">
      <c r="B9" s="368" t="s">
        <v>3152</v>
      </c>
      <c r="C9" s="372">
        <v>9</v>
      </c>
      <c r="D9" s="742">
        <v>574171.98</v>
      </c>
      <c r="E9" s="361">
        <v>9</v>
      </c>
      <c r="F9" s="364">
        <v>459947.1</v>
      </c>
    </row>
    <row r="10" spans="2:6" x14ac:dyDescent="0.25">
      <c r="B10" s="368" t="s">
        <v>3153</v>
      </c>
      <c r="C10" s="359">
        <v>4</v>
      </c>
      <c r="D10" s="360">
        <v>367950</v>
      </c>
      <c r="E10" s="361">
        <v>11</v>
      </c>
      <c r="F10" s="364">
        <v>1018233.58</v>
      </c>
    </row>
    <row r="11" spans="2:6" x14ac:dyDescent="0.25">
      <c r="B11" s="368" t="s">
        <v>3154</v>
      </c>
      <c r="C11" s="372">
        <v>27</v>
      </c>
      <c r="D11" s="742">
        <v>1481754.33</v>
      </c>
      <c r="E11" s="361">
        <v>36</v>
      </c>
      <c r="F11" s="364">
        <v>825298.89</v>
      </c>
    </row>
    <row r="12" spans="2:6" x14ac:dyDescent="0.25">
      <c r="B12" s="368" t="s">
        <v>3155</v>
      </c>
      <c r="C12" s="372">
        <v>16</v>
      </c>
      <c r="D12" s="742">
        <v>607000</v>
      </c>
      <c r="E12" s="183">
        <v>11</v>
      </c>
      <c r="F12" s="184">
        <v>194066.76</v>
      </c>
    </row>
    <row r="13" spans="2:6" x14ac:dyDescent="0.25">
      <c r="B13" s="368" t="s">
        <v>3156</v>
      </c>
      <c r="C13" s="372">
        <v>6</v>
      </c>
      <c r="D13" s="742">
        <v>668980.71</v>
      </c>
      <c r="E13" s="359">
        <v>17</v>
      </c>
      <c r="F13" s="364">
        <v>332107.74</v>
      </c>
    </row>
    <row r="14" spans="2:6" x14ac:dyDescent="0.25">
      <c r="B14" s="368" t="s">
        <v>3157</v>
      </c>
      <c r="C14" s="372">
        <v>25</v>
      </c>
      <c r="D14" s="742">
        <v>519926.93</v>
      </c>
      <c r="E14" s="361">
        <v>21</v>
      </c>
      <c r="F14" s="364">
        <v>596649.65</v>
      </c>
    </row>
    <row r="15" spans="2:6" x14ac:dyDescent="0.25">
      <c r="B15" s="368" t="s">
        <v>3158</v>
      </c>
      <c r="C15" s="372">
        <v>5</v>
      </c>
      <c r="D15" s="742">
        <v>291289.05</v>
      </c>
      <c r="E15" s="185">
        <v>20</v>
      </c>
      <c r="F15" s="186">
        <v>750556.32</v>
      </c>
    </row>
    <row r="16" spans="2:6" x14ac:dyDescent="0.25">
      <c r="B16" s="368" t="s">
        <v>3159</v>
      </c>
      <c r="C16" s="372">
        <v>5</v>
      </c>
      <c r="D16" s="742">
        <v>445000</v>
      </c>
      <c r="E16" s="361">
        <v>14</v>
      </c>
      <c r="F16" s="364">
        <v>406883.64</v>
      </c>
    </row>
    <row r="17" spans="2:6" x14ac:dyDescent="0.25">
      <c r="B17" s="368" t="s">
        <v>3160</v>
      </c>
      <c r="C17" s="372">
        <v>16</v>
      </c>
      <c r="D17" s="742">
        <v>329096.99</v>
      </c>
      <c r="E17" s="361">
        <v>8</v>
      </c>
      <c r="F17" s="364">
        <v>230865.87</v>
      </c>
    </row>
    <row r="18" spans="2:6" x14ac:dyDescent="0.25">
      <c r="B18" s="368" t="s">
        <v>3161</v>
      </c>
      <c r="C18" s="372">
        <v>15</v>
      </c>
      <c r="D18" s="742">
        <v>635270</v>
      </c>
      <c r="E18" s="361">
        <v>5</v>
      </c>
      <c r="F18" s="364">
        <v>158356.47</v>
      </c>
    </row>
    <row r="19" spans="2:6" x14ac:dyDescent="0.25">
      <c r="B19" s="368" t="s">
        <v>3162</v>
      </c>
      <c r="C19" s="372">
        <v>20</v>
      </c>
      <c r="D19" s="742">
        <v>715000</v>
      </c>
      <c r="E19" s="361">
        <v>22</v>
      </c>
      <c r="F19" s="364">
        <v>496330.86000000004</v>
      </c>
    </row>
    <row r="20" spans="2:6" x14ac:dyDescent="0.25">
      <c r="B20" s="368" t="s">
        <v>3163</v>
      </c>
      <c r="C20" s="377">
        <v>23</v>
      </c>
      <c r="D20" s="743">
        <v>772553.68</v>
      </c>
      <c r="E20" s="183">
        <v>22</v>
      </c>
      <c r="F20" s="184">
        <v>518773.66</v>
      </c>
    </row>
    <row r="21" spans="2:6" x14ac:dyDescent="0.25">
      <c r="B21" s="369" t="s">
        <v>3164</v>
      </c>
      <c r="C21" s="377">
        <v>37</v>
      </c>
      <c r="D21" s="743">
        <v>11124149.34</v>
      </c>
      <c r="E21" s="370">
        <v>42</v>
      </c>
      <c r="F21" s="362">
        <v>6751066.04</v>
      </c>
    </row>
    <row r="22" spans="2:6" x14ac:dyDescent="0.25">
      <c r="B22" s="369" t="s">
        <v>3165</v>
      </c>
      <c r="C22" s="377">
        <v>1</v>
      </c>
      <c r="D22" s="743">
        <v>150000</v>
      </c>
      <c r="E22" s="361" t="s">
        <v>67</v>
      </c>
      <c r="F22" s="364">
        <v>0</v>
      </c>
    </row>
    <row r="23" spans="2:6" ht="30" x14ac:dyDescent="0.25">
      <c r="B23" s="369" t="s">
        <v>3166</v>
      </c>
      <c r="C23" s="372">
        <v>12</v>
      </c>
      <c r="D23" s="742">
        <v>671530.55</v>
      </c>
      <c r="E23" s="371">
        <v>3</v>
      </c>
      <c r="F23" s="360">
        <v>387479.39</v>
      </c>
    </row>
    <row r="24" spans="2:6" x14ac:dyDescent="0.25">
      <c r="B24" s="368" t="s">
        <v>3167</v>
      </c>
      <c r="C24" s="372">
        <v>9</v>
      </c>
      <c r="D24" s="742">
        <v>249232.84999999995</v>
      </c>
      <c r="E24" s="359">
        <v>1</v>
      </c>
      <c r="F24" s="364">
        <v>79820.19</v>
      </c>
    </row>
    <row r="25" spans="2:6" x14ac:dyDescent="0.25">
      <c r="B25" s="368" t="s">
        <v>3168</v>
      </c>
      <c r="C25" s="372">
        <v>4</v>
      </c>
      <c r="D25" s="742">
        <v>92870.37</v>
      </c>
      <c r="E25" s="361">
        <v>1</v>
      </c>
      <c r="F25" s="364">
        <v>39884.9</v>
      </c>
    </row>
    <row r="26" spans="2:6" x14ac:dyDescent="0.25">
      <c r="B26" s="368" t="s">
        <v>3169</v>
      </c>
      <c r="C26" s="372">
        <v>17</v>
      </c>
      <c r="D26" s="742">
        <v>422261.58999999997</v>
      </c>
      <c r="E26" s="359">
        <v>1</v>
      </c>
      <c r="F26" s="364">
        <v>22810</v>
      </c>
    </row>
    <row r="27" spans="2:6" x14ac:dyDescent="0.25">
      <c r="B27" s="368" t="s">
        <v>3170</v>
      </c>
      <c r="C27" s="372">
        <v>16</v>
      </c>
      <c r="D27" s="742">
        <v>351753.5</v>
      </c>
      <c r="E27" s="359">
        <v>0</v>
      </c>
      <c r="F27" s="364">
        <v>0</v>
      </c>
    </row>
    <row r="28" spans="2:6" x14ac:dyDescent="0.25">
      <c r="B28" s="368" t="s">
        <v>3171</v>
      </c>
      <c r="C28" s="359">
        <v>15</v>
      </c>
      <c r="D28" s="360">
        <v>339846.5</v>
      </c>
      <c r="E28" s="359">
        <v>1</v>
      </c>
      <c r="F28" s="360">
        <v>20153.5</v>
      </c>
    </row>
    <row r="29" spans="2:6" x14ac:dyDescent="0.25">
      <c r="B29" s="368" t="s">
        <v>3172</v>
      </c>
      <c r="C29" s="376">
        <v>10</v>
      </c>
      <c r="D29" s="360">
        <v>264000</v>
      </c>
      <c r="E29" s="359">
        <v>1</v>
      </c>
      <c r="F29" s="364">
        <v>20963.5</v>
      </c>
    </row>
    <row r="30" spans="2:6" x14ac:dyDescent="0.25">
      <c r="B30" s="368" t="s">
        <v>3173</v>
      </c>
      <c r="C30" s="372">
        <v>18</v>
      </c>
      <c r="D30" s="744">
        <v>405600</v>
      </c>
      <c r="E30" s="372">
        <v>1</v>
      </c>
      <c r="F30" s="744">
        <v>40161.5</v>
      </c>
    </row>
    <row r="31" spans="2:6" x14ac:dyDescent="0.25">
      <c r="B31" s="368" t="s">
        <v>3174</v>
      </c>
      <c r="C31" s="374">
        <v>14</v>
      </c>
      <c r="D31" s="742">
        <v>379600</v>
      </c>
      <c r="E31" s="374">
        <v>1</v>
      </c>
      <c r="F31" s="742">
        <v>20716</v>
      </c>
    </row>
    <row r="32" spans="2:6" x14ac:dyDescent="0.25">
      <c r="B32" s="368" t="s">
        <v>3175</v>
      </c>
      <c r="C32" s="375">
        <v>5</v>
      </c>
      <c r="D32" s="149">
        <v>608800</v>
      </c>
      <c r="E32" s="375">
        <v>1</v>
      </c>
      <c r="F32" s="149">
        <v>48600</v>
      </c>
    </row>
    <row r="33" spans="2:8" x14ac:dyDescent="0.25">
      <c r="B33" s="368" t="s">
        <v>3176</v>
      </c>
      <c r="C33" s="376">
        <v>14</v>
      </c>
      <c r="D33" s="360">
        <v>330000</v>
      </c>
      <c r="E33" s="376">
        <v>2</v>
      </c>
      <c r="F33" s="360">
        <v>29168.04</v>
      </c>
    </row>
    <row r="34" spans="2:8" x14ac:dyDescent="0.25">
      <c r="B34" s="368" t="s">
        <v>3177</v>
      </c>
      <c r="C34" s="372">
        <v>8</v>
      </c>
      <c r="D34" s="742">
        <v>300551.88</v>
      </c>
      <c r="E34" s="372">
        <v>2</v>
      </c>
      <c r="F34" s="742">
        <v>46615.5</v>
      </c>
    </row>
    <row r="35" spans="2:8" x14ac:dyDescent="0.25">
      <c r="B35" s="368" t="s">
        <v>3178</v>
      </c>
      <c r="C35" s="372">
        <v>10</v>
      </c>
      <c r="D35" s="742">
        <v>439177.33999999997</v>
      </c>
      <c r="E35" s="372">
        <v>1</v>
      </c>
      <c r="F35" s="742">
        <v>20500</v>
      </c>
    </row>
    <row r="36" spans="2:8" x14ac:dyDescent="0.25">
      <c r="B36" s="368" t="s">
        <v>3179</v>
      </c>
      <c r="C36" s="363">
        <v>9</v>
      </c>
      <c r="D36" s="149">
        <v>540720</v>
      </c>
      <c r="E36" s="363">
        <v>1</v>
      </c>
      <c r="F36" s="149">
        <v>77165.38</v>
      </c>
    </row>
    <row r="37" spans="2:8" x14ac:dyDescent="0.25">
      <c r="B37" s="368" t="s">
        <v>3180</v>
      </c>
      <c r="C37" s="372">
        <v>9</v>
      </c>
      <c r="D37" s="742">
        <v>268379.69</v>
      </c>
      <c r="E37" s="372">
        <v>1</v>
      </c>
      <c r="F37" s="742">
        <v>20246.5</v>
      </c>
    </row>
    <row r="38" spans="2:8" x14ac:dyDescent="0.25">
      <c r="B38" s="368" t="s">
        <v>3181</v>
      </c>
      <c r="C38" s="372">
        <v>15</v>
      </c>
      <c r="D38" s="742">
        <v>560424.3600000001</v>
      </c>
      <c r="E38" s="372">
        <v>1</v>
      </c>
      <c r="F38" s="742">
        <v>20963.5</v>
      </c>
    </row>
    <row r="39" spans="2:8" x14ac:dyDescent="0.25">
      <c r="B39" s="368" t="s">
        <v>3182</v>
      </c>
      <c r="C39" s="372">
        <v>5</v>
      </c>
      <c r="D39" s="742">
        <v>142584.48000000001</v>
      </c>
      <c r="E39" s="372">
        <v>0</v>
      </c>
      <c r="F39" s="744">
        <v>0</v>
      </c>
    </row>
    <row r="40" spans="2:8" x14ac:dyDescent="0.25">
      <c r="B40" s="368" t="s">
        <v>3183</v>
      </c>
      <c r="C40" s="363">
        <f t="shared" ref="C40:F40" si="0">SUM(C5:C39)</f>
        <v>480</v>
      </c>
      <c r="D40" s="149">
        <f t="shared" si="0"/>
        <v>27698269.580000002</v>
      </c>
      <c r="E40" s="365">
        <f t="shared" si="0"/>
        <v>316</v>
      </c>
      <c r="F40" s="366">
        <f t="shared" si="0"/>
        <v>15503681.620000003</v>
      </c>
      <c r="H40" s="104"/>
    </row>
  </sheetData>
  <mergeCells count="3">
    <mergeCell ref="B3:B4"/>
    <mergeCell ref="E3:F3"/>
    <mergeCell ref="C3:D3"/>
  </mergeCells>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35"/>
  <sheetViews>
    <sheetView zoomScale="60" zoomScaleNormal="6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s="102" customFormat="1" x14ac:dyDescent="0.25">
      <c r="A2" s="103" t="s">
        <v>4074</v>
      </c>
    </row>
    <row r="4" spans="1:19" s="106" customFormat="1" ht="47.25" customHeight="1" x14ac:dyDescent="0.25">
      <c r="A4" s="1052" t="s">
        <v>0</v>
      </c>
      <c r="B4" s="1057" t="s">
        <v>1</v>
      </c>
      <c r="C4" s="1057" t="s">
        <v>2</v>
      </c>
      <c r="D4" s="1057" t="s">
        <v>3</v>
      </c>
      <c r="E4" s="1052" t="s">
        <v>4</v>
      </c>
      <c r="F4" s="1052" t="s">
        <v>5</v>
      </c>
      <c r="G4" s="1052" t="s">
        <v>6</v>
      </c>
      <c r="H4" s="1054" t="s">
        <v>7</v>
      </c>
      <c r="I4" s="1054"/>
      <c r="J4" s="1052" t="s">
        <v>8</v>
      </c>
      <c r="K4" s="1055" t="s">
        <v>9</v>
      </c>
      <c r="L4" s="919"/>
      <c r="M4" s="1056" t="s">
        <v>10</v>
      </c>
      <c r="N4" s="1056"/>
      <c r="O4" s="1056" t="s">
        <v>11</v>
      </c>
      <c r="P4" s="1056"/>
      <c r="Q4" s="1052" t="s">
        <v>12</v>
      </c>
      <c r="R4" s="1057" t="s">
        <v>13</v>
      </c>
      <c r="S4" s="105"/>
    </row>
    <row r="5" spans="1:19" s="106" customFormat="1" ht="35.25" customHeight="1" x14ac:dyDescent="0.2">
      <c r="A5" s="1053"/>
      <c r="B5" s="1058"/>
      <c r="C5" s="1058"/>
      <c r="D5" s="1058"/>
      <c r="E5" s="1053"/>
      <c r="F5" s="1053"/>
      <c r="G5" s="1053"/>
      <c r="H5" s="201" t="s">
        <v>14</v>
      </c>
      <c r="I5" s="201" t="s">
        <v>15</v>
      </c>
      <c r="J5" s="1053"/>
      <c r="K5" s="202">
        <v>2018</v>
      </c>
      <c r="L5" s="202">
        <v>2019</v>
      </c>
      <c r="M5" s="203">
        <v>2018</v>
      </c>
      <c r="N5" s="203">
        <v>2019</v>
      </c>
      <c r="O5" s="203">
        <v>2018</v>
      </c>
      <c r="P5" s="203">
        <v>2019</v>
      </c>
      <c r="Q5" s="1053"/>
      <c r="R5" s="1058"/>
      <c r="S5" s="105"/>
    </row>
    <row r="6" spans="1:19" s="106" customFormat="1" ht="15.75" customHeight="1" x14ac:dyDescent="0.2">
      <c r="A6" s="204" t="s">
        <v>16</v>
      </c>
      <c r="B6" s="201" t="s">
        <v>17</v>
      </c>
      <c r="C6" s="201" t="s">
        <v>18</v>
      </c>
      <c r="D6" s="201" t="s">
        <v>19</v>
      </c>
      <c r="E6" s="204" t="s">
        <v>20</v>
      </c>
      <c r="F6" s="204" t="s">
        <v>21</v>
      </c>
      <c r="G6" s="204" t="s">
        <v>22</v>
      </c>
      <c r="H6" s="201" t="s">
        <v>23</v>
      </c>
      <c r="I6" s="201" t="s">
        <v>24</v>
      </c>
      <c r="J6" s="204" t="s">
        <v>25</v>
      </c>
      <c r="K6" s="202" t="s">
        <v>26</v>
      </c>
      <c r="L6" s="202" t="s">
        <v>27</v>
      </c>
      <c r="M6" s="205" t="s">
        <v>28</v>
      </c>
      <c r="N6" s="206" t="s">
        <v>29</v>
      </c>
      <c r="O6" s="205" t="s">
        <v>30</v>
      </c>
      <c r="P6" s="206" t="s">
        <v>31</v>
      </c>
      <c r="Q6" s="204" t="s">
        <v>32</v>
      </c>
      <c r="R6" s="201" t="s">
        <v>33</v>
      </c>
      <c r="S6" s="105"/>
    </row>
    <row r="7" spans="1:19" s="661" customFormat="1" ht="113.25" customHeight="1" x14ac:dyDescent="0.25">
      <c r="A7" s="25">
        <v>1</v>
      </c>
      <c r="B7" s="556" t="s">
        <v>158</v>
      </c>
      <c r="C7" s="556">
        <v>3</v>
      </c>
      <c r="D7" s="556">
        <v>10</v>
      </c>
      <c r="E7" s="556" t="s">
        <v>1203</v>
      </c>
      <c r="F7" s="556" t="s">
        <v>1204</v>
      </c>
      <c r="G7" s="556" t="s">
        <v>1205</v>
      </c>
      <c r="H7" s="556" t="s">
        <v>1120</v>
      </c>
      <c r="I7" s="556" t="s">
        <v>1206</v>
      </c>
      <c r="J7" s="556" t="s">
        <v>1207</v>
      </c>
      <c r="K7" s="556" t="s">
        <v>1208</v>
      </c>
      <c r="L7" s="556"/>
      <c r="M7" s="578">
        <v>340087.71</v>
      </c>
      <c r="N7" s="578"/>
      <c r="O7" s="578">
        <v>290087.71000000002</v>
      </c>
      <c r="P7" s="578"/>
      <c r="Q7" s="556" t="s">
        <v>1209</v>
      </c>
      <c r="R7" s="556" t="s">
        <v>1210</v>
      </c>
      <c r="S7" s="660"/>
    </row>
    <row r="8" spans="1:19" s="661" customFormat="1" ht="116.25" customHeight="1" x14ac:dyDescent="0.25">
      <c r="A8" s="552">
        <v>2</v>
      </c>
      <c r="B8" s="556" t="s">
        <v>158</v>
      </c>
      <c r="C8" s="556">
        <v>3</v>
      </c>
      <c r="D8" s="556">
        <v>13</v>
      </c>
      <c r="E8" s="556" t="s">
        <v>1211</v>
      </c>
      <c r="F8" s="556" t="s">
        <v>1212</v>
      </c>
      <c r="G8" s="556" t="s">
        <v>1213</v>
      </c>
      <c r="H8" s="556" t="s">
        <v>1120</v>
      </c>
      <c r="I8" s="556" t="s">
        <v>1206</v>
      </c>
      <c r="J8" s="556" t="s">
        <v>1214</v>
      </c>
      <c r="K8" s="556" t="s">
        <v>97</v>
      </c>
      <c r="L8" s="556"/>
      <c r="M8" s="578">
        <f>O8</f>
        <v>8893</v>
      </c>
      <c r="N8" s="578"/>
      <c r="O8" s="578">
        <v>8893</v>
      </c>
      <c r="P8" s="578"/>
      <c r="Q8" s="556" t="s">
        <v>1209</v>
      </c>
      <c r="R8" s="556" t="s">
        <v>1210</v>
      </c>
      <c r="S8" s="660"/>
    </row>
    <row r="9" spans="1:19" s="29" customFormat="1" ht="161.25" customHeight="1" x14ac:dyDescent="0.2">
      <c r="A9" s="25">
        <v>3</v>
      </c>
      <c r="B9" s="115">
        <v>6</v>
      </c>
      <c r="C9" s="115">
        <v>5</v>
      </c>
      <c r="D9" s="116">
        <v>4</v>
      </c>
      <c r="E9" s="116" t="s">
        <v>1215</v>
      </c>
      <c r="F9" s="116" t="s">
        <v>1216</v>
      </c>
      <c r="G9" s="116" t="s">
        <v>102</v>
      </c>
      <c r="H9" s="117" t="s">
        <v>1217</v>
      </c>
      <c r="I9" s="113" t="s">
        <v>1218</v>
      </c>
      <c r="J9" s="116" t="s">
        <v>1219</v>
      </c>
      <c r="K9" s="117" t="s">
        <v>465</v>
      </c>
      <c r="L9" s="117"/>
      <c r="M9" s="124">
        <v>38500</v>
      </c>
      <c r="N9" s="124"/>
      <c r="O9" s="124">
        <v>34930</v>
      </c>
      <c r="P9" s="124"/>
      <c r="Q9" s="116" t="s">
        <v>1220</v>
      </c>
      <c r="R9" s="116" t="s">
        <v>1221</v>
      </c>
      <c r="S9" s="58"/>
    </row>
    <row r="10" spans="1:19" s="410" customFormat="1" ht="409.5" customHeight="1" x14ac:dyDescent="0.25">
      <c r="A10" s="552">
        <v>4</v>
      </c>
      <c r="B10" s="552">
        <v>1</v>
      </c>
      <c r="C10" s="552">
        <v>2</v>
      </c>
      <c r="D10" s="556">
        <v>10</v>
      </c>
      <c r="E10" s="556" t="s">
        <v>1223</v>
      </c>
      <c r="F10" s="556" t="s">
        <v>1224</v>
      </c>
      <c r="G10" s="556" t="s">
        <v>1225</v>
      </c>
      <c r="H10" s="559" t="s">
        <v>1226</v>
      </c>
      <c r="I10" s="113" t="s">
        <v>1227</v>
      </c>
      <c r="J10" s="556" t="s">
        <v>1228</v>
      </c>
      <c r="K10" s="559" t="s">
        <v>77</v>
      </c>
      <c r="L10" s="559"/>
      <c r="M10" s="560">
        <v>44583.07</v>
      </c>
      <c r="N10" s="560"/>
      <c r="O10" s="560">
        <v>44583.07</v>
      </c>
      <c r="P10" s="560"/>
      <c r="Q10" s="556" t="s">
        <v>1229</v>
      </c>
      <c r="R10" s="556" t="s">
        <v>1230</v>
      </c>
      <c r="S10" s="119"/>
    </row>
    <row r="11" spans="1:19" s="410" customFormat="1" ht="337.5" customHeight="1" x14ac:dyDescent="0.25">
      <c r="A11" s="552">
        <v>5</v>
      </c>
      <c r="B11" s="552">
        <v>2</v>
      </c>
      <c r="C11" s="552">
        <v>2</v>
      </c>
      <c r="D11" s="556">
        <v>10</v>
      </c>
      <c r="E11" s="556" t="s">
        <v>1231</v>
      </c>
      <c r="F11" s="556" t="s">
        <v>1232</v>
      </c>
      <c r="G11" s="556" t="s">
        <v>1233</v>
      </c>
      <c r="H11" s="556" t="s">
        <v>1234</v>
      </c>
      <c r="I11" s="113" t="s">
        <v>1235</v>
      </c>
      <c r="J11" s="556" t="s">
        <v>1236</v>
      </c>
      <c r="K11" s="559" t="s">
        <v>69</v>
      </c>
      <c r="L11" s="559"/>
      <c r="M11" s="560">
        <v>57782.94</v>
      </c>
      <c r="N11" s="560"/>
      <c r="O11" s="560">
        <v>39447.74</v>
      </c>
      <c r="P11" s="560"/>
      <c r="Q11" s="556" t="s">
        <v>1237</v>
      </c>
      <c r="R11" s="556" t="s">
        <v>1222</v>
      </c>
      <c r="S11" s="119"/>
    </row>
    <row r="12" spans="1:19" s="410" customFormat="1" ht="301.5" customHeight="1" x14ac:dyDescent="0.25">
      <c r="A12" s="552">
        <v>6</v>
      </c>
      <c r="B12" s="552">
        <v>2</v>
      </c>
      <c r="C12" s="552">
        <v>2</v>
      </c>
      <c r="D12" s="556">
        <v>10</v>
      </c>
      <c r="E12" s="556" t="s">
        <v>1238</v>
      </c>
      <c r="F12" s="556" t="s">
        <v>1239</v>
      </c>
      <c r="G12" s="556" t="s">
        <v>1240</v>
      </c>
      <c r="H12" s="556" t="s">
        <v>1241</v>
      </c>
      <c r="I12" s="113" t="s">
        <v>1242</v>
      </c>
      <c r="J12" s="556" t="s">
        <v>1243</v>
      </c>
      <c r="K12" s="559" t="s">
        <v>1244</v>
      </c>
      <c r="L12" s="559"/>
      <c r="M12" s="560">
        <v>34446.1</v>
      </c>
      <c r="N12" s="560"/>
      <c r="O12" s="560">
        <v>26557.8</v>
      </c>
      <c r="P12" s="560"/>
      <c r="Q12" s="556" t="s">
        <v>1237</v>
      </c>
      <c r="R12" s="556" t="s">
        <v>1222</v>
      </c>
      <c r="S12" s="119"/>
    </row>
    <row r="13" spans="1:19" s="107" customFormat="1" ht="294" customHeight="1" x14ac:dyDescent="0.25">
      <c r="A13" s="115">
        <v>7</v>
      </c>
      <c r="B13" s="115">
        <v>6</v>
      </c>
      <c r="C13" s="115">
        <v>5</v>
      </c>
      <c r="D13" s="116">
        <v>11</v>
      </c>
      <c r="E13" s="116" t="s">
        <v>1245</v>
      </c>
      <c r="F13" s="116" t="s">
        <v>1246</v>
      </c>
      <c r="G13" s="116" t="s">
        <v>1247</v>
      </c>
      <c r="H13" s="116" t="s">
        <v>1248</v>
      </c>
      <c r="I13" s="113" t="s">
        <v>1249</v>
      </c>
      <c r="J13" s="116" t="s">
        <v>1250</v>
      </c>
      <c r="K13" s="117" t="s">
        <v>51</v>
      </c>
      <c r="L13" s="117"/>
      <c r="M13" s="124">
        <v>22066</v>
      </c>
      <c r="N13" s="124"/>
      <c r="O13" s="124">
        <v>8387.5</v>
      </c>
      <c r="P13" s="124"/>
      <c r="Q13" s="116" t="s">
        <v>1251</v>
      </c>
      <c r="R13" s="116" t="s">
        <v>1252</v>
      </c>
      <c r="S13" s="119"/>
    </row>
    <row r="14" spans="1:19" s="410" customFormat="1" ht="246" customHeight="1" x14ac:dyDescent="0.25">
      <c r="A14" s="552">
        <v>8</v>
      </c>
      <c r="B14" s="572">
        <v>6</v>
      </c>
      <c r="C14" s="572">
        <v>5</v>
      </c>
      <c r="D14" s="551">
        <v>11</v>
      </c>
      <c r="E14" s="551" t="s">
        <v>1253</v>
      </c>
      <c r="F14" s="551" t="s">
        <v>1254</v>
      </c>
      <c r="G14" s="551" t="s">
        <v>1255</v>
      </c>
      <c r="H14" s="575" t="s">
        <v>1256</v>
      </c>
      <c r="I14" s="662" t="s">
        <v>1257</v>
      </c>
      <c r="J14" s="551" t="s">
        <v>1258</v>
      </c>
      <c r="K14" s="575" t="s">
        <v>1259</v>
      </c>
      <c r="L14" s="575"/>
      <c r="M14" s="574">
        <v>17570.91</v>
      </c>
      <c r="N14" s="574"/>
      <c r="O14" s="574">
        <v>8570.32</v>
      </c>
      <c r="P14" s="574"/>
      <c r="Q14" s="662" t="s">
        <v>1260</v>
      </c>
      <c r="R14" s="551" t="s">
        <v>1261</v>
      </c>
      <c r="S14" s="119"/>
    </row>
    <row r="15" spans="1:19" s="107" customFormat="1" ht="408.75" customHeight="1" x14ac:dyDescent="0.25">
      <c r="A15" s="115">
        <v>9</v>
      </c>
      <c r="B15" s="115">
        <v>6</v>
      </c>
      <c r="C15" s="115">
        <v>5</v>
      </c>
      <c r="D15" s="116">
        <v>11</v>
      </c>
      <c r="E15" s="116" t="s">
        <v>1262</v>
      </c>
      <c r="F15" s="116" t="s">
        <v>1263</v>
      </c>
      <c r="G15" s="116" t="s">
        <v>1264</v>
      </c>
      <c r="H15" s="116" t="s">
        <v>1265</v>
      </c>
      <c r="I15" s="113" t="s">
        <v>1266</v>
      </c>
      <c r="J15" s="116" t="s">
        <v>1267</v>
      </c>
      <c r="K15" s="117" t="s">
        <v>1268</v>
      </c>
      <c r="L15" s="117"/>
      <c r="M15" s="124" t="s">
        <v>1269</v>
      </c>
      <c r="N15" s="124"/>
      <c r="O15" s="124">
        <v>10400</v>
      </c>
      <c r="P15" s="124"/>
      <c r="Q15" s="116" t="s">
        <v>1262</v>
      </c>
      <c r="R15" s="116" t="s">
        <v>1270</v>
      </c>
      <c r="S15" s="119"/>
    </row>
    <row r="16" spans="1:19" s="410" customFormat="1" ht="165" x14ac:dyDescent="0.25">
      <c r="A16" s="552">
        <v>10</v>
      </c>
      <c r="B16" s="552">
        <v>6</v>
      </c>
      <c r="C16" s="552">
        <v>5</v>
      </c>
      <c r="D16" s="556">
        <v>11</v>
      </c>
      <c r="E16" s="556" t="s">
        <v>1271</v>
      </c>
      <c r="F16" s="556" t="s">
        <v>1272</v>
      </c>
      <c r="G16" s="556" t="s">
        <v>103</v>
      </c>
      <c r="H16" s="556" t="s">
        <v>1273</v>
      </c>
      <c r="I16" s="113" t="s">
        <v>1274</v>
      </c>
      <c r="J16" s="556" t="s">
        <v>1275</v>
      </c>
      <c r="K16" s="559" t="s">
        <v>75</v>
      </c>
      <c r="L16" s="559"/>
      <c r="M16" s="560">
        <v>3960</v>
      </c>
      <c r="N16" s="560"/>
      <c r="O16" s="560">
        <v>3960</v>
      </c>
      <c r="P16" s="560"/>
      <c r="Q16" s="556" t="s">
        <v>1276</v>
      </c>
      <c r="R16" s="556" t="s">
        <v>1277</v>
      </c>
    </row>
    <row r="17" spans="1:18" s="108" customFormat="1" ht="270" x14ac:dyDescent="0.25">
      <c r="A17" s="115">
        <v>11</v>
      </c>
      <c r="B17" s="115">
        <v>4</v>
      </c>
      <c r="C17" s="115">
        <v>2</v>
      </c>
      <c r="D17" s="116">
        <v>12</v>
      </c>
      <c r="E17" s="116" t="s">
        <v>1278</v>
      </c>
      <c r="F17" s="116" t="s">
        <v>1279</v>
      </c>
      <c r="G17" s="116" t="s">
        <v>1280</v>
      </c>
      <c r="H17" s="116" t="s">
        <v>1281</v>
      </c>
      <c r="I17" s="113" t="s">
        <v>1282</v>
      </c>
      <c r="J17" s="116" t="s">
        <v>1283</v>
      </c>
      <c r="K17" s="117" t="s">
        <v>77</v>
      </c>
      <c r="L17" s="117"/>
      <c r="M17" s="124">
        <v>7759</v>
      </c>
      <c r="N17" s="124"/>
      <c r="O17" s="124">
        <v>4959</v>
      </c>
      <c r="P17" s="124"/>
      <c r="Q17" s="116" t="s">
        <v>1237</v>
      </c>
      <c r="R17" s="116" t="s">
        <v>1222</v>
      </c>
    </row>
    <row r="18" spans="1:18" s="410" customFormat="1" ht="409.5" customHeight="1" x14ac:dyDescent="0.25">
      <c r="A18" s="552">
        <v>12</v>
      </c>
      <c r="B18" s="552">
        <v>6</v>
      </c>
      <c r="C18" s="552">
        <v>1</v>
      </c>
      <c r="D18" s="556">
        <v>13</v>
      </c>
      <c r="E18" s="556" t="s">
        <v>1284</v>
      </c>
      <c r="F18" s="556" t="s">
        <v>1285</v>
      </c>
      <c r="G18" s="556" t="s">
        <v>1286</v>
      </c>
      <c r="H18" s="556" t="s">
        <v>1287</v>
      </c>
      <c r="I18" s="113" t="s">
        <v>1288</v>
      </c>
      <c r="J18" s="556" t="s">
        <v>1289</v>
      </c>
      <c r="K18" s="559" t="s">
        <v>1290</v>
      </c>
      <c r="L18" s="559"/>
      <c r="M18" s="560">
        <v>28740.16</v>
      </c>
      <c r="N18" s="560"/>
      <c r="O18" s="560">
        <v>18690</v>
      </c>
      <c r="P18" s="560"/>
      <c r="Q18" s="556" t="s">
        <v>1291</v>
      </c>
      <c r="R18" s="556" t="s">
        <v>1292</v>
      </c>
    </row>
    <row r="19" spans="1:18" s="410" customFormat="1" ht="225" x14ac:dyDescent="0.25">
      <c r="A19" s="552">
        <v>13</v>
      </c>
      <c r="B19" s="552">
        <v>6</v>
      </c>
      <c r="C19" s="552">
        <v>1</v>
      </c>
      <c r="D19" s="556">
        <v>13</v>
      </c>
      <c r="E19" s="556" t="s">
        <v>1293</v>
      </c>
      <c r="F19" s="556" t="s">
        <v>1294</v>
      </c>
      <c r="G19" s="556" t="s">
        <v>1295</v>
      </c>
      <c r="H19" s="556" t="s">
        <v>1296</v>
      </c>
      <c r="I19" s="113" t="s">
        <v>1297</v>
      </c>
      <c r="J19" s="556" t="s">
        <v>1298</v>
      </c>
      <c r="K19" s="559" t="s">
        <v>75</v>
      </c>
      <c r="L19" s="559"/>
      <c r="M19" s="560">
        <v>15858.44</v>
      </c>
      <c r="N19" s="560"/>
      <c r="O19" s="560">
        <v>12037.6</v>
      </c>
      <c r="P19" s="560"/>
      <c r="Q19" s="556" t="s">
        <v>1299</v>
      </c>
      <c r="R19" s="556" t="s">
        <v>1300</v>
      </c>
    </row>
    <row r="20" spans="1:18" s="410" customFormat="1" ht="285" x14ac:dyDescent="0.25">
      <c r="A20" s="552">
        <v>14</v>
      </c>
      <c r="B20" s="552">
        <v>6</v>
      </c>
      <c r="C20" s="552">
        <v>1</v>
      </c>
      <c r="D20" s="556">
        <v>13</v>
      </c>
      <c r="E20" s="556" t="s">
        <v>1301</v>
      </c>
      <c r="F20" s="556" t="s">
        <v>1302</v>
      </c>
      <c r="G20" s="556" t="s">
        <v>1303</v>
      </c>
      <c r="H20" s="556" t="s">
        <v>1304</v>
      </c>
      <c r="I20" s="113" t="s">
        <v>1305</v>
      </c>
      <c r="J20" s="556" t="s">
        <v>1306</v>
      </c>
      <c r="K20" s="559" t="s">
        <v>1307</v>
      </c>
      <c r="L20" s="559"/>
      <c r="M20" s="560">
        <v>22096</v>
      </c>
      <c r="N20" s="560"/>
      <c r="O20" s="560">
        <v>18040.75</v>
      </c>
      <c r="P20" s="560"/>
      <c r="Q20" s="556" t="s">
        <v>1308</v>
      </c>
      <c r="R20" s="556" t="s">
        <v>1309</v>
      </c>
    </row>
    <row r="21" spans="1:18" s="410" customFormat="1" ht="409.5" x14ac:dyDescent="0.25">
      <c r="A21" s="552">
        <v>15</v>
      </c>
      <c r="B21" s="552">
        <v>6</v>
      </c>
      <c r="C21" s="552">
        <v>1</v>
      </c>
      <c r="D21" s="556">
        <v>13</v>
      </c>
      <c r="E21" s="556" t="s">
        <v>1310</v>
      </c>
      <c r="F21" s="556" t="s">
        <v>1311</v>
      </c>
      <c r="G21" s="556" t="s">
        <v>1312</v>
      </c>
      <c r="H21" s="556" t="s">
        <v>1313</v>
      </c>
      <c r="I21" s="113" t="s">
        <v>1314</v>
      </c>
      <c r="J21" s="556" t="s">
        <v>1315</v>
      </c>
      <c r="K21" s="559" t="s">
        <v>51</v>
      </c>
      <c r="L21" s="559"/>
      <c r="M21" s="560">
        <v>25964</v>
      </c>
      <c r="N21" s="560"/>
      <c r="O21" s="560">
        <v>15381</v>
      </c>
      <c r="P21" s="560"/>
      <c r="Q21" s="556" t="s">
        <v>1316</v>
      </c>
      <c r="R21" s="556" t="s">
        <v>1317</v>
      </c>
    </row>
    <row r="22" spans="1:18" s="108" customFormat="1" ht="360" x14ac:dyDescent="0.25">
      <c r="A22" s="115">
        <v>16</v>
      </c>
      <c r="B22" s="115">
        <v>6</v>
      </c>
      <c r="C22" s="115">
        <v>1</v>
      </c>
      <c r="D22" s="116">
        <v>13</v>
      </c>
      <c r="E22" s="116" t="s">
        <v>1318</v>
      </c>
      <c r="F22" s="116" t="s">
        <v>1319</v>
      </c>
      <c r="G22" s="116" t="s">
        <v>1320</v>
      </c>
      <c r="H22" s="116" t="s">
        <v>1321</v>
      </c>
      <c r="I22" s="113" t="s">
        <v>1322</v>
      </c>
      <c r="J22" s="116" t="s">
        <v>1323</v>
      </c>
      <c r="K22" s="117" t="s">
        <v>51</v>
      </c>
      <c r="L22" s="117"/>
      <c r="M22" s="124">
        <v>11334</v>
      </c>
      <c r="N22" s="124"/>
      <c r="O22" s="124">
        <v>9484</v>
      </c>
      <c r="P22" s="124"/>
      <c r="Q22" s="116" t="s">
        <v>1324</v>
      </c>
      <c r="R22" s="116" t="s">
        <v>1325</v>
      </c>
    </row>
    <row r="23" spans="1:18" s="410" customFormat="1" ht="345.75" customHeight="1" x14ac:dyDescent="0.25">
      <c r="A23" s="552">
        <v>17</v>
      </c>
      <c r="B23" s="552">
        <v>6</v>
      </c>
      <c r="C23" s="552">
        <v>3</v>
      </c>
      <c r="D23" s="556">
        <v>13</v>
      </c>
      <c r="E23" s="556" t="s">
        <v>1326</v>
      </c>
      <c r="F23" s="556" t="s">
        <v>1327</v>
      </c>
      <c r="G23" s="556" t="s">
        <v>1328</v>
      </c>
      <c r="H23" s="556" t="s">
        <v>1329</v>
      </c>
      <c r="I23" s="113" t="s">
        <v>1330</v>
      </c>
      <c r="J23" s="556" t="s">
        <v>1331</v>
      </c>
      <c r="K23" s="559" t="s">
        <v>1332</v>
      </c>
      <c r="L23" s="559"/>
      <c r="M23" s="560">
        <v>27669.01</v>
      </c>
      <c r="N23" s="560"/>
      <c r="O23" s="560">
        <v>22710.02</v>
      </c>
      <c r="P23" s="560"/>
      <c r="Q23" s="556" t="s">
        <v>1333</v>
      </c>
      <c r="R23" s="556" t="s">
        <v>1334</v>
      </c>
    </row>
    <row r="24" spans="1:18" s="410" customFormat="1" ht="225" x14ac:dyDescent="0.25">
      <c r="A24" s="552">
        <v>18</v>
      </c>
      <c r="B24" s="552">
        <v>6</v>
      </c>
      <c r="C24" s="552">
        <v>1</v>
      </c>
      <c r="D24" s="556">
        <v>13</v>
      </c>
      <c r="E24" s="556" t="s">
        <v>1335</v>
      </c>
      <c r="F24" s="556" t="s">
        <v>1336</v>
      </c>
      <c r="G24" s="556" t="s">
        <v>1320</v>
      </c>
      <c r="H24" s="556" t="s">
        <v>1337</v>
      </c>
      <c r="I24" s="113" t="s">
        <v>1338</v>
      </c>
      <c r="J24" s="556" t="s">
        <v>1339</v>
      </c>
      <c r="K24" s="559" t="s">
        <v>75</v>
      </c>
      <c r="L24" s="559"/>
      <c r="M24" s="560">
        <v>53234.5</v>
      </c>
      <c r="N24" s="560"/>
      <c r="O24" s="560">
        <v>46232.24</v>
      </c>
      <c r="P24" s="560"/>
      <c r="Q24" s="556" t="s">
        <v>1340</v>
      </c>
      <c r="R24" s="556" t="s">
        <v>1341</v>
      </c>
    </row>
    <row r="25" spans="1:18" s="108" customFormat="1" ht="409.5" x14ac:dyDescent="0.25">
      <c r="A25" s="115">
        <v>19</v>
      </c>
      <c r="B25" s="115">
        <v>3</v>
      </c>
      <c r="C25" s="115" t="s">
        <v>1342</v>
      </c>
      <c r="D25" s="116">
        <v>13</v>
      </c>
      <c r="E25" s="116" t="s">
        <v>1343</v>
      </c>
      <c r="F25" s="116" t="s">
        <v>1344</v>
      </c>
      <c r="G25" s="116" t="s">
        <v>1345</v>
      </c>
      <c r="H25" s="116" t="s">
        <v>1226</v>
      </c>
      <c r="I25" s="113" t="s">
        <v>1346</v>
      </c>
      <c r="J25" s="116" t="s">
        <v>1347</v>
      </c>
      <c r="K25" s="117" t="s">
        <v>75</v>
      </c>
      <c r="L25" s="117"/>
      <c r="M25" s="124">
        <v>8511.25</v>
      </c>
      <c r="N25" s="124"/>
      <c r="O25" s="124">
        <v>7736.7</v>
      </c>
      <c r="P25" s="124"/>
      <c r="Q25" s="116" t="s">
        <v>1348</v>
      </c>
      <c r="R25" s="116" t="s">
        <v>1349</v>
      </c>
    </row>
    <row r="26" spans="1:18" s="410" customFormat="1" ht="75" x14ac:dyDescent="0.25">
      <c r="A26" s="552">
        <v>20</v>
      </c>
      <c r="B26" s="552" t="s">
        <v>158</v>
      </c>
      <c r="C26" s="552">
        <v>5</v>
      </c>
      <c r="D26" s="556">
        <v>4</v>
      </c>
      <c r="E26" s="566" t="s">
        <v>2485</v>
      </c>
      <c r="F26" s="556" t="s">
        <v>2486</v>
      </c>
      <c r="G26" s="556" t="s">
        <v>2487</v>
      </c>
      <c r="H26" s="556" t="s">
        <v>2488</v>
      </c>
      <c r="I26" s="113" t="s">
        <v>1206</v>
      </c>
      <c r="J26" s="556" t="s">
        <v>2489</v>
      </c>
      <c r="K26" s="559"/>
      <c r="L26" s="559" t="s">
        <v>175</v>
      </c>
      <c r="M26" s="560"/>
      <c r="N26" s="560">
        <v>20000</v>
      </c>
      <c r="O26" s="560"/>
      <c r="P26" s="560">
        <v>20000</v>
      </c>
      <c r="Q26" s="556" t="s">
        <v>1209</v>
      </c>
      <c r="R26" s="556" t="s">
        <v>1210</v>
      </c>
    </row>
    <row r="27" spans="1:18" s="410" customFormat="1" ht="120" x14ac:dyDescent="0.25">
      <c r="A27" s="591">
        <v>21</v>
      </c>
      <c r="B27" s="556" t="s">
        <v>158</v>
      </c>
      <c r="C27" s="556">
        <v>3</v>
      </c>
      <c r="D27" s="556">
        <v>10</v>
      </c>
      <c r="E27" s="566" t="s">
        <v>1203</v>
      </c>
      <c r="F27" s="423" t="s">
        <v>1204</v>
      </c>
      <c r="G27" s="423" t="s">
        <v>1205</v>
      </c>
      <c r="H27" s="556" t="s">
        <v>1120</v>
      </c>
      <c r="I27" s="556" t="s">
        <v>1206</v>
      </c>
      <c r="J27" s="556" t="s">
        <v>1207</v>
      </c>
      <c r="K27" s="556"/>
      <c r="L27" s="556" t="s">
        <v>2494</v>
      </c>
      <c r="M27" s="663"/>
      <c r="N27" s="663">
        <v>350000</v>
      </c>
      <c r="O27" s="663"/>
      <c r="P27" s="578">
        <v>300000</v>
      </c>
      <c r="Q27" s="556" t="s">
        <v>1209</v>
      </c>
      <c r="R27" s="556" t="s">
        <v>1210</v>
      </c>
    </row>
    <row r="28" spans="1:18" s="410" customFormat="1" ht="105" customHeight="1" x14ac:dyDescent="0.25">
      <c r="A28" s="591">
        <v>22</v>
      </c>
      <c r="B28" s="556" t="s">
        <v>158</v>
      </c>
      <c r="C28" s="556">
        <v>3</v>
      </c>
      <c r="D28" s="556">
        <v>13</v>
      </c>
      <c r="E28" s="566" t="s">
        <v>2490</v>
      </c>
      <c r="F28" s="423" t="s">
        <v>1212</v>
      </c>
      <c r="G28" s="566" t="s">
        <v>1213</v>
      </c>
      <c r="H28" s="556" t="s">
        <v>1120</v>
      </c>
      <c r="I28" s="556" t="s">
        <v>1206</v>
      </c>
      <c r="J28" s="556" t="s">
        <v>1214</v>
      </c>
      <c r="K28" s="556"/>
      <c r="L28" s="556" t="s">
        <v>2493</v>
      </c>
      <c r="M28" s="578"/>
      <c r="N28" s="578">
        <v>20000</v>
      </c>
      <c r="O28" s="578"/>
      <c r="P28" s="578">
        <v>15000</v>
      </c>
      <c r="Q28" s="556" t="s">
        <v>1209</v>
      </c>
      <c r="R28" s="556" t="s">
        <v>1210</v>
      </c>
    </row>
    <row r="29" spans="1:18" s="410" customFormat="1" ht="94.5" customHeight="1" x14ac:dyDescent="0.25">
      <c r="A29" s="556">
        <v>23</v>
      </c>
      <c r="B29" s="556" t="s">
        <v>158</v>
      </c>
      <c r="C29" s="556">
        <v>1</v>
      </c>
      <c r="D29" s="556">
        <v>13</v>
      </c>
      <c r="E29" s="566" t="s">
        <v>2092</v>
      </c>
      <c r="F29" s="423" t="s">
        <v>2491</v>
      </c>
      <c r="G29" s="566" t="s">
        <v>2492</v>
      </c>
      <c r="H29" s="556" t="s">
        <v>1120</v>
      </c>
      <c r="I29" s="556" t="s">
        <v>1206</v>
      </c>
      <c r="J29" s="556" t="s">
        <v>548</v>
      </c>
      <c r="K29" s="556"/>
      <c r="L29" s="556" t="s">
        <v>59</v>
      </c>
      <c r="M29" s="556"/>
      <c r="N29" s="578">
        <v>35000</v>
      </c>
      <c r="O29" s="556"/>
      <c r="P29" s="578">
        <v>35000</v>
      </c>
      <c r="Q29" s="566" t="s">
        <v>1209</v>
      </c>
      <c r="R29" s="566" t="s">
        <v>1210</v>
      </c>
    </row>
    <row r="30" spans="1:18" s="108" customFormat="1" ht="14.25" customHeight="1" x14ac:dyDescent="0.25">
      <c r="M30" s="140"/>
      <c r="N30" s="109"/>
      <c r="O30" s="140"/>
      <c r="P30" s="109"/>
    </row>
    <row r="31" spans="1:18" s="108" customFormat="1" ht="14.25" customHeight="1" x14ac:dyDescent="0.25">
      <c r="J31" s="141"/>
      <c r="L31" s="220"/>
      <c r="M31" s="828" t="s">
        <v>119</v>
      </c>
      <c r="N31" s="828"/>
      <c r="O31" s="828" t="s">
        <v>120</v>
      </c>
      <c r="P31" s="919"/>
    </row>
    <row r="32" spans="1:18" s="108" customFormat="1" ht="14.25" customHeight="1" x14ac:dyDescent="0.25">
      <c r="L32"/>
      <c r="M32" s="664" t="s">
        <v>121</v>
      </c>
      <c r="N32" s="189" t="s">
        <v>122</v>
      </c>
      <c r="O32" s="207" t="s">
        <v>121</v>
      </c>
      <c r="P32" s="189" t="s">
        <v>122</v>
      </c>
    </row>
    <row r="33" spans="12:16" s="108" customFormat="1" ht="14.25" customHeight="1" x14ac:dyDescent="0.25">
      <c r="L33"/>
      <c r="M33" s="376">
        <v>6</v>
      </c>
      <c r="N33" s="111">
        <v>668980.71</v>
      </c>
      <c r="O33" s="110">
        <v>17</v>
      </c>
      <c r="P33" s="114">
        <v>332107.74</v>
      </c>
    </row>
    <row r="34" spans="12:16" x14ac:dyDescent="0.25">
      <c r="N34" s="104"/>
      <c r="P34" s="104"/>
    </row>
    <row r="35" spans="12:16" x14ac:dyDescent="0.25">
      <c r="M35" s="104"/>
    </row>
  </sheetData>
  <mergeCells count="16">
    <mergeCell ref="Q4:Q5"/>
    <mergeCell ref="R4:R5"/>
    <mergeCell ref="A4:A5"/>
    <mergeCell ref="B4:B5"/>
    <mergeCell ref="C4:C5"/>
    <mergeCell ref="D4:D5"/>
    <mergeCell ref="E4:E5"/>
    <mergeCell ref="F4:F5"/>
    <mergeCell ref="M31:N31"/>
    <mergeCell ref="O31:P31"/>
    <mergeCell ref="G4:G5"/>
    <mergeCell ref="H4:I4"/>
    <mergeCell ref="J4:J5"/>
    <mergeCell ref="K4:L4"/>
    <mergeCell ref="M4:N4"/>
    <mergeCell ref="O4:P4"/>
  </mergeCells>
  <pageMargins left="0.7" right="0.7" top="0.75" bottom="0.75" header="0.3" footer="0.3"/>
  <pageSetup paperSize="9"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R58"/>
  <sheetViews>
    <sheetView zoomScale="70" zoomScaleNormal="70" workbookViewId="0">
      <selection activeCell="A3" sqref="A3"/>
    </sheetView>
  </sheetViews>
  <sheetFormatPr defaultRowHeight="15" x14ac:dyDescent="0.25"/>
  <cols>
    <col min="1" max="1" width="5.140625" customWidth="1"/>
    <col min="4" max="4" width="8.85546875" customWidth="1"/>
    <col min="5" max="5" width="22.42578125" customWidth="1"/>
    <col min="6" max="6" width="48.85546875" customWidth="1"/>
    <col min="7" max="7" width="14.42578125" customWidth="1"/>
    <col min="8" max="8" width="15.85546875" customWidth="1"/>
    <col min="9" max="9" width="11.85546875" customWidth="1"/>
    <col min="10" max="10" width="18.28515625" customWidth="1"/>
    <col min="11" max="11" width="7" customWidth="1"/>
    <col min="12" max="12" width="13" customWidth="1"/>
    <col min="13" max="13" width="12.28515625" customWidth="1"/>
    <col min="14" max="14" width="13" customWidth="1"/>
    <col min="15" max="15" width="11.28515625" customWidth="1"/>
    <col min="16" max="16" width="14.140625" customWidth="1"/>
    <col min="17" max="17" width="15.140625" customWidth="1"/>
    <col min="18" max="18" width="14.42578125" customWidth="1"/>
    <col min="257" max="257" width="5.140625" customWidth="1"/>
    <col min="260" max="260" width="8.85546875" customWidth="1"/>
    <col min="261" max="261" width="22.42578125" customWidth="1"/>
    <col min="262" max="262" width="41" customWidth="1"/>
    <col min="263" max="263" width="14.42578125" customWidth="1"/>
    <col min="264" max="264" width="15.85546875" customWidth="1"/>
    <col min="265" max="265" width="11.85546875" customWidth="1"/>
    <col min="266" max="266" width="18.28515625" customWidth="1"/>
    <col min="267" max="267" width="7" customWidth="1"/>
    <col min="268" max="268" width="12.85546875" customWidth="1"/>
    <col min="269" max="269" width="10.85546875" customWidth="1"/>
    <col min="270" max="270" width="13" customWidth="1"/>
    <col min="271" max="271" width="11.28515625" customWidth="1"/>
    <col min="272" max="272" width="14.140625" customWidth="1"/>
    <col min="273" max="273" width="15.140625" customWidth="1"/>
    <col min="274" max="274" width="14.42578125" customWidth="1"/>
    <col min="513" max="513" width="5.140625" customWidth="1"/>
    <col min="516" max="516" width="8.85546875" customWidth="1"/>
    <col min="517" max="517" width="22.42578125" customWidth="1"/>
    <col min="518" max="518" width="41" customWidth="1"/>
    <col min="519" max="519" width="14.42578125" customWidth="1"/>
    <col min="520" max="520" width="15.85546875" customWidth="1"/>
    <col min="521" max="521" width="11.85546875" customWidth="1"/>
    <col min="522" max="522" width="18.28515625" customWidth="1"/>
    <col min="523" max="523" width="7" customWidth="1"/>
    <col min="524" max="524" width="12.85546875" customWidth="1"/>
    <col min="525" max="525" width="10.85546875" customWidth="1"/>
    <col min="526" max="526" width="13" customWidth="1"/>
    <col min="527" max="527" width="11.28515625" customWidth="1"/>
    <col min="528" max="528" width="14.140625" customWidth="1"/>
    <col min="529" max="529" width="15.140625" customWidth="1"/>
    <col min="530" max="530" width="14.42578125" customWidth="1"/>
    <col min="769" max="769" width="5.140625" customWidth="1"/>
    <col min="772" max="772" width="8.85546875" customWidth="1"/>
    <col min="773" max="773" width="22.42578125" customWidth="1"/>
    <col min="774" max="774" width="41" customWidth="1"/>
    <col min="775" max="775" width="14.42578125" customWidth="1"/>
    <col min="776" max="776" width="15.85546875" customWidth="1"/>
    <col min="777" max="777" width="11.85546875" customWidth="1"/>
    <col min="778" max="778" width="18.28515625" customWidth="1"/>
    <col min="779" max="779" width="7" customWidth="1"/>
    <col min="780" max="780" width="12.85546875" customWidth="1"/>
    <col min="781" max="781" width="10.85546875" customWidth="1"/>
    <col min="782" max="782" width="13" customWidth="1"/>
    <col min="783" max="783" width="11.28515625" customWidth="1"/>
    <col min="784" max="784" width="14.140625" customWidth="1"/>
    <col min="785" max="785" width="15.140625" customWidth="1"/>
    <col min="786" max="786" width="14.42578125" customWidth="1"/>
    <col min="1025" max="1025" width="5.140625" customWidth="1"/>
    <col min="1028" max="1028" width="8.85546875" customWidth="1"/>
    <col min="1029" max="1029" width="22.42578125" customWidth="1"/>
    <col min="1030" max="1030" width="41" customWidth="1"/>
    <col min="1031" max="1031" width="14.42578125" customWidth="1"/>
    <col min="1032" max="1032" width="15.85546875" customWidth="1"/>
    <col min="1033" max="1033" width="11.85546875" customWidth="1"/>
    <col min="1034" max="1034" width="18.28515625" customWidth="1"/>
    <col min="1035" max="1035" width="7" customWidth="1"/>
    <col min="1036" max="1036" width="12.85546875" customWidth="1"/>
    <col min="1037" max="1037" width="10.85546875" customWidth="1"/>
    <col min="1038" max="1038" width="13" customWidth="1"/>
    <col min="1039" max="1039" width="11.28515625" customWidth="1"/>
    <col min="1040" max="1040" width="14.140625" customWidth="1"/>
    <col min="1041" max="1041" width="15.140625" customWidth="1"/>
    <col min="1042" max="1042" width="14.42578125" customWidth="1"/>
    <col min="1281" max="1281" width="5.140625" customWidth="1"/>
    <col min="1284" max="1284" width="8.85546875" customWidth="1"/>
    <col min="1285" max="1285" width="22.42578125" customWidth="1"/>
    <col min="1286" max="1286" width="41" customWidth="1"/>
    <col min="1287" max="1287" width="14.42578125" customWidth="1"/>
    <col min="1288" max="1288" width="15.85546875" customWidth="1"/>
    <col min="1289" max="1289" width="11.85546875" customWidth="1"/>
    <col min="1290" max="1290" width="18.28515625" customWidth="1"/>
    <col min="1291" max="1291" width="7" customWidth="1"/>
    <col min="1292" max="1292" width="12.85546875" customWidth="1"/>
    <col min="1293" max="1293" width="10.85546875" customWidth="1"/>
    <col min="1294" max="1294" width="13" customWidth="1"/>
    <col min="1295" max="1295" width="11.28515625" customWidth="1"/>
    <col min="1296" max="1296" width="14.140625" customWidth="1"/>
    <col min="1297" max="1297" width="15.140625" customWidth="1"/>
    <col min="1298" max="1298" width="14.42578125" customWidth="1"/>
    <col min="1537" max="1537" width="5.140625" customWidth="1"/>
    <col min="1540" max="1540" width="8.85546875" customWidth="1"/>
    <col min="1541" max="1541" width="22.42578125" customWidth="1"/>
    <col min="1542" max="1542" width="41" customWidth="1"/>
    <col min="1543" max="1543" width="14.42578125" customWidth="1"/>
    <col min="1544" max="1544" width="15.85546875" customWidth="1"/>
    <col min="1545" max="1545" width="11.85546875" customWidth="1"/>
    <col min="1546" max="1546" width="18.28515625" customWidth="1"/>
    <col min="1547" max="1547" width="7" customWidth="1"/>
    <col min="1548" max="1548" width="12.85546875" customWidth="1"/>
    <col min="1549" max="1549" width="10.85546875" customWidth="1"/>
    <col min="1550" max="1550" width="13" customWidth="1"/>
    <col min="1551" max="1551" width="11.28515625" customWidth="1"/>
    <col min="1552" max="1552" width="14.140625" customWidth="1"/>
    <col min="1553" max="1553" width="15.140625" customWidth="1"/>
    <col min="1554" max="1554" width="14.42578125" customWidth="1"/>
    <col min="1793" max="1793" width="5.140625" customWidth="1"/>
    <col min="1796" max="1796" width="8.85546875" customWidth="1"/>
    <col min="1797" max="1797" width="22.42578125" customWidth="1"/>
    <col min="1798" max="1798" width="41" customWidth="1"/>
    <col min="1799" max="1799" width="14.42578125" customWidth="1"/>
    <col min="1800" max="1800" width="15.85546875" customWidth="1"/>
    <col min="1801" max="1801" width="11.85546875" customWidth="1"/>
    <col min="1802" max="1802" width="18.28515625" customWidth="1"/>
    <col min="1803" max="1803" width="7" customWidth="1"/>
    <col min="1804" max="1804" width="12.85546875" customWidth="1"/>
    <col min="1805" max="1805" width="10.85546875" customWidth="1"/>
    <col min="1806" max="1806" width="13" customWidth="1"/>
    <col min="1807" max="1807" width="11.28515625" customWidth="1"/>
    <col min="1808" max="1808" width="14.140625" customWidth="1"/>
    <col min="1809" max="1809" width="15.140625" customWidth="1"/>
    <col min="1810" max="1810" width="14.42578125" customWidth="1"/>
    <col min="2049" max="2049" width="5.140625" customWidth="1"/>
    <col min="2052" max="2052" width="8.85546875" customWidth="1"/>
    <col min="2053" max="2053" width="22.42578125" customWidth="1"/>
    <col min="2054" max="2054" width="41" customWidth="1"/>
    <col min="2055" max="2055" width="14.42578125" customWidth="1"/>
    <col min="2056" max="2056" width="15.85546875" customWidth="1"/>
    <col min="2057" max="2057" width="11.85546875" customWidth="1"/>
    <col min="2058" max="2058" width="18.28515625" customWidth="1"/>
    <col min="2059" max="2059" width="7" customWidth="1"/>
    <col min="2060" max="2060" width="12.85546875" customWidth="1"/>
    <col min="2061" max="2061" width="10.85546875" customWidth="1"/>
    <col min="2062" max="2062" width="13" customWidth="1"/>
    <col min="2063" max="2063" width="11.28515625" customWidth="1"/>
    <col min="2064" max="2064" width="14.140625" customWidth="1"/>
    <col min="2065" max="2065" width="15.140625" customWidth="1"/>
    <col min="2066" max="2066" width="14.42578125" customWidth="1"/>
    <col min="2305" max="2305" width="5.140625" customWidth="1"/>
    <col min="2308" max="2308" width="8.85546875" customWidth="1"/>
    <col min="2309" max="2309" width="22.42578125" customWidth="1"/>
    <col min="2310" max="2310" width="41" customWidth="1"/>
    <col min="2311" max="2311" width="14.42578125" customWidth="1"/>
    <col min="2312" max="2312" width="15.85546875" customWidth="1"/>
    <col min="2313" max="2313" width="11.85546875" customWidth="1"/>
    <col min="2314" max="2314" width="18.28515625" customWidth="1"/>
    <col min="2315" max="2315" width="7" customWidth="1"/>
    <col min="2316" max="2316" width="12.85546875" customWidth="1"/>
    <col min="2317" max="2317" width="10.85546875" customWidth="1"/>
    <col min="2318" max="2318" width="13" customWidth="1"/>
    <col min="2319" max="2319" width="11.28515625" customWidth="1"/>
    <col min="2320" max="2320" width="14.140625" customWidth="1"/>
    <col min="2321" max="2321" width="15.140625" customWidth="1"/>
    <col min="2322" max="2322" width="14.42578125" customWidth="1"/>
    <col min="2561" max="2561" width="5.140625" customWidth="1"/>
    <col min="2564" max="2564" width="8.85546875" customWidth="1"/>
    <col min="2565" max="2565" width="22.42578125" customWidth="1"/>
    <col min="2566" max="2566" width="41" customWidth="1"/>
    <col min="2567" max="2567" width="14.42578125" customWidth="1"/>
    <col min="2568" max="2568" width="15.85546875" customWidth="1"/>
    <col min="2569" max="2569" width="11.85546875" customWidth="1"/>
    <col min="2570" max="2570" width="18.28515625" customWidth="1"/>
    <col min="2571" max="2571" width="7" customWidth="1"/>
    <col min="2572" max="2572" width="12.85546875" customWidth="1"/>
    <col min="2573" max="2573" width="10.85546875" customWidth="1"/>
    <col min="2574" max="2574" width="13" customWidth="1"/>
    <col min="2575" max="2575" width="11.28515625" customWidth="1"/>
    <col min="2576" max="2576" width="14.140625" customWidth="1"/>
    <col min="2577" max="2577" width="15.140625" customWidth="1"/>
    <col min="2578" max="2578" width="14.42578125" customWidth="1"/>
    <col min="2817" max="2817" width="5.140625" customWidth="1"/>
    <col min="2820" max="2820" width="8.85546875" customWidth="1"/>
    <col min="2821" max="2821" width="22.42578125" customWidth="1"/>
    <col min="2822" max="2822" width="41" customWidth="1"/>
    <col min="2823" max="2823" width="14.42578125" customWidth="1"/>
    <col min="2824" max="2824" width="15.85546875" customWidth="1"/>
    <col min="2825" max="2825" width="11.85546875" customWidth="1"/>
    <col min="2826" max="2826" width="18.28515625" customWidth="1"/>
    <col min="2827" max="2827" width="7" customWidth="1"/>
    <col min="2828" max="2828" width="12.85546875" customWidth="1"/>
    <col min="2829" max="2829" width="10.85546875" customWidth="1"/>
    <col min="2830" max="2830" width="13" customWidth="1"/>
    <col min="2831" max="2831" width="11.28515625" customWidth="1"/>
    <col min="2832" max="2832" width="14.140625" customWidth="1"/>
    <col min="2833" max="2833" width="15.140625" customWidth="1"/>
    <col min="2834" max="2834" width="14.42578125" customWidth="1"/>
    <col min="3073" max="3073" width="5.140625" customWidth="1"/>
    <col min="3076" max="3076" width="8.85546875" customWidth="1"/>
    <col min="3077" max="3077" width="22.42578125" customWidth="1"/>
    <col min="3078" max="3078" width="41" customWidth="1"/>
    <col min="3079" max="3079" width="14.42578125" customWidth="1"/>
    <col min="3080" max="3080" width="15.85546875" customWidth="1"/>
    <col min="3081" max="3081" width="11.85546875" customWidth="1"/>
    <col min="3082" max="3082" width="18.28515625" customWidth="1"/>
    <col min="3083" max="3083" width="7" customWidth="1"/>
    <col min="3084" max="3084" width="12.85546875" customWidth="1"/>
    <col min="3085" max="3085" width="10.85546875" customWidth="1"/>
    <col min="3086" max="3086" width="13" customWidth="1"/>
    <col min="3087" max="3087" width="11.28515625" customWidth="1"/>
    <col min="3088" max="3088" width="14.140625" customWidth="1"/>
    <col min="3089" max="3089" width="15.140625" customWidth="1"/>
    <col min="3090" max="3090" width="14.42578125" customWidth="1"/>
    <col min="3329" max="3329" width="5.140625" customWidth="1"/>
    <col min="3332" max="3332" width="8.85546875" customWidth="1"/>
    <col min="3333" max="3333" width="22.42578125" customWidth="1"/>
    <col min="3334" max="3334" width="41" customWidth="1"/>
    <col min="3335" max="3335" width="14.42578125" customWidth="1"/>
    <col min="3336" max="3336" width="15.85546875" customWidth="1"/>
    <col min="3337" max="3337" width="11.85546875" customWidth="1"/>
    <col min="3338" max="3338" width="18.28515625" customWidth="1"/>
    <col min="3339" max="3339" width="7" customWidth="1"/>
    <col min="3340" max="3340" width="12.85546875" customWidth="1"/>
    <col min="3341" max="3341" width="10.85546875" customWidth="1"/>
    <col min="3342" max="3342" width="13" customWidth="1"/>
    <col min="3343" max="3343" width="11.28515625" customWidth="1"/>
    <col min="3344" max="3344" width="14.140625" customWidth="1"/>
    <col min="3345" max="3345" width="15.140625" customWidth="1"/>
    <col min="3346" max="3346" width="14.42578125" customWidth="1"/>
    <col min="3585" max="3585" width="5.140625" customWidth="1"/>
    <col min="3588" max="3588" width="8.85546875" customWidth="1"/>
    <col min="3589" max="3589" width="22.42578125" customWidth="1"/>
    <col min="3590" max="3590" width="41" customWidth="1"/>
    <col min="3591" max="3591" width="14.42578125" customWidth="1"/>
    <col min="3592" max="3592" width="15.85546875" customWidth="1"/>
    <col min="3593" max="3593" width="11.85546875" customWidth="1"/>
    <col min="3594" max="3594" width="18.28515625" customWidth="1"/>
    <col min="3595" max="3595" width="7" customWidth="1"/>
    <col min="3596" max="3596" width="12.85546875" customWidth="1"/>
    <col min="3597" max="3597" width="10.85546875" customWidth="1"/>
    <col min="3598" max="3598" width="13" customWidth="1"/>
    <col min="3599" max="3599" width="11.28515625" customWidth="1"/>
    <col min="3600" max="3600" width="14.140625" customWidth="1"/>
    <col min="3601" max="3601" width="15.140625" customWidth="1"/>
    <col min="3602" max="3602" width="14.42578125" customWidth="1"/>
    <col min="3841" max="3841" width="5.140625" customWidth="1"/>
    <col min="3844" max="3844" width="8.85546875" customWidth="1"/>
    <col min="3845" max="3845" width="22.42578125" customWidth="1"/>
    <col min="3846" max="3846" width="41" customWidth="1"/>
    <col min="3847" max="3847" width="14.42578125" customWidth="1"/>
    <col min="3848" max="3848" width="15.85546875" customWidth="1"/>
    <col min="3849" max="3849" width="11.85546875" customWidth="1"/>
    <col min="3850" max="3850" width="18.28515625" customWidth="1"/>
    <col min="3851" max="3851" width="7" customWidth="1"/>
    <col min="3852" max="3852" width="12.85546875" customWidth="1"/>
    <col min="3853" max="3853" width="10.85546875" customWidth="1"/>
    <col min="3854" max="3854" width="13" customWidth="1"/>
    <col min="3855" max="3855" width="11.28515625" customWidth="1"/>
    <col min="3856" max="3856" width="14.140625" customWidth="1"/>
    <col min="3857" max="3857" width="15.140625" customWidth="1"/>
    <col min="3858" max="3858" width="14.42578125" customWidth="1"/>
    <col min="4097" max="4097" width="5.140625" customWidth="1"/>
    <col min="4100" max="4100" width="8.85546875" customWidth="1"/>
    <col min="4101" max="4101" width="22.42578125" customWidth="1"/>
    <col min="4102" max="4102" width="41" customWidth="1"/>
    <col min="4103" max="4103" width="14.42578125" customWidth="1"/>
    <col min="4104" max="4104" width="15.85546875" customWidth="1"/>
    <col min="4105" max="4105" width="11.85546875" customWidth="1"/>
    <col min="4106" max="4106" width="18.28515625" customWidth="1"/>
    <col min="4107" max="4107" width="7" customWidth="1"/>
    <col min="4108" max="4108" width="12.85546875" customWidth="1"/>
    <col min="4109" max="4109" width="10.85546875" customWidth="1"/>
    <col min="4110" max="4110" width="13" customWidth="1"/>
    <col min="4111" max="4111" width="11.28515625" customWidth="1"/>
    <col min="4112" max="4112" width="14.140625" customWidth="1"/>
    <col min="4113" max="4113" width="15.140625" customWidth="1"/>
    <col min="4114" max="4114" width="14.42578125" customWidth="1"/>
    <col min="4353" max="4353" width="5.140625" customWidth="1"/>
    <col min="4356" max="4356" width="8.85546875" customWidth="1"/>
    <col min="4357" max="4357" width="22.42578125" customWidth="1"/>
    <col min="4358" max="4358" width="41" customWidth="1"/>
    <col min="4359" max="4359" width="14.42578125" customWidth="1"/>
    <col min="4360" max="4360" width="15.85546875" customWidth="1"/>
    <col min="4361" max="4361" width="11.85546875" customWidth="1"/>
    <col min="4362" max="4362" width="18.28515625" customWidth="1"/>
    <col min="4363" max="4363" width="7" customWidth="1"/>
    <col min="4364" max="4364" width="12.85546875" customWidth="1"/>
    <col min="4365" max="4365" width="10.85546875" customWidth="1"/>
    <col min="4366" max="4366" width="13" customWidth="1"/>
    <col min="4367" max="4367" width="11.28515625" customWidth="1"/>
    <col min="4368" max="4368" width="14.140625" customWidth="1"/>
    <col min="4369" max="4369" width="15.140625" customWidth="1"/>
    <col min="4370" max="4370" width="14.42578125" customWidth="1"/>
    <col min="4609" max="4609" width="5.140625" customWidth="1"/>
    <col min="4612" max="4612" width="8.85546875" customWidth="1"/>
    <col min="4613" max="4613" width="22.42578125" customWidth="1"/>
    <col min="4614" max="4614" width="41" customWidth="1"/>
    <col min="4615" max="4615" width="14.42578125" customWidth="1"/>
    <col min="4616" max="4616" width="15.85546875" customWidth="1"/>
    <col min="4617" max="4617" width="11.85546875" customWidth="1"/>
    <col min="4618" max="4618" width="18.28515625" customWidth="1"/>
    <col min="4619" max="4619" width="7" customWidth="1"/>
    <col min="4620" max="4620" width="12.85546875" customWidth="1"/>
    <col min="4621" max="4621" width="10.85546875" customWidth="1"/>
    <col min="4622" max="4622" width="13" customWidth="1"/>
    <col min="4623" max="4623" width="11.28515625" customWidth="1"/>
    <col min="4624" max="4624" width="14.140625" customWidth="1"/>
    <col min="4625" max="4625" width="15.140625" customWidth="1"/>
    <col min="4626" max="4626" width="14.42578125" customWidth="1"/>
    <col min="4865" max="4865" width="5.140625" customWidth="1"/>
    <col min="4868" max="4868" width="8.85546875" customWidth="1"/>
    <col min="4869" max="4869" width="22.42578125" customWidth="1"/>
    <col min="4870" max="4870" width="41" customWidth="1"/>
    <col min="4871" max="4871" width="14.42578125" customWidth="1"/>
    <col min="4872" max="4872" width="15.85546875" customWidth="1"/>
    <col min="4873" max="4873" width="11.85546875" customWidth="1"/>
    <col min="4874" max="4874" width="18.28515625" customWidth="1"/>
    <col min="4875" max="4875" width="7" customWidth="1"/>
    <col min="4876" max="4876" width="12.85546875" customWidth="1"/>
    <col min="4877" max="4877" width="10.85546875" customWidth="1"/>
    <col min="4878" max="4878" width="13" customWidth="1"/>
    <col min="4879" max="4879" width="11.28515625" customWidth="1"/>
    <col min="4880" max="4880" width="14.140625" customWidth="1"/>
    <col min="4881" max="4881" width="15.140625" customWidth="1"/>
    <col min="4882" max="4882" width="14.42578125" customWidth="1"/>
    <col min="5121" max="5121" width="5.140625" customWidth="1"/>
    <col min="5124" max="5124" width="8.85546875" customWidth="1"/>
    <col min="5125" max="5125" width="22.42578125" customWidth="1"/>
    <col min="5126" max="5126" width="41" customWidth="1"/>
    <col min="5127" max="5127" width="14.42578125" customWidth="1"/>
    <col min="5128" max="5128" width="15.85546875" customWidth="1"/>
    <col min="5129" max="5129" width="11.85546875" customWidth="1"/>
    <col min="5130" max="5130" width="18.28515625" customWidth="1"/>
    <col min="5131" max="5131" width="7" customWidth="1"/>
    <col min="5132" max="5132" width="12.85546875" customWidth="1"/>
    <col min="5133" max="5133" width="10.85546875" customWidth="1"/>
    <col min="5134" max="5134" width="13" customWidth="1"/>
    <col min="5135" max="5135" width="11.28515625" customWidth="1"/>
    <col min="5136" max="5136" width="14.140625" customWidth="1"/>
    <col min="5137" max="5137" width="15.140625" customWidth="1"/>
    <col min="5138" max="5138" width="14.42578125" customWidth="1"/>
    <col min="5377" max="5377" width="5.140625" customWidth="1"/>
    <col min="5380" max="5380" width="8.85546875" customWidth="1"/>
    <col min="5381" max="5381" width="22.42578125" customWidth="1"/>
    <col min="5382" max="5382" width="41" customWidth="1"/>
    <col min="5383" max="5383" width="14.42578125" customWidth="1"/>
    <col min="5384" max="5384" width="15.85546875" customWidth="1"/>
    <col min="5385" max="5385" width="11.85546875" customWidth="1"/>
    <col min="5386" max="5386" width="18.28515625" customWidth="1"/>
    <col min="5387" max="5387" width="7" customWidth="1"/>
    <col min="5388" max="5388" width="12.85546875" customWidth="1"/>
    <col min="5389" max="5389" width="10.85546875" customWidth="1"/>
    <col min="5390" max="5390" width="13" customWidth="1"/>
    <col min="5391" max="5391" width="11.28515625" customWidth="1"/>
    <col min="5392" max="5392" width="14.140625" customWidth="1"/>
    <col min="5393" max="5393" width="15.140625" customWidth="1"/>
    <col min="5394" max="5394" width="14.42578125" customWidth="1"/>
    <col min="5633" max="5633" width="5.140625" customWidth="1"/>
    <col min="5636" max="5636" width="8.85546875" customWidth="1"/>
    <col min="5637" max="5637" width="22.42578125" customWidth="1"/>
    <col min="5638" max="5638" width="41" customWidth="1"/>
    <col min="5639" max="5639" width="14.42578125" customWidth="1"/>
    <col min="5640" max="5640" width="15.85546875" customWidth="1"/>
    <col min="5641" max="5641" width="11.85546875" customWidth="1"/>
    <col min="5642" max="5642" width="18.28515625" customWidth="1"/>
    <col min="5643" max="5643" width="7" customWidth="1"/>
    <col min="5644" max="5644" width="12.85546875" customWidth="1"/>
    <col min="5645" max="5645" width="10.85546875" customWidth="1"/>
    <col min="5646" max="5646" width="13" customWidth="1"/>
    <col min="5647" max="5647" width="11.28515625" customWidth="1"/>
    <col min="5648" max="5648" width="14.140625" customWidth="1"/>
    <col min="5649" max="5649" width="15.140625" customWidth="1"/>
    <col min="5650" max="5650" width="14.42578125" customWidth="1"/>
    <col min="5889" max="5889" width="5.140625" customWidth="1"/>
    <col min="5892" max="5892" width="8.85546875" customWidth="1"/>
    <col min="5893" max="5893" width="22.42578125" customWidth="1"/>
    <col min="5894" max="5894" width="41" customWidth="1"/>
    <col min="5895" max="5895" width="14.42578125" customWidth="1"/>
    <col min="5896" max="5896" width="15.85546875" customWidth="1"/>
    <col min="5897" max="5897" width="11.85546875" customWidth="1"/>
    <col min="5898" max="5898" width="18.28515625" customWidth="1"/>
    <col min="5899" max="5899" width="7" customWidth="1"/>
    <col min="5900" max="5900" width="12.85546875" customWidth="1"/>
    <col min="5901" max="5901" width="10.85546875" customWidth="1"/>
    <col min="5902" max="5902" width="13" customWidth="1"/>
    <col min="5903" max="5903" width="11.28515625" customWidth="1"/>
    <col min="5904" max="5904" width="14.140625" customWidth="1"/>
    <col min="5905" max="5905" width="15.140625" customWidth="1"/>
    <col min="5906" max="5906" width="14.42578125" customWidth="1"/>
    <col min="6145" max="6145" width="5.140625" customWidth="1"/>
    <col min="6148" max="6148" width="8.85546875" customWidth="1"/>
    <col min="6149" max="6149" width="22.42578125" customWidth="1"/>
    <col min="6150" max="6150" width="41" customWidth="1"/>
    <col min="6151" max="6151" width="14.42578125" customWidth="1"/>
    <col min="6152" max="6152" width="15.85546875" customWidth="1"/>
    <col min="6153" max="6153" width="11.85546875" customWidth="1"/>
    <col min="6154" max="6154" width="18.28515625" customWidth="1"/>
    <col min="6155" max="6155" width="7" customWidth="1"/>
    <col min="6156" max="6156" width="12.85546875" customWidth="1"/>
    <col min="6157" max="6157" width="10.85546875" customWidth="1"/>
    <col min="6158" max="6158" width="13" customWidth="1"/>
    <col min="6159" max="6159" width="11.28515625" customWidth="1"/>
    <col min="6160" max="6160" width="14.140625" customWidth="1"/>
    <col min="6161" max="6161" width="15.140625" customWidth="1"/>
    <col min="6162" max="6162" width="14.42578125" customWidth="1"/>
    <col min="6401" max="6401" width="5.140625" customWidth="1"/>
    <col min="6404" max="6404" width="8.85546875" customWidth="1"/>
    <col min="6405" max="6405" width="22.42578125" customWidth="1"/>
    <col min="6406" max="6406" width="41" customWidth="1"/>
    <col min="6407" max="6407" width="14.42578125" customWidth="1"/>
    <col min="6408" max="6408" width="15.85546875" customWidth="1"/>
    <col min="6409" max="6409" width="11.85546875" customWidth="1"/>
    <col min="6410" max="6410" width="18.28515625" customWidth="1"/>
    <col min="6411" max="6411" width="7" customWidth="1"/>
    <col min="6412" max="6412" width="12.85546875" customWidth="1"/>
    <col min="6413" max="6413" width="10.85546875" customWidth="1"/>
    <col min="6414" max="6414" width="13" customWidth="1"/>
    <col min="6415" max="6415" width="11.28515625" customWidth="1"/>
    <col min="6416" max="6416" width="14.140625" customWidth="1"/>
    <col min="6417" max="6417" width="15.140625" customWidth="1"/>
    <col min="6418" max="6418" width="14.42578125" customWidth="1"/>
    <col min="6657" max="6657" width="5.140625" customWidth="1"/>
    <col min="6660" max="6660" width="8.85546875" customWidth="1"/>
    <col min="6661" max="6661" width="22.42578125" customWidth="1"/>
    <col min="6662" max="6662" width="41" customWidth="1"/>
    <col min="6663" max="6663" width="14.42578125" customWidth="1"/>
    <col min="6664" max="6664" width="15.85546875" customWidth="1"/>
    <col min="6665" max="6665" width="11.85546875" customWidth="1"/>
    <col min="6666" max="6666" width="18.28515625" customWidth="1"/>
    <col min="6667" max="6667" width="7" customWidth="1"/>
    <col min="6668" max="6668" width="12.85546875" customWidth="1"/>
    <col min="6669" max="6669" width="10.85546875" customWidth="1"/>
    <col min="6670" max="6670" width="13" customWidth="1"/>
    <col min="6671" max="6671" width="11.28515625" customWidth="1"/>
    <col min="6672" max="6672" width="14.140625" customWidth="1"/>
    <col min="6673" max="6673" width="15.140625" customWidth="1"/>
    <col min="6674" max="6674" width="14.42578125" customWidth="1"/>
    <col min="6913" max="6913" width="5.140625" customWidth="1"/>
    <col min="6916" max="6916" width="8.85546875" customWidth="1"/>
    <col min="6917" max="6917" width="22.42578125" customWidth="1"/>
    <col min="6918" max="6918" width="41" customWidth="1"/>
    <col min="6919" max="6919" width="14.42578125" customWidth="1"/>
    <col min="6920" max="6920" width="15.85546875" customWidth="1"/>
    <col min="6921" max="6921" width="11.85546875" customWidth="1"/>
    <col min="6922" max="6922" width="18.28515625" customWidth="1"/>
    <col min="6923" max="6923" width="7" customWidth="1"/>
    <col min="6924" max="6924" width="12.85546875" customWidth="1"/>
    <col min="6925" max="6925" width="10.85546875" customWidth="1"/>
    <col min="6926" max="6926" width="13" customWidth="1"/>
    <col min="6927" max="6927" width="11.28515625" customWidth="1"/>
    <col min="6928" max="6928" width="14.140625" customWidth="1"/>
    <col min="6929" max="6929" width="15.140625" customWidth="1"/>
    <col min="6930" max="6930" width="14.42578125" customWidth="1"/>
    <col min="7169" max="7169" width="5.140625" customWidth="1"/>
    <col min="7172" max="7172" width="8.85546875" customWidth="1"/>
    <col min="7173" max="7173" width="22.42578125" customWidth="1"/>
    <col min="7174" max="7174" width="41" customWidth="1"/>
    <col min="7175" max="7175" width="14.42578125" customWidth="1"/>
    <col min="7176" max="7176" width="15.85546875" customWidth="1"/>
    <col min="7177" max="7177" width="11.85546875" customWidth="1"/>
    <col min="7178" max="7178" width="18.28515625" customWidth="1"/>
    <col min="7179" max="7179" width="7" customWidth="1"/>
    <col min="7180" max="7180" width="12.85546875" customWidth="1"/>
    <col min="7181" max="7181" width="10.85546875" customWidth="1"/>
    <col min="7182" max="7182" width="13" customWidth="1"/>
    <col min="7183" max="7183" width="11.28515625" customWidth="1"/>
    <col min="7184" max="7184" width="14.140625" customWidth="1"/>
    <col min="7185" max="7185" width="15.140625" customWidth="1"/>
    <col min="7186" max="7186" width="14.42578125" customWidth="1"/>
    <col min="7425" max="7425" width="5.140625" customWidth="1"/>
    <col min="7428" max="7428" width="8.85546875" customWidth="1"/>
    <col min="7429" max="7429" width="22.42578125" customWidth="1"/>
    <col min="7430" max="7430" width="41" customWidth="1"/>
    <col min="7431" max="7431" width="14.42578125" customWidth="1"/>
    <col min="7432" max="7432" width="15.85546875" customWidth="1"/>
    <col min="7433" max="7433" width="11.85546875" customWidth="1"/>
    <col min="7434" max="7434" width="18.28515625" customWidth="1"/>
    <col min="7435" max="7435" width="7" customWidth="1"/>
    <col min="7436" max="7436" width="12.85546875" customWidth="1"/>
    <col min="7437" max="7437" width="10.85546875" customWidth="1"/>
    <col min="7438" max="7438" width="13" customWidth="1"/>
    <col min="7439" max="7439" width="11.28515625" customWidth="1"/>
    <col min="7440" max="7440" width="14.140625" customWidth="1"/>
    <col min="7441" max="7441" width="15.140625" customWidth="1"/>
    <col min="7442" max="7442" width="14.42578125" customWidth="1"/>
    <col min="7681" max="7681" width="5.140625" customWidth="1"/>
    <col min="7684" max="7684" width="8.85546875" customWidth="1"/>
    <col min="7685" max="7685" width="22.42578125" customWidth="1"/>
    <col min="7686" max="7686" width="41" customWidth="1"/>
    <col min="7687" max="7687" width="14.42578125" customWidth="1"/>
    <col min="7688" max="7688" width="15.85546875" customWidth="1"/>
    <col min="7689" max="7689" width="11.85546875" customWidth="1"/>
    <col min="7690" max="7690" width="18.28515625" customWidth="1"/>
    <col min="7691" max="7691" width="7" customWidth="1"/>
    <col min="7692" max="7692" width="12.85546875" customWidth="1"/>
    <col min="7693" max="7693" width="10.85546875" customWidth="1"/>
    <col min="7694" max="7694" width="13" customWidth="1"/>
    <col min="7695" max="7695" width="11.28515625" customWidth="1"/>
    <col min="7696" max="7696" width="14.140625" customWidth="1"/>
    <col min="7697" max="7697" width="15.140625" customWidth="1"/>
    <col min="7698" max="7698" width="14.42578125" customWidth="1"/>
    <col min="7937" max="7937" width="5.140625" customWidth="1"/>
    <col min="7940" max="7940" width="8.85546875" customWidth="1"/>
    <col min="7941" max="7941" width="22.42578125" customWidth="1"/>
    <col min="7942" max="7942" width="41" customWidth="1"/>
    <col min="7943" max="7943" width="14.42578125" customWidth="1"/>
    <col min="7944" max="7944" width="15.85546875" customWidth="1"/>
    <col min="7945" max="7945" width="11.85546875" customWidth="1"/>
    <col min="7946" max="7946" width="18.28515625" customWidth="1"/>
    <col min="7947" max="7947" width="7" customWidth="1"/>
    <col min="7948" max="7948" width="12.85546875" customWidth="1"/>
    <col min="7949" max="7949" width="10.85546875" customWidth="1"/>
    <col min="7950" max="7950" width="13" customWidth="1"/>
    <col min="7951" max="7951" width="11.28515625" customWidth="1"/>
    <col min="7952" max="7952" width="14.140625" customWidth="1"/>
    <col min="7953" max="7953" width="15.140625" customWidth="1"/>
    <col min="7954" max="7954" width="14.42578125" customWidth="1"/>
    <col min="8193" max="8193" width="5.140625" customWidth="1"/>
    <col min="8196" max="8196" width="8.85546875" customWidth="1"/>
    <col min="8197" max="8197" width="22.42578125" customWidth="1"/>
    <col min="8198" max="8198" width="41" customWidth="1"/>
    <col min="8199" max="8199" width="14.42578125" customWidth="1"/>
    <col min="8200" max="8200" width="15.85546875" customWidth="1"/>
    <col min="8201" max="8201" width="11.85546875" customWidth="1"/>
    <col min="8202" max="8202" width="18.28515625" customWidth="1"/>
    <col min="8203" max="8203" width="7" customWidth="1"/>
    <col min="8204" max="8204" width="12.85546875" customWidth="1"/>
    <col min="8205" max="8205" width="10.85546875" customWidth="1"/>
    <col min="8206" max="8206" width="13" customWidth="1"/>
    <col min="8207" max="8207" width="11.28515625" customWidth="1"/>
    <col min="8208" max="8208" width="14.140625" customWidth="1"/>
    <col min="8209" max="8209" width="15.140625" customWidth="1"/>
    <col min="8210" max="8210" width="14.42578125" customWidth="1"/>
    <col min="8449" max="8449" width="5.140625" customWidth="1"/>
    <col min="8452" max="8452" width="8.85546875" customWidth="1"/>
    <col min="8453" max="8453" width="22.42578125" customWidth="1"/>
    <col min="8454" max="8454" width="41" customWidth="1"/>
    <col min="8455" max="8455" width="14.42578125" customWidth="1"/>
    <col min="8456" max="8456" width="15.85546875" customWidth="1"/>
    <col min="8457" max="8457" width="11.85546875" customWidth="1"/>
    <col min="8458" max="8458" width="18.28515625" customWidth="1"/>
    <col min="8459" max="8459" width="7" customWidth="1"/>
    <col min="8460" max="8460" width="12.85546875" customWidth="1"/>
    <col min="8461" max="8461" width="10.85546875" customWidth="1"/>
    <col min="8462" max="8462" width="13" customWidth="1"/>
    <col min="8463" max="8463" width="11.28515625" customWidth="1"/>
    <col min="8464" max="8464" width="14.140625" customWidth="1"/>
    <col min="8465" max="8465" width="15.140625" customWidth="1"/>
    <col min="8466" max="8466" width="14.42578125" customWidth="1"/>
    <col min="8705" max="8705" width="5.140625" customWidth="1"/>
    <col min="8708" max="8708" width="8.85546875" customWidth="1"/>
    <col min="8709" max="8709" width="22.42578125" customWidth="1"/>
    <col min="8710" max="8710" width="41" customWidth="1"/>
    <col min="8711" max="8711" width="14.42578125" customWidth="1"/>
    <col min="8712" max="8712" width="15.85546875" customWidth="1"/>
    <col min="8713" max="8713" width="11.85546875" customWidth="1"/>
    <col min="8714" max="8714" width="18.28515625" customWidth="1"/>
    <col min="8715" max="8715" width="7" customWidth="1"/>
    <col min="8716" max="8716" width="12.85546875" customWidth="1"/>
    <col min="8717" max="8717" width="10.85546875" customWidth="1"/>
    <col min="8718" max="8718" width="13" customWidth="1"/>
    <col min="8719" max="8719" width="11.28515625" customWidth="1"/>
    <col min="8720" max="8720" width="14.140625" customWidth="1"/>
    <col min="8721" max="8721" width="15.140625" customWidth="1"/>
    <col min="8722" max="8722" width="14.42578125" customWidth="1"/>
    <col min="8961" max="8961" width="5.140625" customWidth="1"/>
    <col min="8964" max="8964" width="8.85546875" customWidth="1"/>
    <col min="8965" max="8965" width="22.42578125" customWidth="1"/>
    <col min="8966" max="8966" width="41" customWidth="1"/>
    <col min="8967" max="8967" width="14.42578125" customWidth="1"/>
    <col min="8968" max="8968" width="15.85546875" customWidth="1"/>
    <col min="8969" max="8969" width="11.85546875" customWidth="1"/>
    <col min="8970" max="8970" width="18.28515625" customWidth="1"/>
    <col min="8971" max="8971" width="7" customWidth="1"/>
    <col min="8972" max="8972" width="12.85546875" customWidth="1"/>
    <col min="8973" max="8973" width="10.85546875" customWidth="1"/>
    <col min="8974" max="8974" width="13" customWidth="1"/>
    <col min="8975" max="8975" width="11.28515625" customWidth="1"/>
    <col min="8976" max="8976" width="14.140625" customWidth="1"/>
    <col min="8977" max="8977" width="15.140625" customWidth="1"/>
    <col min="8978" max="8978" width="14.42578125" customWidth="1"/>
    <col min="9217" max="9217" width="5.140625" customWidth="1"/>
    <col min="9220" max="9220" width="8.85546875" customWidth="1"/>
    <col min="9221" max="9221" width="22.42578125" customWidth="1"/>
    <col min="9222" max="9222" width="41" customWidth="1"/>
    <col min="9223" max="9223" width="14.42578125" customWidth="1"/>
    <col min="9224" max="9224" width="15.85546875" customWidth="1"/>
    <col min="9225" max="9225" width="11.85546875" customWidth="1"/>
    <col min="9226" max="9226" width="18.28515625" customWidth="1"/>
    <col min="9227" max="9227" width="7" customWidth="1"/>
    <col min="9228" max="9228" width="12.85546875" customWidth="1"/>
    <col min="9229" max="9229" width="10.85546875" customWidth="1"/>
    <col min="9230" max="9230" width="13" customWidth="1"/>
    <col min="9231" max="9231" width="11.28515625" customWidth="1"/>
    <col min="9232" max="9232" width="14.140625" customWidth="1"/>
    <col min="9233" max="9233" width="15.140625" customWidth="1"/>
    <col min="9234" max="9234" width="14.42578125" customWidth="1"/>
    <col min="9473" max="9473" width="5.140625" customWidth="1"/>
    <col min="9476" max="9476" width="8.85546875" customWidth="1"/>
    <col min="9477" max="9477" width="22.42578125" customWidth="1"/>
    <col min="9478" max="9478" width="41" customWidth="1"/>
    <col min="9479" max="9479" width="14.42578125" customWidth="1"/>
    <col min="9480" max="9480" width="15.85546875" customWidth="1"/>
    <col min="9481" max="9481" width="11.85546875" customWidth="1"/>
    <col min="9482" max="9482" width="18.28515625" customWidth="1"/>
    <col min="9483" max="9483" width="7" customWidth="1"/>
    <col min="9484" max="9484" width="12.85546875" customWidth="1"/>
    <col min="9485" max="9485" width="10.85546875" customWidth="1"/>
    <col min="9486" max="9486" width="13" customWidth="1"/>
    <col min="9487" max="9487" width="11.28515625" customWidth="1"/>
    <col min="9488" max="9488" width="14.140625" customWidth="1"/>
    <col min="9489" max="9489" width="15.140625" customWidth="1"/>
    <col min="9490" max="9490" width="14.42578125" customWidth="1"/>
    <col min="9729" max="9729" width="5.140625" customWidth="1"/>
    <col min="9732" max="9732" width="8.85546875" customWidth="1"/>
    <col min="9733" max="9733" width="22.42578125" customWidth="1"/>
    <col min="9734" max="9734" width="41" customWidth="1"/>
    <col min="9735" max="9735" width="14.42578125" customWidth="1"/>
    <col min="9736" max="9736" width="15.85546875" customWidth="1"/>
    <col min="9737" max="9737" width="11.85546875" customWidth="1"/>
    <col min="9738" max="9738" width="18.28515625" customWidth="1"/>
    <col min="9739" max="9739" width="7" customWidth="1"/>
    <col min="9740" max="9740" width="12.85546875" customWidth="1"/>
    <col min="9741" max="9741" width="10.85546875" customWidth="1"/>
    <col min="9742" max="9742" width="13" customWidth="1"/>
    <col min="9743" max="9743" width="11.28515625" customWidth="1"/>
    <col min="9744" max="9744" width="14.140625" customWidth="1"/>
    <col min="9745" max="9745" width="15.140625" customWidth="1"/>
    <col min="9746" max="9746" width="14.42578125" customWidth="1"/>
    <col min="9985" max="9985" width="5.140625" customWidth="1"/>
    <col min="9988" max="9988" width="8.85546875" customWidth="1"/>
    <col min="9989" max="9989" width="22.42578125" customWidth="1"/>
    <col min="9990" max="9990" width="41" customWidth="1"/>
    <col min="9991" max="9991" width="14.42578125" customWidth="1"/>
    <col min="9992" max="9992" width="15.85546875" customWidth="1"/>
    <col min="9993" max="9993" width="11.85546875" customWidth="1"/>
    <col min="9994" max="9994" width="18.28515625" customWidth="1"/>
    <col min="9995" max="9995" width="7" customWidth="1"/>
    <col min="9996" max="9996" width="12.85546875" customWidth="1"/>
    <col min="9997" max="9997" width="10.85546875" customWidth="1"/>
    <col min="9998" max="9998" width="13" customWidth="1"/>
    <col min="9999" max="9999" width="11.28515625" customWidth="1"/>
    <col min="10000" max="10000" width="14.140625" customWidth="1"/>
    <col min="10001" max="10001" width="15.140625" customWidth="1"/>
    <col min="10002" max="10002" width="14.42578125" customWidth="1"/>
    <col min="10241" max="10241" width="5.140625" customWidth="1"/>
    <col min="10244" max="10244" width="8.85546875" customWidth="1"/>
    <col min="10245" max="10245" width="22.42578125" customWidth="1"/>
    <col min="10246" max="10246" width="41" customWidth="1"/>
    <col min="10247" max="10247" width="14.42578125" customWidth="1"/>
    <col min="10248" max="10248" width="15.85546875" customWidth="1"/>
    <col min="10249" max="10249" width="11.85546875" customWidth="1"/>
    <col min="10250" max="10250" width="18.28515625" customWidth="1"/>
    <col min="10251" max="10251" width="7" customWidth="1"/>
    <col min="10252" max="10252" width="12.85546875" customWidth="1"/>
    <col min="10253" max="10253" width="10.85546875" customWidth="1"/>
    <col min="10254" max="10254" width="13" customWidth="1"/>
    <col min="10255" max="10255" width="11.28515625" customWidth="1"/>
    <col min="10256" max="10256" width="14.140625" customWidth="1"/>
    <col min="10257" max="10257" width="15.140625" customWidth="1"/>
    <col min="10258" max="10258" width="14.42578125" customWidth="1"/>
    <col min="10497" max="10497" width="5.140625" customWidth="1"/>
    <col min="10500" max="10500" width="8.85546875" customWidth="1"/>
    <col min="10501" max="10501" width="22.42578125" customWidth="1"/>
    <col min="10502" max="10502" width="41" customWidth="1"/>
    <col min="10503" max="10503" width="14.42578125" customWidth="1"/>
    <col min="10504" max="10504" width="15.85546875" customWidth="1"/>
    <col min="10505" max="10505" width="11.85546875" customWidth="1"/>
    <col min="10506" max="10506" width="18.28515625" customWidth="1"/>
    <col min="10507" max="10507" width="7" customWidth="1"/>
    <col min="10508" max="10508" width="12.85546875" customWidth="1"/>
    <col min="10509" max="10509" width="10.85546875" customWidth="1"/>
    <col min="10510" max="10510" width="13" customWidth="1"/>
    <col min="10511" max="10511" width="11.28515625" customWidth="1"/>
    <col min="10512" max="10512" width="14.140625" customWidth="1"/>
    <col min="10513" max="10513" width="15.140625" customWidth="1"/>
    <col min="10514" max="10514" width="14.42578125" customWidth="1"/>
    <col min="10753" max="10753" width="5.140625" customWidth="1"/>
    <col min="10756" max="10756" width="8.85546875" customWidth="1"/>
    <col min="10757" max="10757" width="22.42578125" customWidth="1"/>
    <col min="10758" max="10758" width="41" customWidth="1"/>
    <col min="10759" max="10759" width="14.42578125" customWidth="1"/>
    <col min="10760" max="10760" width="15.85546875" customWidth="1"/>
    <col min="10761" max="10761" width="11.85546875" customWidth="1"/>
    <col min="10762" max="10762" width="18.28515625" customWidth="1"/>
    <col min="10763" max="10763" width="7" customWidth="1"/>
    <col min="10764" max="10764" width="12.85546875" customWidth="1"/>
    <col min="10765" max="10765" width="10.85546875" customWidth="1"/>
    <col min="10766" max="10766" width="13" customWidth="1"/>
    <col min="10767" max="10767" width="11.28515625" customWidth="1"/>
    <col min="10768" max="10768" width="14.140625" customWidth="1"/>
    <col min="10769" max="10769" width="15.140625" customWidth="1"/>
    <col min="10770" max="10770" width="14.42578125" customWidth="1"/>
    <col min="11009" max="11009" width="5.140625" customWidth="1"/>
    <col min="11012" max="11012" width="8.85546875" customWidth="1"/>
    <col min="11013" max="11013" width="22.42578125" customWidth="1"/>
    <col min="11014" max="11014" width="41" customWidth="1"/>
    <col min="11015" max="11015" width="14.42578125" customWidth="1"/>
    <col min="11016" max="11016" width="15.85546875" customWidth="1"/>
    <col min="11017" max="11017" width="11.85546875" customWidth="1"/>
    <col min="11018" max="11018" width="18.28515625" customWidth="1"/>
    <col min="11019" max="11019" width="7" customWidth="1"/>
    <col min="11020" max="11020" width="12.85546875" customWidth="1"/>
    <col min="11021" max="11021" width="10.85546875" customWidth="1"/>
    <col min="11022" max="11022" width="13" customWidth="1"/>
    <col min="11023" max="11023" width="11.28515625" customWidth="1"/>
    <col min="11024" max="11024" width="14.140625" customWidth="1"/>
    <col min="11025" max="11025" width="15.140625" customWidth="1"/>
    <col min="11026" max="11026" width="14.42578125" customWidth="1"/>
    <col min="11265" max="11265" width="5.140625" customWidth="1"/>
    <col min="11268" max="11268" width="8.85546875" customWidth="1"/>
    <col min="11269" max="11269" width="22.42578125" customWidth="1"/>
    <col min="11270" max="11270" width="41" customWidth="1"/>
    <col min="11271" max="11271" width="14.42578125" customWidth="1"/>
    <col min="11272" max="11272" width="15.85546875" customWidth="1"/>
    <col min="11273" max="11273" width="11.85546875" customWidth="1"/>
    <col min="11274" max="11274" width="18.28515625" customWidth="1"/>
    <col min="11275" max="11275" width="7" customWidth="1"/>
    <col min="11276" max="11276" width="12.85546875" customWidth="1"/>
    <col min="11277" max="11277" width="10.85546875" customWidth="1"/>
    <col min="11278" max="11278" width="13" customWidth="1"/>
    <col min="11279" max="11279" width="11.28515625" customWidth="1"/>
    <col min="11280" max="11280" width="14.140625" customWidth="1"/>
    <col min="11281" max="11281" width="15.140625" customWidth="1"/>
    <col min="11282" max="11282" width="14.42578125" customWidth="1"/>
    <col min="11521" max="11521" width="5.140625" customWidth="1"/>
    <col min="11524" max="11524" width="8.85546875" customWidth="1"/>
    <col min="11525" max="11525" width="22.42578125" customWidth="1"/>
    <col min="11526" max="11526" width="41" customWidth="1"/>
    <col min="11527" max="11527" width="14.42578125" customWidth="1"/>
    <col min="11528" max="11528" width="15.85546875" customWidth="1"/>
    <col min="11529" max="11529" width="11.85546875" customWidth="1"/>
    <col min="11530" max="11530" width="18.28515625" customWidth="1"/>
    <col min="11531" max="11531" width="7" customWidth="1"/>
    <col min="11532" max="11532" width="12.85546875" customWidth="1"/>
    <col min="11533" max="11533" width="10.85546875" customWidth="1"/>
    <col min="11534" max="11534" width="13" customWidth="1"/>
    <col min="11535" max="11535" width="11.28515625" customWidth="1"/>
    <col min="11536" max="11536" width="14.140625" customWidth="1"/>
    <col min="11537" max="11537" width="15.140625" customWidth="1"/>
    <col min="11538" max="11538" width="14.42578125" customWidth="1"/>
    <col min="11777" max="11777" width="5.140625" customWidth="1"/>
    <col min="11780" max="11780" width="8.85546875" customWidth="1"/>
    <col min="11781" max="11781" width="22.42578125" customWidth="1"/>
    <col min="11782" max="11782" width="41" customWidth="1"/>
    <col min="11783" max="11783" width="14.42578125" customWidth="1"/>
    <col min="11784" max="11784" width="15.85546875" customWidth="1"/>
    <col min="11785" max="11785" width="11.85546875" customWidth="1"/>
    <col min="11786" max="11786" width="18.28515625" customWidth="1"/>
    <col min="11787" max="11787" width="7" customWidth="1"/>
    <col min="11788" max="11788" width="12.85546875" customWidth="1"/>
    <col min="11789" max="11789" width="10.85546875" customWidth="1"/>
    <col min="11790" max="11790" width="13" customWidth="1"/>
    <col min="11791" max="11791" width="11.28515625" customWidth="1"/>
    <col min="11792" max="11792" width="14.140625" customWidth="1"/>
    <col min="11793" max="11793" width="15.140625" customWidth="1"/>
    <col min="11794" max="11794" width="14.42578125" customWidth="1"/>
    <col min="12033" max="12033" width="5.140625" customWidth="1"/>
    <col min="12036" max="12036" width="8.85546875" customWidth="1"/>
    <col min="12037" max="12037" width="22.42578125" customWidth="1"/>
    <col min="12038" max="12038" width="41" customWidth="1"/>
    <col min="12039" max="12039" width="14.42578125" customWidth="1"/>
    <col min="12040" max="12040" width="15.85546875" customWidth="1"/>
    <col min="12041" max="12041" width="11.85546875" customWidth="1"/>
    <col min="12042" max="12042" width="18.28515625" customWidth="1"/>
    <col min="12043" max="12043" width="7" customWidth="1"/>
    <col min="12044" max="12044" width="12.85546875" customWidth="1"/>
    <col min="12045" max="12045" width="10.85546875" customWidth="1"/>
    <col min="12046" max="12046" width="13" customWidth="1"/>
    <col min="12047" max="12047" width="11.28515625" customWidth="1"/>
    <col min="12048" max="12048" width="14.140625" customWidth="1"/>
    <col min="12049" max="12049" width="15.140625" customWidth="1"/>
    <col min="12050" max="12050" width="14.42578125" customWidth="1"/>
    <col min="12289" max="12289" width="5.140625" customWidth="1"/>
    <col min="12292" max="12292" width="8.85546875" customWidth="1"/>
    <col min="12293" max="12293" width="22.42578125" customWidth="1"/>
    <col min="12294" max="12294" width="41" customWidth="1"/>
    <col min="12295" max="12295" width="14.42578125" customWidth="1"/>
    <col min="12296" max="12296" width="15.85546875" customWidth="1"/>
    <col min="12297" max="12297" width="11.85546875" customWidth="1"/>
    <col min="12298" max="12298" width="18.28515625" customWidth="1"/>
    <col min="12299" max="12299" width="7" customWidth="1"/>
    <col min="12300" max="12300" width="12.85546875" customWidth="1"/>
    <col min="12301" max="12301" width="10.85546875" customWidth="1"/>
    <col min="12302" max="12302" width="13" customWidth="1"/>
    <col min="12303" max="12303" width="11.28515625" customWidth="1"/>
    <col min="12304" max="12304" width="14.140625" customWidth="1"/>
    <col min="12305" max="12305" width="15.140625" customWidth="1"/>
    <col min="12306" max="12306" width="14.42578125" customWidth="1"/>
    <col min="12545" max="12545" width="5.140625" customWidth="1"/>
    <col min="12548" max="12548" width="8.85546875" customWidth="1"/>
    <col min="12549" max="12549" width="22.42578125" customWidth="1"/>
    <col min="12550" max="12550" width="41" customWidth="1"/>
    <col min="12551" max="12551" width="14.42578125" customWidth="1"/>
    <col min="12552" max="12552" width="15.85546875" customWidth="1"/>
    <col min="12553" max="12553" width="11.85546875" customWidth="1"/>
    <col min="12554" max="12554" width="18.28515625" customWidth="1"/>
    <col min="12555" max="12555" width="7" customWidth="1"/>
    <col min="12556" max="12556" width="12.85546875" customWidth="1"/>
    <col min="12557" max="12557" width="10.85546875" customWidth="1"/>
    <col min="12558" max="12558" width="13" customWidth="1"/>
    <col min="12559" max="12559" width="11.28515625" customWidth="1"/>
    <col min="12560" max="12560" width="14.140625" customWidth="1"/>
    <col min="12561" max="12561" width="15.140625" customWidth="1"/>
    <col min="12562" max="12562" width="14.42578125" customWidth="1"/>
    <col min="12801" max="12801" width="5.140625" customWidth="1"/>
    <col min="12804" max="12804" width="8.85546875" customWidth="1"/>
    <col min="12805" max="12805" width="22.42578125" customWidth="1"/>
    <col min="12806" max="12806" width="41" customWidth="1"/>
    <col min="12807" max="12807" width="14.42578125" customWidth="1"/>
    <col min="12808" max="12808" width="15.85546875" customWidth="1"/>
    <col min="12809" max="12809" width="11.85546875" customWidth="1"/>
    <col min="12810" max="12810" width="18.28515625" customWidth="1"/>
    <col min="12811" max="12811" width="7" customWidth="1"/>
    <col min="12812" max="12812" width="12.85546875" customWidth="1"/>
    <col min="12813" max="12813" width="10.85546875" customWidth="1"/>
    <col min="12814" max="12814" width="13" customWidth="1"/>
    <col min="12815" max="12815" width="11.28515625" customWidth="1"/>
    <col min="12816" max="12816" width="14.140625" customWidth="1"/>
    <col min="12817" max="12817" width="15.140625" customWidth="1"/>
    <col min="12818" max="12818" width="14.42578125" customWidth="1"/>
    <col min="13057" max="13057" width="5.140625" customWidth="1"/>
    <col min="13060" max="13060" width="8.85546875" customWidth="1"/>
    <col min="13061" max="13061" width="22.42578125" customWidth="1"/>
    <col min="13062" max="13062" width="41" customWidth="1"/>
    <col min="13063" max="13063" width="14.42578125" customWidth="1"/>
    <col min="13064" max="13064" width="15.85546875" customWidth="1"/>
    <col min="13065" max="13065" width="11.85546875" customWidth="1"/>
    <col min="13066" max="13066" width="18.28515625" customWidth="1"/>
    <col min="13067" max="13067" width="7" customWidth="1"/>
    <col min="13068" max="13068" width="12.85546875" customWidth="1"/>
    <col min="13069" max="13069" width="10.85546875" customWidth="1"/>
    <col min="13070" max="13070" width="13" customWidth="1"/>
    <col min="13071" max="13071" width="11.28515625" customWidth="1"/>
    <col min="13072" max="13072" width="14.140625" customWidth="1"/>
    <col min="13073" max="13073" width="15.140625" customWidth="1"/>
    <col min="13074" max="13074" width="14.42578125" customWidth="1"/>
    <col min="13313" max="13313" width="5.140625" customWidth="1"/>
    <col min="13316" max="13316" width="8.85546875" customWidth="1"/>
    <col min="13317" max="13317" width="22.42578125" customWidth="1"/>
    <col min="13318" max="13318" width="41" customWidth="1"/>
    <col min="13319" max="13319" width="14.42578125" customWidth="1"/>
    <col min="13320" max="13320" width="15.85546875" customWidth="1"/>
    <col min="13321" max="13321" width="11.85546875" customWidth="1"/>
    <col min="13322" max="13322" width="18.28515625" customWidth="1"/>
    <col min="13323" max="13323" width="7" customWidth="1"/>
    <col min="13324" max="13324" width="12.85546875" customWidth="1"/>
    <col min="13325" max="13325" width="10.85546875" customWidth="1"/>
    <col min="13326" max="13326" width="13" customWidth="1"/>
    <col min="13327" max="13327" width="11.28515625" customWidth="1"/>
    <col min="13328" max="13328" width="14.140625" customWidth="1"/>
    <col min="13329" max="13329" width="15.140625" customWidth="1"/>
    <col min="13330" max="13330" width="14.42578125" customWidth="1"/>
    <col min="13569" max="13569" width="5.140625" customWidth="1"/>
    <col min="13572" max="13572" width="8.85546875" customWidth="1"/>
    <col min="13573" max="13573" width="22.42578125" customWidth="1"/>
    <col min="13574" max="13574" width="41" customWidth="1"/>
    <col min="13575" max="13575" width="14.42578125" customWidth="1"/>
    <col min="13576" max="13576" width="15.85546875" customWidth="1"/>
    <col min="13577" max="13577" width="11.85546875" customWidth="1"/>
    <col min="13578" max="13578" width="18.28515625" customWidth="1"/>
    <col min="13579" max="13579" width="7" customWidth="1"/>
    <col min="13580" max="13580" width="12.85546875" customWidth="1"/>
    <col min="13581" max="13581" width="10.85546875" customWidth="1"/>
    <col min="13582" max="13582" width="13" customWidth="1"/>
    <col min="13583" max="13583" width="11.28515625" customWidth="1"/>
    <col min="13584" max="13584" width="14.140625" customWidth="1"/>
    <col min="13585" max="13585" width="15.140625" customWidth="1"/>
    <col min="13586" max="13586" width="14.42578125" customWidth="1"/>
    <col min="13825" max="13825" width="5.140625" customWidth="1"/>
    <col min="13828" max="13828" width="8.85546875" customWidth="1"/>
    <col min="13829" max="13829" width="22.42578125" customWidth="1"/>
    <col min="13830" max="13830" width="41" customWidth="1"/>
    <col min="13831" max="13831" width="14.42578125" customWidth="1"/>
    <col min="13832" max="13832" width="15.85546875" customWidth="1"/>
    <col min="13833" max="13833" width="11.85546875" customWidth="1"/>
    <col min="13834" max="13834" width="18.28515625" customWidth="1"/>
    <col min="13835" max="13835" width="7" customWidth="1"/>
    <col min="13836" max="13836" width="12.85546875" customWidth="1"/>
    <col min="13837" max="13837" width="10.85546875" customWidth="1"/>
    <col min="13838" max="13838" width="13" customWidth="1"/>
    <col min="13839" max="13839" width="11.28515625" customWidth="1"/>
    <col min="13840" max="13840" width="14.140625" customWidth="1"/>
    <col min="13841" max="13841" width="15.140625" customWidth="1"/>
    <col min="13842" max="13842" width="14.42578125" customWidth="1"/>
    <col min="14081" max="14081" width="5.140625" customWidth="1"/>
    <col min="14084" max="14084" width="8.85546875" customWidth="1"/>
    <col min="14085" max="14085" width="22.42578125" customWidth="1"/>
    <col min="14086" max="14086" width="41" customWidth="1"/>
    <col min="14087" max="14087" width="14.42578125" customWidth="1"/>
    <col min="14088" max="14088" width="15.85546875" customWidth="1"/>
    <col min="14089" max="14089" width="11.85546875" customWidth="1"/>
    <col min="14090" max="14090" width="18.28515625" customWidth="1"/>
    <col min="14091" max="14091" width="7" customWidth="1"/>
    <col min="14092" max="14092" width="12.85546875" customWidth="1"/>
    <col min="14093" max="14093" width="10.85546875" customWidth="1"/>
    <col min="14094" max="14094" width="13" customWidth="1"/>
    <col min="14095" max="14095" width="11.28515625" customWidth="1"/>
    <col min="14096" max="14096" width="14.140625" customWidth="1"/>
    <col min="14097" max="14097" width="15.140625" customWidth="1"/>
    <col min="14098" max="14098" width="14.42578125" customWidth="1"/>
    <col min="14337" max="14337" width="5.140625" customWidth="1"/>
    <col min="14340" max="14340" width="8.85546875" customWidth="1"/>
    <col min="14341" max="14341" width="22.42578125" customWidth="1"/>
    <col min="14342" max="14342" width="41" customWidth="1"/>
    <col min="14343" max="14343" width="14.42578125" customWidth="1"/>
    <col min="14344" max="14344" width="15.85546875" customWidth="1"/>
    <col min="14345" max="14345" width="11.85546875" customWidth="1"/>
    <col min="14346" max="14346" width="18.28515625" customWidth="1"/>
    <col min="14347" max="14347" width="7" customWidth="1"/>
    <col min="14348" max="14348" width="12.85546875" customWidth="1"/>
    <col min="14349" max="14349" width="10.85546875" customWidth="1"/>
    <col min="14350" max="14350" width="13" customWidth="1"/>
    <col min="14351" max="14351" width="11.28515625" customWidth="1"/>
    <col min="14352" max="14352" width="14.140625" customWidth="1"/>
    <col min="14353" max="14353" width="15.140625" customWidth="1"/>
    <col min="14354" max="14354" width="14.42578125" customWidth="1"/>
    <col min="14593" max="14593" width="5.140625" customWidth="1"/>
    <col min="14596" max="14596" width="8.85546875" customWidth="1"/>
    <col min="14597" max="14597" width="22.42578125" customWidth="1"/>
    <col min="14598" max="14598" width="41" customWidth="1"/>
    <col min="14599" max="14599" width="14.42578125" customWidth="1"/>
    <col min="14600" max="14600" width="15.85546875" customWidth="1"/>
    <col min="14601" max="14601" width="11.85546875" customWidth="1"/>
    <col min="14602" max="14602" width="18.28515625" customWidth="1"/>
    <col min="14603" max="14603" width="7" customWidth="1"/>
    <col min="14604" max="14604" width="12.85546875" customWidth="1"/>
    <col min="14605" max="14605" width="10.85546875" customWidth="1"/>
    <col min="14606" max="14606" width="13" customWidth="1"/>
    <col min="14607" max="14607" width="11.28515625" customWidth="1"/>
    <col min="14608" max="14608" width="14.140625" customWidth="1"/>
    <col min="14609" max="14609" width="15.140625" customWidth="1"/>
    <col min="14610" max="14610" width="14.42578125" customWidth="1"/>
    <col min="14849" max="14849" width="5.140625" customWidth="1"/>
    <col min="14852" max="14852" width="8.85546875" customWidth="1"/>
    <col min="14853" max="14853" width="22.42578125" customWidth="1"/>
    <col min="14854" max="14854" width="41" customWidth="1"/>
    <col min="14855" max="14855" width="14.42578125" customWidth="1"/>
    <col min="14856" max="14856" width="15.85546875" customWidth="1"/>
    <col min="14857" max="14857" width="11.85546875" customWidth="1"/>
    <col min="14858" max="14858" width="18.28515625" customWidth="1"/>
    <col min="14859" max="14859" width="7" customWidth="1"/>
    <col min="14860" max="14860" width="12.85546875" customWidth="1"/>
    <col min="14861" max="14861" width="10.85546875" customWidth="1"/>
    <col min="14862" max="14862" width="13" customWidth="1"/>
    <col min="14863" max="14863" width="11.28515625" customWidth="1"/>
    <col min="14864" max="14864" width="14.140625" customWidth="1"/>
    <col min="14865" max="14865" width="15.140625" customWidth="1"/>
    <col min="14866" max="14866" width="14.42578125" customWidth="1"/>
    <col min="15105" max="15105" width="5.140625" customWidth="1"/>
    <col min="15108" max="15108" width="8.85546875" customWidth="1"/>
    <col min="15109" max="15109" width="22.42578125" customWidth="1"/>
    <col min="15110" max="15110" width="41" customWidth="1"/>
    <col min="15111" max="15111" width="14.42578125" customWidth="1"/>
    <col min="15112" max="15112" width="15.85546875" customWidth="1"/>
    <col min="15113" max="15113" width="11.85546875" customWidth="1"/>
    <col min="15114" max="15114" width="18.28515625" customWidth="1"/>
    <col min="15115" max="15115" width="7" customWidth="1"/>
    <col min="15116" max="15116" width="12.85546875" customWidth="1"/>
    <col min="15117" max="15117" width="10.85546875" customWidth="1"/>
    <col min="15118" max="15118" width="13" customWidth="1"/>
    <col min="15119" max="15119" width="11.28515625" customWidth="1"/>
    <col min="15120" max="15120" width="14.140625" customWidth="1"/>
    <col min="15121" max="15121" width="15.140625" customWidth="1"/>
    <col min="15122" max="15122" width="14.42578125" customWidth="1"/>
    <col min="15361" max="15361" width="5.140625" customWidth="1"/>
    <col min="15364" max="15364" width="8.85546875" customWidth="1"/>
    <col min="15365" max="15365" width="22.42578125" customWidth="1"/>
    <col min="15366" max="15366" width="41" customWidth="1"/>
    <col min="15367" max="15367" width="14.42578125" customWidth="1"/>
    <col min="15368" max="15368" width="15.85546875" customWidth="1"/>
    <col min="15369" max="15369" width="11.85546875" customWidth="1"/>
    <col min="15370" max="15370" width="18.28515625" customWidth="1"/>
    <col min="15371" max="15371" width="7" customWidth="1"/>
    <col min="15372" max="15372" width="12.85546875" customWidth="1"/>
    <col min="15373" max="15373" width="10.85546875" customWidth="1"/>
    <col min="15374" max="15374" width="13" customWidth="1"/>
    <col min="15375" max="15375" width="11.28515625" customWidth="1"/>
    <col min="15376" max="15376" width="14.140625" customWidth="1"/>
    <col min="15377" max="15377" width="15.140625" customWidth="1"/>
    <col min="15378" max="15378" width="14.42578125" customWidth="1"/>
    <col min="15617" max="15617" width="5.140625" customWidth="1"/>
    <col min="15620" max="15620" width="8.85546875" customWidth="1"/>
    <col min="15621" max="15621" width="22.42578125" customWidth="1"/>
    <col min="15622" max="15622" width="41" customWidth="1"/>
    <col min="15623" max="15623" width="14.42578125" customWidth="1"/>
    <col min="15624" max="15624" width="15.85546875" customWidth="1"/>
    <col min="15625" max="15625" width="11.85546875" customWidth="1"/>
    <col min="15626" max="15626" width="18.28515625" customWidth="1"/>
    <col min="15627" max="15627" width="7" customWidth="1"/>
    <col min="15628" max="15628" width="12.85546875" customWidth="1"/>
    <col min="15629" max="15629" width="10.85546875" customWidth="1"/>
    <col min="15630" max="15630" width="13" customWidth="1"/>
    <col min="15631" max="15631" width="11.28515625" customWidth="1"/>
    <col min="15632" max="15632" width="14.140625" customWidth="1"/>
    <col min="15633" max="15633" width="15.140625" customWidth="1"/>
    <col min="15634" max="15634" width="14.42578125" customWidth="1"/>
    <col min="15873" max="15873" width="5.140625" customWidth="1"/>
    <col min="15876" max="15876" width="8.85546875" customWidth="1"/>
    <col min="15877" max="15877" width="22.42578125" customWidth="1"/>
    <col min="15878" max="15878" width="41" customWidth="1"/>
    <col min="15879" max="15879" width="14.42578125" customWidth="1"/>
    <col min="15880" max="15880" width="15.85546875" customWidth="1"/>
    <col min="15881" max="15881" width="11.85546875" customWidth="1"/>
    <col min="15882" max="15882" width="18.28515625" customWidth="1"/>
    <col min="15883" max="15883" width="7" customWidth="1"/>
    <col min="15884" max="15884" width="12.85546875" customWidth="1"/>
    <col min="15885" max="15885" width="10.85546875" customWidth="1"/>
    <col min="15886" max="15886" width="13" customWidth="1"/>
    <col min="15887" max="15887" width="11.28515625" customWidth="1"/>
    <col min="15888" max="15888" width="14.140625" customWidth="1"/>
    <col min="15889" max="15889" width="15.140625" customWidth="1"/>
    <col min="15890" max="15890" width="14.42578125" customWidth="1"/>
    <col min="16129" max="16129" width="5.140625" customWidth="1"/>
    <col min="16132" max="16132" width="8.85546875" customWidth="1"/>
    <col min="16133" max="16133" width="22.42578125" customWidth="1"/>
    <col min="16134" max="16134" width="41" customWidth="1"/>
    <col min="16135" max="16135" width="14.42578125" customWidth="1"/>
    <col min="16136" max="16136" width="15.85546875" customWidth="1"/>
    <col min="16137" max="16137" width="11.85546875" customWidth="1"/>
    <col min="16138" max="16138" width="18.28515625" customWidth="1"/>
    <col min="16139" max="16139" width="7" customWidth="1"/>
    <col min="16140" max="16140" width="12.85546875" customWidth="1"/>
    <col min="16141" max="16141" width="10.85546875" customWidth="1"/>
    <col min="16142" max="16142" width="13" customWidth="1"/>
    <col min="16143" max="16143" width="11.28515625" customWidth="1"/>
    <col min="16144" max="16144" width="14.140625" customWidth="1"/>
    <col min="16145" max="16145" width="15.140625" customWidth="1"/>
    <col min="16146" max="16146" width="14.42578125" customWidth="1"/>
  </cols>
  <sheetData>
    <row r="2" spans="1:18" x14ac:dyDescent="0.25">
      <c r="A2" s="103" t="s">
        <v>4081</v>
      </c>
    </row>
    <row r="4" spans="1:18" s="102" customFormat="1" ht="66" customHeight="1" x14ac:dyDescent="0.25">
      <c r="A4" s="1059" t="s">
        <v>0</v>
      </c>
      <c r="B4" s="1060" t="s">
        <v>1</v>
      </c>
      <c r="C4" s="1060" t="s">
        <v>2</v>
      </c>
      <c r="D4" s="1060" t="s">
        <v>3</v>
      </c>
      <c r="E4" s="1054" t="s">
        <v>1350</v>
      </c>
      <c r="F4" s="1054" t="s">
        <v>1351</v>
      </c>
      <c r="G4" s="1054" t="s">
        <v>6</v>
      </c>
      <c r="H4" s="1054" t="s">
        <v>7</v>
      </c>
      <c r="I4" s="1054"/>
      <c r="J4" s="1061" t="s">
        <v>8</v>
      </c>
      <c r="K4" s="1054" t="s">
        <v>2235</v>
      </c>
      <c r="L4" s="1054"/>
      <c r="M4" s="1065" t="s">
        <v>96</v>
      </c>
      <c r="N4" s="1066"/>
      <c r="O4" s="1063" t="s">
        <v>1352</v>
      </c>
      <c r="P4" s="1064"/>
      <c r="Q4" s="1061" t="s">
        <v>12</v>
      </c>
      <c r="R4" s="1059" t="s">
        <v>13</v>
      </c>
    </row>
    <row r="5" spans="1:18" s="102" customFormat="1" ht="98.25" customHeight="1" x14ac:dyDescent="0.25">
      <c r="A5" s="1059"/>
      <c r="B5" s="1060"/>
      <c r="C5" s="1060"/>
      <c r="D5" s="1060"/>
      <c r="E5" s="1054"/>
      <c r="F5" s="1054"/>
      <c r="G5" s="1054"/>
      <c r="H5" s="202" t="s">
        <v>1353</v>
      </c>
      <c r="I5" s="208" t="s">
        <v>1354</v>
      </c>
      <c r="J5" s="1062"/>
      <c r="K5" s="202">
        <v>2018</v>
      </c>
      <c r="L5" s="202">
        <v>2019</v>
      </c>
      <c r="M5" s="202">
        <v>2018</v>
      </c>
      <c r="N5" s="202">
        <v>2019</v>
      </c>
      <c r="O5" s="202">
        <v>2018</v>
      </c>
      <c r="P5" s="202">
        <v>2019</v>
      </c>
      <c r="Q5" s="1062"/>
      <c r="R5" s="1059"/>
    </row>
    <row r="6" spans="1:18" s="102" customFormat="1" x14ac:dyDescent="0.25">
      <c r="A6" s="209" t="s">
        <v>16</v>
      </c>
      <c r="B6" s="209" t="s">
        <v>17</v>
      </c>
      <c r="C6" s="209" t="s">
        <v>18</v>
      </c>
      <c r="D6" s="209" t="s">
        <v>19</v>
      </c>
      <c r="E6" s="209" t="s">
        <v>20</v>
      </c>
      <c r="F6" s="209" t="s">
        <v>21</v>
      </c>
      <c r="G6" s="209" t="s">
        <v>22</v>
      </c>
      <c r="H6" s="209" t="s">
        <v>23</v>
      </c>
      <c r="I6" s="210" t="s">
        <v>24</v>
      </c>
      <c r="J6" s="209" t="s">
        <v>25</v>
      </c>
      <c r="K6" s="209" t="s">
        <v>26</v>
      </c>
      <c r="L6" s="209" t="s">
        <v>27</v>
      </c>
      <c r="M6" s="209" t="s">
        <v>28</v>
      </c>
      <c r="N6" s="209" t="s">
        <v>29</v>
      </c>
      <c r="O6" s="209" t="s">
        <v>30</v>
      </c>
      <c r="P6" s="209" t="s">
        <v>31</v>
      </c>
      <c r="Q6" s="209" t="s">
        <v>32</v>
      </c>
      <c r="R6" s="209" t="s">
        <v>33</v>
      </c>
    </row>
    <row r="7" spans="1:18" s="174" customFormat="1" ht="257.25" customHeight="1" x14ac:dyDescent="0.25">
      <c r="A7" s="556">
        <v>1</v>
      </c>
      <c r="B7" s="556">
        <v>6</v>
      </c>
      <c r="C7" s="556">
        <v>1</v>
      </c>
      <c r="D7" s="556">
        <v>3</v>
      </c>
      <c r="E7" s="556" t="s">
        <v>1355</v>
      </c>
      <c r="F7" s="595" t="s">
        <v>4075</v>
      </c>
      <c r="G7" s="556" t="s">
        <v>4076</v>
      </c>
      <c r="H7" s="556" t="s">
        <v>1356</v>
      </c>
      <c r="I7" s="113" t="s">
        <v>4077</v>
      </c>
      <c r="J7" s="556" t="s">
        <v>1357</v>
      </c>
      <c r="K7" s="556" t="s">
        <v>59</v>
      </c>
      <c r="L7" s="578" t="s">
        <v>67</v>
      </c>
      <c r="M7" s="578">
        <v>75750</v>
      </c>
      <c r="N7" s="578" t="s">
        <v>67</v>
      </c>
      <c r="O7" s="578">
        <v>75750</v>
      </c>
      <c r="P7" s="578" t="s">
        <v>67</v>
      </c>
      <c r="Q7" s="556" t="s">
        <v>1358</v>
      </c>
      <c r="R7" s="556" t="s">
        <v>1359</v>
      </c>
    </row>
    <row r="8" spans="1:18" s="91" customFormat="1" ht="172.5" customHeight="1" x14ac:dyDescent="0.25">
      <c r="A8" s="152">
        <v>2</v>
      </c>
      <c r="B8" s="153">
        <v>6</v>
      </c>
      <c r="C8" s="153">
        <v>5</v>
      </c>
      <c r="D8" s="153">
        <v>4</v>
      </c>
      <c r="E8" s="152" t="s">
        <v>1360</v>
      </c>
      <c r="F8" s="145" t="s">
        <v>1535</v>
      </c>
      <c r="G8" s="152" t="s">
        <v>70</v>
      </c>
      <c r="H8" s="152" t="s">
        <v>1361</v>
      </c>
      <c r="I8" s="10" t="s">
        <v>1362</v>
      </c>
      <c r="J8" s="152" t="s">
        <v>1363</v>
      </c>
      <c r="K8" s="152" t="s">
        <v>82</v>
      </c>
      <c r="L8" s="152" t="s">
        <v>67</v>
      </c>
      <c r="M8" s="154">
        <v>25250</v>
      </c>
      <c r="N8" s="152" t="s">
        <v>67</v>
      </c>
      <c r="O8" s="154">
        <v>25250</v>
      </c>
      <c r="P8" s="154" t="s">
        <v>67</v>
      </c>
      <c r="Q8" s="152" t="s">
        <v>1358</v>
      </c>
      <c r="R8" s="152" t="s">
        <v>1359</v>
      </c>
    </row>
    <row r="9" spans="1:18" s="3" customFormat="1" ht="198" customHeight="1" x14ac:dyDescent="0.25">
      <c r="A9" s="211">
        <v>3</v>
      </c>
      <c r="B9" s="214">
        <v>2</v>
      </c>
      <c r="C9" s="214">
        <v>1</v>
      </c>
      <c r="D9" s="214">
        <v>6</v>
      </c>
      <c r="E9" s="214" t="s">
        <v>1364</v>
      </c>
      <c r="F9" s="214" t="s">
        <v>2240</v>
      </c>
      <c r="G9" s="214" t="s">
        <v>334</v>
      </c>
      <c r="H9" s="214" t="s">
        <v>1367</v>
      </c>
      <c r="I9" s="5" t="s">
        <v>1368</v>
      </c>
      <c r="J9" s="214" t="s">
        <v>1366</v>
      </c>
      <c r="K9" s="214" t="s">
        <v>65</v>
      </c>
      <c r="L9" s="214" t="s">
        <v>67</v>
      </c>
      <c r="M9" s="93">
        <v>11000</v>
      </c>
      <c r="N9" s="93" t="s">
        <v>67</v>
      </c>
      <c r="O9" s="93">
        <f>M9</f>
        <v>11000</v>
      </c>
      <c r="P9" s="93" t="s">
        <v>67</v>
      </c>
      <c r="Q9" s="214" t="s">
        <v>1358</v>
      </c>
      <c r="R9" s="214" t="s">
        <v>1359</v>
      </c>
    </row>
    <row r="10" spans="1:18" s="410" customFormat="1" ht="273" customHeight="1" x14ac:dyDescent="0.25">
      <c r="A10" s="550">
        <v>4</v>
      </c>
      <c r="B10" s="556">
        <v>6</v>
      </c>
      <c r="C10" s="556">
        <v>1</v>
      </c>
      <c r="D10" s="556">
        <v>6</v>
      </c>
      <c r="E10" s="556" t="s">
        <v>1369</v>
      </c>
      <c r="F10" s="556" t="s">
        <v>4078</v>
      </c>
      <c r="G10" s="556" t="s">
        <v>334</v>
      </c>
      <c r="H10" s="556" t="s">
        <v>1365</v>
      </c>
      <c r="I10" s="113" t="s">
        <v>1371</v>
      </c>
      <c r="J10" s="556" t="s">
        <v>1370</v>
      </c>
      <c r="K10" s="556" t="s">
        <v>59</v>
      </c>
      <c r="L10" s="556" t="s">
        <v>67</v>
      </c>
      <c r="M10" s="578">
        <v>3725</v>
      </c>
      <c r="N10" s="578" t="s">
        <v>67</v>
      </c>
      <c r="O10" s="578">
        <v>3725</v>
      </c>
      <c r="P10" s="578" t="s">
        <v>67</v>
      </c>
      <c r="Q10" s="556" t="s">
        <v>1358</v>
      </c>
      <c r="R10" s="556" t="s">
        <v>1359</v>
      </c>
    </row>
    <row r="11" spans="1:18" s="3" customFormat="1" ht="171" customHeight="1" x14ac:dyDescent="0.25">
      <c r="A11" s="254">
        <v>5</v>
      </c>
      <c r="B11" s="253">
        <v>1</v>
      </c>
      <c r="C11" s="214">
        <v>1</v>
      </c>
      <c r="D11" s="214">
        <v>6</v>
      </c>
      <c r="E11" s="214" t="s">
        <v>1372</v>
      </c>
      <c r="F11" s="214" t="s">
        <v>2241</v>
      </c>
      <c r="G11" s="214" t="s">
        <v>1373</v>
      </c>
      <c r="H11" s="214" t="s">
        <v>1374</v>
      </c>
      <c r="I11" s="5" t="s">
        <v>1375</v>
      </c>
      <c r="J11" s="214" t="s">
        <v>1376</v>
      </c>
      <c r="K11" s="214" t="s">
        <v>101</v>
      </c>
      <c r="L11" s="214" t="s">
        <v>67</v>
      </c>
      <c r="M11" s="93">
        <v>27860</v>
      </c>
      <c r="N11" s="93" t="s">
        <v>67</v>
      </c>
      <c r="O11" s="93">
        <v>27860</v>
      </c>
      <c r="P11" s="93" t="s">
        <v>67</v>
      </c>
      <c r="Q11" s="214" t="s">
        <v>1358</v>
      </c>
      <c r="R11" s="214" t="s">
        <v>1359</v>
      </c>
    </row>
    <row r="12" spans="1:18" s="3" customFormat="1" ht="120.75" customHeight="1" x14ac:dyDescent="0.25">
      <c r="A12" s="214">
        <v>6</v>
      </c>
      <c r="B12" s="214">
        <v>1</v>
      </c>
      <c r="C12" s="214">
        <v>1</v>
      </c>
      <c r="D12" s="214">
        <v>6</v>
      </c>
      <c r="E12" s="214" t="s">
        <v>1377</v>
      </c>
      <c r="F12" s="214" t="s">
        <v>2242</v>
      </c>
      <c r="G12" s="214" t="s">
        <v>1378</v>
      </c>
      <c r="H12" s="214" t="s">
        <v>1379</v>
      </c>
      <c r="I12" s="5" t="s">
        <v>36</v>
      </c>
      <c r="J12" s="214" t="s">
        <v>1376</v>
      </c>
      <c r="K12" s="214" t="s">
        <v>59</v>
      </c>
      <c r="L12" s="214" t="s">
        <v>67</v>
      </c>
      <c r="M12" s="93">
        <v>18755</v>
      </c>
      <c r="N12" s="93" t="s">
        <v>67</v>
      </c>
      <c r="O12" s="93">
        <v>18755</v>
      </c>
      <c r="P12" s="93" t="s">
        <v>67</v>
      </c>
      <c r="Q12" s="214" t="s">
        <v>1358</v>
      </c>
      <c r="R12" s="214" t="s">
        <v>1359</v>
      </c>
    </row>
    <row r="13" spans="1:18" s="410" customFormat="1" ht="171" customHeight="1" x14ac:dyDescent="0.25">
      <c r="A13" s="550">
        <v>7</v>
      </c>
      <c r="B13" s="556">
        <v>2</v>
      </c>
      <c r="C13" s="556">
        <v>1</v>
      </c>
      <c r="D13" s="556">
        <v>9</v>
      </c>
      <c r="E13" s="556" t="s">
        <v>1380</v>
      </c>
      <c r="F13" s="556" t="s">
        <v>4079</v>
      </c>
      <c r="G13" s="556" t="s">
        <v>1381</v>
      </c>
      <c r="H13" s="556" t="s">
        <v>1382</v>
      </c>
      <c r="I13" s="113" t="s">
        <v>1383</v>
      </c>
      <c r="J13" s="556" t="s">
        <v>1384</v>
      </c>
      <c r="K13" s="556" t="s">
        <v>59</v>
      </c>
      <c r="L13" s="556" t="s">
        <v>67</v>
      </c>
      <c r="M13" s="578">
        <v>52256.93</v>
      </c>
      <c r="N13" s="578" t="s">
        <v>67</v>
      </c>
      <c r="O13" s="578">
        <v>52256.93</v>
      </c>
      <c r="P13" s="578" t="s">
        <v>67</v>
      </c>
      <c r="Q13" s="556" t="s">
        <v>1358</v>
      </c>
      <c r="R13" s="556" t="s">
        <v>1359</v>
      </c>
    </row>
    <row r="14" spans="1:18" s="102" customFormat="1" ht="144" customHeight="1" x14ac:dyDescent="0.25">
      <c r="A14" s="150">
        <v>8</v>
      </c>
      <c r="B14" s="156">
        <v>3</v>
      </c>
      <c r="C14" s="156">
        <v>3</v>
      </c>
      <c r="D14" s="152">
        <v>10</v>
      </c>
      <c r="E14" s="152" t="s">
        <v>1385</v>
      </c>
      <c r="F14" s="27" t="s">
        <v>1537</v>
      </c>
      <c r="G14" s="152" t="s">
        <v>1386</v>
      </c>
      <c r="H14" s="152" t="s">
        <v>1387</v>
      </c>
      <c r="I14" s="155" t="s">
        <v>1388</v>
      </c>
      <c r="J14" s="152" t="s">
        <v>1389</v>
      </c>
      <c r="K14" s="27" t="s">
        <v>59</v>
      </c>
      <c r="L14" s="27" t="s">
        <v>67</v>
      </c>
      <c r="M14" s="144">
        <v>12625</v>
      </c>
      <c r="N14" s="157" t="s">
        <v>67</v>
      </c>
      <c r="O14" s="144">
        <v>12625</v>
      </c>
      <c r="P14" s="157" t="s">
        <v>67</v>
      </c>
      <c r="Q14" s="152" t="s">
        <v>1358</v>
      </c>
      <c r="R14" s="152" t="s">
        <v>1359</v>
      </c>
    </row>
    <row r="15" spans="1:18" s="102" customFormat="1" ht="225" x14ac:dyDescent="0.25">
      <c r="A15" s="151">
        <v>9</v>
      </c>
      <c r="B15" s="156">
        <v>6</v>
      </c>
      <c r="C15" s="156">
        <v>5</v>
      </c>
      <c r="D15" s="152">
        <v>11</v>
      </c>
      <c r="E15" s="152" t="s">
        <v>1390</v>
      </c>
      <c r="F15" s="152" t="s">
        <v>1538</v>
      </c>
      <c r="G15" s="152" t="s">
        <v>1391</v>
      </c>
      <c r="H15" s="152" t="s">
        <v>1392</v>
      </c>
      <c r="I15" s="155" t="s">
        <v>1393</v>
      </c>
      <c r="J15" s="152" t="s">
        <v>1394</v>
      </c>
      <c r="K15" s="152" t="s">
        <v>101</v>
      </c>
      <c r="L15" s="152" t="s">
        <v>67</v>
      </c>
      <c r="M15" s="157">
        <v>27500</v>
      </c>
      <c r="N15" s="157" t="s">
        <v>67</v>
      </c>
      <c r="O15" s="157">
        <v>27500</v>
      </c>
      <c r="P15" s="157" t="s">
        <v>67</v>
      </c>
      <c r="Q15" s="152" t="s">
        <v>1358</v>
      </c>
      <c r="R15" s="152" t="s">
        <v>1359</v>
      </c>
    </row>
    <row r="16" spans="1:18" s="410" customFormat="1" ht="192" customHeight="1" x14ac:dyDescent="0.25">
      <c r="A16" s="666">
        <v>10</v>
      </c>
      <c r="B16" s="556">
        <v>6</v>
      </c>
      <c r="C16" s="556">
        <v>2</v>
      </c>
      <c r="D16" s="556">
        <v>12</v>
      </c>
      <c r="E16" s="556" t="s">
        <v>1395</v>
      </c>
      <c r="F16" s="556" t="s">
        <v>4080</v>
      </c>
      <c r="G16" s="556" t="s">
        <v>334</v>
      </c>
      <c r="H16" s="556" t="s">
        <v>1365</v>
      </c>
      <c r="I16" s="113" t="s">
        <v>1396</v>
      </c>
      <c r="J16" s="556" t="s">
        <v>1370</v>
      </c>
      <c r="K16" s="556" t="s">
        <v>59</v>
      </c>
      <c r="L16" s="556" t="s">
        <v>67</v>
      </c>
      <c r="M16" s="578">
        <v>8500</v>
      </c>
      <c r="N16" s="578" t="s">
        <v>67</v>
      </c>
      <c r="O16" s="578">
        <v>8500</v>
      </c>
      <c r="P16" s="578" t="s">
        <v>67</v>
      </c>
      <c r="Q16" s="556" t="s">
        <v>1358</v>
      </c>
      <c r="R16" s="556" t="s">
        <v>1359</v>
      </c>
    </row>
    <row r="17" spans="1:18" s="102" customFormat="1" ht="204.75" customHeight="1" x14ac:dyDescent="0.25">
      <c r="A17" s="151">
        <v>11</v>
      </c>
      <c r="B17" s="116">
        <v>5</v>
      </c>
      <c r="C17" s="116">
        <v>1</v>
      </c>
      <c r="D17" s="27">
        <v>13</v>
      </c>
      <c r="E17" s="27" t="s">
        <v>1397</v>
      </c>
      <c r="F17" s="118" t="s">
        <v>1539</v>
      </c>
      <c r="G17" s="27" t="s">
        <v>70</v>
      </c>
      <c r="H17" s="27" t="s">
        <v>1398</v>
      </c>
      <c r="I17" s="113" t="s">
        <v>1399</v>
      </c>
      <c r="J17" s="27" t="s">
        <v>1400</v>
      </c>
      <c r="K17" s="27" t="s">
        <v>59</v>
      </c>
      <c r="L17" s="27" t="s">
        <v>67</v>
      </c>
      <c r="M17" s="144">
        <v>12625</v>
      </c>
      <c r="N17" s="144" t="s">
        <v>67</v>
      </c>
      <c r="O17" s="144">
        <v>12625</v>
      </c>
      <c r="P17" s="144" t="s">
        <v>67</v>
      </c>
      <c r="Q17" s="27" t="s">
        <v>1358</v>
      </c>
      <c r="R17" s="27" t="s">
        <v>1359</v>
      </c>
    </row>
    <row r="18" spans="1:18" s="410" customFormat="1" ht="162.75" customHeight="1" x14ac:dyDescent="0.25">
      <c r="A18" s="552">
        <v>12</v>
      </c>
      <c r="B18" s="556">
        <v>1</v>
      </c>
      <c r="C18" s="556">
        <v>1</v>
      </c>
      <c r="D18" s="556">
        <v>6</v>
      </c>
      <c r="E18" s="556" t="s">
        <v>1401</v>
      </c>
      <c r="F18" s="556" t="s">
        <v>2236</v>
      </c>
      <c r="G18" s="556" t="s">
        <v>70</v>
      </c>
      <c r="H18" s="556" t="s">
        <v>1398</v>
      </c>
      <c r="I18" s="113" t="s">
        <v>1402</v>
      </c>
      <c r="J18" s="556" t="s">
        <v>1403</v>
      </c>
      <c r="K18" s="556" t="s">
        <v>62</v>
      </c>
      <c r="L18" s="556" t="s">
        <v>67</v>
      </c>
      <c r="M18" s="578">
        <v>14080</v>
      </c>
      <c r="N18" s="578" t="s">
        <v>67</v>
      </c>
      <c r="O18" s="578">
        <v>14080</v>
      </c>
      <c r="P18" s="578" t="s">
        <v>67</v>
      </c>
      <c r="Q18" s="556" t="s">
        <v>1358</v>
      </c>
      <c r="R18" s="556" t="s">
        <v>1359</v>
      </c>
    </row>
    <row r="19" spans="1:18" s="102" customFormat="1" ht="409.5" x14ac:dyDescent="0.25">
      <c r="A19" s="27">
        <v>13</v>
      </c>
      <c r="B19" s="116">
        <v>6</v>
      </c>
      <c r="C19" s="116">
        <v>5</v>
      </c>
      <c r="D19" s="116">
        <v>4</v>
      </c>
      <c r="E19" s="27" t="s">
        <v>1404</v>
      </c>
      <c r="F19" s="143" t="s">
        <v>1514</v>
      </c>
      <c r="G19" s="118" t="s">
        <v>70</v>
      </c>
      <c r="H19" s="118" t="s">
        <v>1361</v>
      </c>
      <c r="I19" s="10" t="s">
        <v>599</v>
      </c>
      <c r="J19" s="27" t="s">
        <v>1405</v>
      </c>
      <c r="K19" s="27" t="s">
        <v>59</v>
      </c>
      <c r="L19" s="144" t="s">
        <v>67</v>
      </c>
      <c r="M19" s="144">
        <v>36510</v>
      </c>
      <c r="N19" s="123"/>
      <c r="O19" s="144">
        <v>36510</v>
      </c>
      <c r="P19" s="123"/>
      <c r="Q19" s="27" t="s">
        <v>1406</v>
      </c>
      <c r="R19" s="27" t="s">
        <v>1407</v>
      </c>
    </row>
    <row r="20" spans="1:18" s="91" customFormat="1" ht="355.5" customHeight="1" x14ac:dyDescent="0.25">
      <c r="A20" s="152">
        <v>14</v>
      </c>
      <c r="B20" s="153">
        <v>6</v>
      </c>
      <c r="C20" s="153">
        <v>5</v>
      </c>
      <c r="D20" s="153">
        <v>4</v>
      </c>
      <c r="E20" s="152" t="s">
        <v>1408</v>
      </c>
      <c r="F20" s="145" t="s">
        <v>1515</v>
      </c>
      <c r="G20" s="152" t="s">
        <v>70</v>
      </c>
      <c r="H20" s="118" t="s">
        <v>1361</v>
      </c>
      <c r="I20" s="10" t="s">
        <v>599</v>
      </c>
      <c r="J20" s="152" t="s">
        <v>1409</v>
      </c>
      <c r="K20" s="27" t="s">
        <v>62</v>
      </c>
      <c r="L20" s="152" t="s">
        <v>67</v>
      </c>
      <c r="M20" s="154">
        <v>18473.3</v>
      </c>
      <c r="N20" s="152"/>
      <c r="O20" s="154">
        <v>18473.3</v>
      </c>
      <c r="P20" s="154"/>
      <c r="Q20" s="152" t="s">
        <v>1410</v>
      </c>
      <c r="R20" s="152" t="s">
        <v>1411</v>
      </c>
    </row>
    <row r="21" spans="1:18" s="91" customFormat="1" ht="228" customHeight="1" x14ac:dyDescent="0.25">
      <c r="A21" s="27">
        <v>15</v>
      </c>
      <c r="B21" s="153">
        <v>6</v>
      </c>
      <c r="C21" s="153">
        <v>5</v>
      </c>
      <c r="D21" s="153">
        <v>4</v>
      </c>
      <c r="E21" s="152" t="s">
        <v>1412</v>
      </c>
      <c r="F21" s="145" t="s">
        <v>1516</v>
      </c>
      <c r="G21" s="152" t="s">
        <v>103</v>
      </c>
      <c r="H21" s="152" t="s">
        <v>1413</v>
      </c>
      <c r="I21" s="155" t="s">
        <v>567</v>
      </c>
      <c r="J21" s="156" t="s">
        <v>1414</v>
      </c>
      <c r="K21" s="27" t="s">
        <v>62</v>
      </c>
      <c r="L21" s="152" t="s">
        <v>67</v>
      </c>
      <c r="M21" s="157">
        <v>16486</v>
      </c>
      <c r="N21" s="157"/>
      <c r="O21" s="157">
        <v>16486</v>
      </c>
      <c r="P21" s="157"/>
      <c r="Q21" s="152" t="s">
        <v>1410</v>
      </c>
      <c r="R21" s="152" t="s">
        <v>1411</v>
      </c>
    </row>
    <row r="22" spans="1:18" s="91" customFormat="1" ht="248.25" customHeight="1" x14ac:dyDescent="0.25">
      <c r="A22" s="27">
        <v>16</v>
      </c>
      <c r="B22" s="156">
        <v>6</v>
      </c>
      <c r="C22" s="156">
        <v>5</v>
      </c>
      <c r="D22" s="152">
        <v>4</v>
      </c>
      <c r="E22" s="152" t="s">
        <v>1415</v>
      </c>
      <c r="F22" s="152" t="s">
        <v>1517</v>
      </c>
      <c r="G22" s="152" t="s">
        <v>102</v>
      </c>
      <c r="H22" s="152" t="s">
        <v>1416</v>
      </c>
      <c r="I22" s="155" t="s">
        <v>1417</v>
      </c>
      <c r="J22" s="152" t="s">
        <v>1418</v>
      </c>
      <c r="K22" s="27" t="s">
        <v>69</v>
      </c>
      <c r="L22" s="27" t="s">
        <v>67</v>
      </c>
      <c r="M22" s="144">
        <v>23240</v>
      </c>
      <c r="N22" s="157"/>
      <c r="O22" s="158">
        <v>23240</v>
      </c>
      <c r="P22" s="157"/>
      <c r="Q22" s="152" t="s">
        <v>1410</v>
      </c>
      <c r="R22" s="152" t="s">
        <v>1411</v>
      </c>
    </row>
    <row r="23" spans="1:18" s="91" customFormat="1" ht="267.75" customHeight="1" x14ac:dyDescent="0.25">
      <c r="A23" s="151">
        <v>17</v>
      </c>
      <c r="B23" s="156">
        <v>6</v>
      </c>
      <c r="C23" s="156">
        <v>5</v>
      </c>
      <c r="D23" s="27">
        <v>4</v>
      </c>
      <c r="E23" s="27" t="s">
        <v>1419</v>
      </c>
      <c r="F23" s="9" t="s">
        <v>1518</v>
      </c>
      <c r="G23" s="152" t="s">
        <v>102</v>
      </c>
      <c r="H23" s="152" t="s">
        <v>1416</v>
      </c>
      <c r="I23" s="113" t="s">
        <v>1420</v>
      </c>
      <c r="J23" s="27" t="s">
        <v>1421</v>
      </c>
      <c r="K23" s="27" t="s">
        <v>62</v>
      </c>
      <c r="L23" s="27" t="s">
        <v>67</v>
      </c>
      <c r="M23" s="144">
        <v>31997</v>
      </c>
      <c r="N23" s="144"/>
      <c r="O23" s="144">
        <v>31997</v>
      </c>
      <c r="P23" s="144"/>
      <c r="Q23" s="27" t="s">
        <v>1422</v>
      </c>
      <c r="R23" s="27" t="s">
        <v>1423</v>
      </c>
    </row>
    <row r="24" spans="1:18" s="102" customFormat="1" ht="409.5" x14ac:dyDescent="0.25">
      <c r="A24" s="152">
        <v>18</v>
      </c>
      <c r="B24" s="153">
        <v>1</v>
      </c>
      <c r="C24" s="153">
        <v>1</v>
      </c>
      <c r="D24" s="153">
        <v>6</v>
      </c>
      <c r="E24" s="153" t="s">
        <v>1424</v>
      </c>
      <c r="F24" s="9" t="s">
        <v>1519</v>
      </c>
      <c r="G24" s="153" t="s">
        <v>1425</v>
      </c>
      <c r="H24" s="153" t="s">
        <v>1426</v>
      </c>
      <c r="I24" s="159" t="s">
        <v>1427</v>
      </c>
      <c r="J24" s="153" t="s">
        <v>1428</v>
      </c>
      <c r="K24" s="153" t="s">
        <v>59</v>
      </c>
      <c r="L24" s="153" t="s">
        <v>67</v>
      </c>
      <c r="M24" s="160">
        <v>166000</v>
      </c>
      <c r="N24" s="160"/>
      <c r="O24" s="160">
        <v>166000</v>
      </c>
      <c r="P24" s="160"/>
      <c r="Q24" s="153" t="s">
        <v>1429</v>
      </c>
      <c r="R24" s="153" t="s">
        <v>1430</v>
      </c>
    </row>
    <row r="25" spans="1:18" s="102" customFormat="1" ht="315.75" customHeight="1" x14ac:dyDescent="0.25">
      <c r="A25" s="151">
        <v>19</v>
      </c>
      <c r="B25" s="156">
        <v>1</v>
      </c>
      <c r="C25" s="156">
        <v>1</v>
      </c>
      <c r="D25" s="152">
        <v>6</v>
      </c>
      <c r="E25" s="152" t="s">
        <v>1431</v>
      </c>
      <c r="F25" s="27" t="s">
        <v>1520</v>
      </c>
      <c r="G25" s="152" t="s">
        <v>1432</v>
      </c>
      <c r="H25" s="152" t="s">
        <v>1433</v>
      </c>
      <c r="I25" s="155" t="s">
        <v>1434</v>
      </c>
      <c r="J25" s="152" t="s">
        <v>1435</v>
      </c>
      <c r="K25" s="27" t="s">
        <v>59</v>
      </c>
      <c r="L25" s="27" t="s">
        <v>67</v>
      </c>
      <c r="M25" s="144">
        <v>36731.660000000003</v>
      </c>
      <c r="N25" s="157"/>
      <c r="O25" s="144">
        <v>36731.660000000003</v>
      </c>
      <c r="P25" s="157"/>
      <c r="Q25" s="152" t="s">
        <v>1436</v>
      </c>
      <c r="R25" s="152" t="s">
        <v>1437</v>
      </c>
    </row>
    <row r="26" spans="1:18" s="102" customFormat="1" ht="409.5" x14ac:dyDescent="0.25">
      <c r="A26" s="151">
        <v>20</v>
      </c>
      <c r="B26" s="156">
        <v>2</v>
      </c>
      <c r="C26" s="156">
        <v>1</v>
      </c>
      <c r="D26" s="152">
        <v>9</v>
      </c>
      <c r="E26" s="152" t="s">
        <v>1438</v>
      </c>
      <c r="F26" s="54" t="s">
        <v>1521</v>
      </c>
      <c r="G26" s="152" t="s">
        <v>1439</v>
      </c>
      <c r="H26" s="152" t="s">
        <v>1440</v>
      </c>
      <c r="I26" s="155" t="s">
        <v>1441</v>
      </c>
      <c r="J26" s="152" t="s">
        <v>1442</v>
      </c>
      <c r="K26" s="152" t="s">
        <v>59</v>
      </c>
      <c r="L26" s="152" t="s">
        <v>67</v>
      </c>
      <c r="M26" s="157">
        <v>27216</v>
      </c>
      <c r="N26" s="157"/>
      <c r="O26" s="157">
        <v>27216</v>
      </c>
      <c r="P26" s="157"/>
      <c r="Q26" s="152" t="s">
        <v>1443</v>
      </c>
      <c r="R26" s="152" t="s">
        <v>1444</v>
      </c>
    </row>
    <row r="27" spans="1:18" s="102" customFormat="1" ht="308.25" customHeight="1" x14ac:dyDescent="0.25">
      <c r="A27" s="161">
        <v>21</v>
      </c>
      <c r="B27" s="156">
        <v>2</v>
      </c>
      <c r="C27" s="156">
        <v>1</v>
      </c>
      <c r="D27" s="152">
        <v>9</v>
      </c>
      <c r="E27" s="152" t="s">
        <v>1445</v>
      </c>
      <c r="F27" s="146" t="s">
        <v>1522</v>
      </c>
      <c r="G27" s="152" t="s">
        <v>1446</v>
      </c>
      <c r="H27" s="152" t="s">
        <v>1447</v>
      </c>
      <c r="I27" s="155" t="s">
        <v>1448</v>
      </c>
      <c r="J27" s="152" t="s">
        <v>1449</v>
      </c>
      <c r="K27" s="152" t="s">
        <v>69</v>
      </c>
      <c r="L27" s="152" t="s">
        <v>67</v>
      </c>
      <c r="M27" s="157">
        <v>5570.4</v>
      </c>
      <c r="N27" s="157"/>
      <c r="O27" s="157">
        <v>5570.4</v>
      </c>
      <c r="P27" s="157"/>
      <c r="Q27" s="152" t="s">
        <v>1450</v>
      </c>
      <c r="R27" s="152" t="s">
        <v>1451</v>
      </c>
    </row>
    <row r="28" spans="1:18" s="102" customFormat="1" ht="360" x14ac:dyDescent="0.25">
      <c r="A28" s="162">
        <v>22</v>
      </c>
      <c r="B28" s="152">
        <v>3</v>
      </c>
      <c r="C28" s="156">
        <v>1</v>
      </c>
      <c r="D28" s="152">
        <v>9</v>
      </c>
      <c r="E28" s="152" t="s">
        <v>1452</v>
      </c>
      <c r="F28" s="54" t="s">
        <v>1523</v>
      </c>
      <c r="G28" s="152" t="s">
        <v>102</v>
      </c>
      <c r="H28" s="152" t="s">
        <v>1416</v>
      </c>
      <c r="I28" s="163" t="s">
        <v>593</v>
      </c>
      <c r="J28" s="153" t="s">
        <v>1453</v>
      </c>
      <c r="K28" s="152" t="s">
        <v>59</v>
      </c>
      <c r="L28" s="157" t="s">
        <v>67</v>
      </c>
      <c r="M28" s="164">
        <v>24600</v>
      </c>
      <c r="N28" s="157"/>
      <c r="O28" s="157">
        <v>24600</v>
      </c>
      <c r="P28" s="157"/>
      <c r="Q28" s="152" t="s">
        <v>1450</v>
      </c>
      <c r="R28" s="152" t="s">
        <v>1451</v>
      </c>
    </row>
    <row r="29" spans="1:18" s="142" customFormat="1" ht="241.5" customHeight="1" x14ac:dyDescent="0.25">
      <c r="A29" s="667">
        <v>23</v>
      </c>
      <c r="B29" s="156">
        <v>5</v>
      </c>
      <c r="C29" s="156">
        <v>1</v>
      </c>
      <c r="D29" s="156">
        <v>9</v>
      </c>
      <c r="E29" s="156" t="s">
        <v>1454</v>
      </c>
      <c r="F29" s="607" t="s">
        <v>1524</v>
      </c>
      <c r="G29" s="156" t="s">
        <v>102</v>
      </c>
      <c r="H29" s="156" t="s">
        <v>1416</v>
      </c>
      <c r="I29" s="155" t="s">
        <v>671</v>
      </c>
      <c r="J29" s="156" t="s">
        <v>1455</v>
      </c>
      <c r="K29" s="156" t="s">
        <v>59</v>
      </c>
      <c r="L29" s="154" t="s">
        <v>67</v>
      </c>
      <c r="M29" s="668" t="s">
        <v>1456</v>
      </c>
      <c r="N29" s="154"/>
      <c r="O29" s="154">
        <v>57810</v>
      </c>
      <c r="P29" s="154"/>
      <c r="Q29" s="156" t="s">
        <v>1457</v>
      </c>
      <c r="R29" s="156" t="s">
        <v>1458</v>
      </c>
    </row>
    <row r="30" spans="1:18" s="142" customFormat="1" ht="210.75" customHeight="1" x14ac:dyDescent="0.25">
      <c r="A30" s="667">
        <v>24</v>
      </c>
      <c r="B30" s="156">
        <v>3</v>
      </c>
      <c r="C30" s="156">
        <v>3</v>
      </c>
      <c r="D30" s="156">
        <v>10</v>
      </c>
      <c r="E30" s="156" t="s">
        <v>1459</v>
      </c>
      <c r="F30" s="607" t="s">
        <v>1525</v>
      </c>
      <c r="G30" s="156" t="s">
        <v>1460</v>
      </c>
      <c r="H30" s="156" t="s">
        <v>1461</v>
      </c>
      <c r="I30" s="156" t="s">
        <v>644</v>
      </c>
      <c r="J30" s="156" t="s">
        <v>1462</v>
      </c>
      <c r="K30" s="156" t="s">
        <v>59</v>
      </c>
      <c r="L30" s="154" t="s">
        <v>67</v>
      </c>
      <c r="M30" s="154">
        <v>9966.3799999999992</v>
      </c>
      <c r="N30" s="154"/>
      <c r="O30" s="154">
        <v>9966.3799999999992</v>
      </c>
      <c r="P30" s="154"/>
      <c r="Q30" s="156" t="s">
        <v>1463</v>
      </c>
      <c r="R30" s="156" t="s">
        <v>1464</v>
      </c>
    </row>
    <row r="31" spans="1:18" s="142" customFormat="1" ht="279" customHeight="1" x14ac:dyDescent="0.25">
      <c r="A31" s="667">
        <v>25</v>
      </c>
      <c r="B31" s="156">
        <v>6</v>
      </c>
      <c r="C31" s="156">
        <v>3</v>
      </c>
      <c r="D31" s="156">
        <v>10</v>
      </c>
      <c r="E31" s="156" t="s">
        <v>1465</v>
      </c>
      <c r="F31" s="607" t="s">
        <v>1526</v>
      </c>
      <c r="G31" s="156" t="s">
        <v>1466</v>
      </c>
      <c r="H31" s="156" t="s">
        <v>1467</v>
      </c>
      <c r="I31" s="156" t="s">
        <v>1468</v>
      </c>
      <c r="J31" s="156" t="s">
        <v>1469</v>
      </c>
      <c r="K31" s="156" t="s">
        <v>51</v>
      </c>
      <c r="L31" s="154" t="s">
        <v>67</v>
      </c>
      <c r="M31" s="154">
        <v>8125</v>
      </c>
      <c r="N31" s="154"/>
      <c r="O31" s="154">
        <v>8125</v>
      </c>
      <c r="P31" s="154"/>
      <c r="Q31" s="156" t="s">
        <v>1470</v>
      </c>
      <c r="R31" s="156" t="s">
        <v>1471</v>
      </c>
    </row>
    <row r="32" spans="1:18" s="142" customFormat="1" ht="248.25" customHeight="1" x14ac:dyDescent="0.25">
      <c r="A32" s="667">
        <v>26</v>
      </c>
      <c r="B32" s="156">
        <v>1</v>
      </c>
      <c r="C32" s="156">
        <v>3</v>
      </c>
      <c r="D32" s="156">
        <v>10</v>
      </c>
      <c r="E32" s="156" t="s">
        <v>1472</v>
      </c>
      <c r="F32" s="607" t="s">
        <v>1527</v>
      </c>
      <c r="G32" s="156" t="s">
        <v>1473</v>
      </c>
      <c r="H32" s="156" t="s">
        <v>1474</v>
      </c>
      <c r="I32" s="156" t="s">
        <v>1475</v>
      </c>
      <c r="J32" s="156" t="s">
        <v>1476</v>
      </c>
      <c r="K32" s="156" t="s">
        <v>65</v>
      </c>
      <c r="L32" s="154" t="s">
        <v>67</v>
      </c>
      <c r="M32" s="154">
        <v>19460</v>
      </c>
      <c r="N32" s="154"/>
      <c r="O32" s="154">
        <v>19460</v>
      </c>
      <c r="P32" s="154"/>
      <c r="Q32" s="156" t="s">
        <v>1477</v>
      </c>
      <c r="R32" s="156" t="s">
        <v>1478</v>
      </c>
    </row>
    <row r="33" spans="1:18" s="142" customFormat="1" ht="198" customHeight="1" x14ac:dyDescent="0.25">
      <c r="A33" s="667">
        <v>27</v>
      </c>
      <c r="B33" s="156">
        <v>6</v>
      </c>
      <c r="C33" s="156">
        <v>5</v>
      </c>
      <c r="D33" s="156">
        <v>11</v>
      </c>
      <c r="E33" s="156" t="s">
        <v>1479</v>
      </c>
      <c r="F33" s="607" t="s">
        <v>1528</v>
      </c>
      <c r="G33" s="156" t="s">
        <v>102</v>
      </c>
      <c r="H33" s="156" t="s">
        <v>1416</v>
      </c>
      <c r="I33" s="155" t="s">
        <v>671</v>
      </c>
      <c r="J33" s="156" t="s">
        <v>1480</v>
      </c>
      <c r="K33" s="156" t="s">
        <v>69</v>
      </c>
      <c r="L33" s="154" t="s">
        <v>67</v>
      </c>
      <c r="M33" s="154">
        <v>22114.71</v>
      </c>
      <c r="N33" s="154"/>
      <c r="O33" s="154">
        <v>22114.71</v>
      </c>
      <c r="P33" s="154"/>
      <c r="Q33" s="156" t="s">
        <v>1481</v>
      </c>
      <c r="R33" s="156" t="s">
        <v>1482</v>
      </c>
    </row>
    <row r="34" spans="1:18" s="142" customFormat="1" ht="114" customHeight="1" x14ac:dyDescent="0.25">
      <c r="A34" s="667">
        <v>28</v>
      </c>
      <c r="B34" s="156">
        <v>6</v>
      </c>
      <c r="C34" s="156">
        <v>5</v>
      </c>
      <c r="D34" s="156">
        <v>11</v>
      </c>
      <c r="E34" s="156" t="s">
        <v>1483</v>
      </c>
      <c r="F34" s="607" t="s">
        <v>1529</v>
      </c>
      <c r="G34" s="156" t="s">
        <v>1484</v>
      </c>
      <c r="H34" s="156" t="s">
        <v>1485</v>
      </c>
      <c r="I34" s="156" t="s">
        <v>1486</v>
      </c>
      <c r="J34" s="156" t="s">
        <v>1487</v>
      </c>
      <c r="K34" s="156" t="s">
        <v>59</v>
      </c>
      <c r="L34" s="154" t="s">
        <v>67</v>
      </c>
      <c r="M34" s="154">
        <v>13530</v>
      </c>
      <c r="N34" s="154"/>
      <c r="O34" s="154">
        <v>13530</v>
      </c>
      <c r="P34" s="154"/>
      <c r="Q34" s="156" t="s">
        <v>1488</v>
      </c>
      <c r="R34" s="156" t="s">
        <v>1489</v>
      </c>
    </row>
    <row r="35" spans="1:18" s="142" customFormat="1" ht="234.75" customHeight="1" x14ac:dyDescent="0.25">
      <c r="A35" s="667">
        <v>29</v>
      </c>
      <c r="B35" s="156">
        <v>6</v>
      </c>
      <c r="C35" s="156">
        <v>2</v>
      </c>
      <c r="D35" s="156">
        <v>12</v>
      </c>
      <c r="E35" s="156" t="s">
        <v>1490</v>
      </c>
      <c r="F35" s="607" t="s">
        <v>1530</v>
      </c>
      <c r="G35" s="156" t="s">
        <v>368</v>
      </c>
      <c r="H35" s="156" t="s">
        <v>1491</v>
      </c>
      <c r="I35" s="155" t="s">
        <v>1492</v>
      </c>
      <c r="J35" s="156" t="s">
        <v>548</v>
      </c>
      <c r="K35" s="156" t="s">
        <v>59</v>
      </c>
      <c r="L35" s="154" t="s">
        <v>67</v>
      </c>
      <c r="M35" s="154">
        <v>40000</v>
      </c>
      <c r="N35" s="154"/>
      <c r="O35" s="154">
        <v>40000</v>
      </c>
      <c r="P35" s="154"/>
      <c r="Q35" s="156" t="s">
        <v>1493</v>
      </c>
      <c r="R35" s="156" t="s">
        <v>1494</v>
      </c>
    </row>
    <row r="36" spans="1:18" s="142" customFormat="1" ht="375" customHeight="1" x14ac:dyDescent="0.25">
      <c r="A36" s="667">
        <v>30</v>
      </c>
      <c r="B36" s="156">
        <v>6</v>
      </c>
      <c r="C36" s="156">
        <v>1.3</v>
      </c>
      <c r="D36" s="156">
        <v>13</v>
      </c>
      <c r="E36" s="156" t="s">
        <v>1495</v>
      </c>
      <c r="F36" s="607" t="s">
        <v>1531</v>
      </c>
      <c r="G36" s="156" t="s">
        <v>329</v>
      </c>
      <c r="H36" s="156" t="s">
        <v>1496</v>
      </c>
      <c r="I36" s="156" t="s">
        <v>1497</v>
      </c>
      <c r="J36" s="156" t="s">
        <v>1498</v>
      </c>
      <c r="K36" s="156" t="s">
        <v>101</v>
      </c>
      <c r="L36" s="154" t="s">
        <v>67</v>
      </c>
      <c r="M36" s="154">
        <v>18300.650000000001</v>
      </c>
      <c r="N36" s="154"/>
      <c r="O36" s="154">
        <v>18300.650000000001</v>
      </c>
      <c r="P36" s="154"/>
      <c r="Q36" s="156" t="s">
        <v>1499</v>
      </c>
      <c r="R36" s="156" t="s">
        <v>1500</v>
      </c>
    </row>
    <row r="37" spans="1:18" s="142" customFormat="1" ht="371.25" customHeight="1" x14ac:dyDescent="0.25">
      <c r="A37" s="667">
        <v>31</v>
      </c>
      <c r="B37" s="156">
        <v>5</v>
      </c>
      <c r="C37" s="156">
        <v>1</v>
      </c>
      <c r="D37" s="156">
        <v>13</v>
      </c>
      <c r="E37" s="156" t="s">
        <v>1501</v>
      </c>
      <c r="F37" s="607" t="s">
        <v>1532</v>
      </c>
      <c r="G37" s="556" t="s">
        <v>1502</v>
      </c>
      <c r="H37" s="556" t="s">
        <v>1503</v>
      </c>
      <c r="I37" s="556" t="s">
        <v>1504</v>
      </c>
      <c r="J37" s="156" t="s">
        <v>1505</v>
      </c>
      <c r="K37" s="156" t="s">
        <v>69</v>
      </c>
      <c r="L37" s="154" t="s">
        <v>67</v>
      </c>
      <c r="M37" s="154">
        <v>10018.549999999999</v>
      </c>
      <c r="N37" s="154"/>
      <c r="O37" s="154">
        <v>10018.549999999999</v>
      </c>
      <c r="P37" s="154"/>
      <c r="Q37" s="156" t="s">
        <v>1450</v>
      </c>
      <c r="R37" s="156" t="s">
        <v>1451</v>
      </c>
    </row>
    <row r="38" spans="1:18" s="142" customFormat="1" ht="150" customHeight="1" x14ac:dyDescent="0.25">
      <c r="A38" s="667">
        <v>32</v>
      </c>
      <c r="B38" s="156">
        <v>6</v>
      </c>
      <c r="C38" s="156">
        <v>1.3</v>
      </c>
      <c r="D38" s="156">
        <v>13</v>
      </c>
      <c r="E38" s="156" t="s">
        <v>1506</v>
      </c>
      <c r="F38" s="607" t="s">
        <v>1533</v>
      </c>
      <c r="G38" s="156" t="s">
        <v>329</v>
      </c>
      <c r="H38" s="156" t="s">
        <v>1496</v>
      </c>
      <c r="I38" s="156" t="s">
        <v>644</v>
      </c>
      <c r="J38" s="156" t="s">
        <v>1507</v>
      </c>
      <c r="K38" s="156" t="s">
        <v>51</v>
      </c>
      <c r="L38" s="154" t="s">
        <v>67</v>
      </c>
      <c r="M38" s="154">
        <v>6000</v>
      </c>
      <c r="N38" s="154"/>
      <c r="O38" s="154">
        <v>6000</v>
      </c>
      <c r="P38" s="154"/>
      <c r="Q38" s="156" t="s">
        <v>1508</v>
      </c>
      <c r="R38" s="156" t="s">
        <v>1509</v>
      </c>
    </row>
    <row r="39" spans="1:18" s="142" customFormat="1" ht="213" customHeight="1" x14ac:dyDescent="0.25">
      <c r="A39" s="667">
        <v>33</v>
      </c>
      <c r="B39" s="15">
        <v>6</v>
      </c>
      <c r="C39" s="556">
        <v>1</v>
      </c>
      <c r="D39" s="156">
        <v>13</v>
      </c>
      <c r="E39" s="556" t="s">
        <v>1510</v>
      </c>
      <c r="F39" s="595" t="s">
        <v>1534</v>
      </c>
      <c r="G39" s="556" t="s">
        <v>329</v>
      </c>
      <c r="H39" s="556" t="s">
        <v>1511</v>
      </c>
      <c r="I39" s="113" t="s">
        <v>1512</v>
      </c>
      <c r="J39" s="556" t="s">
        <v>1513</v>
      </c>
      <c r="K39" s="556" t="s">
        <v>69</v>
      </c>
      <c r="L39" s="556" t="s">
        <v>67</v>
      </c>
      <c r="M39" s="578">
        <v>4500</v>
      </c>
      <c r="N39" s="578"/>
      <c r="O39" s="578">
        <v>4500</v>
      </c>
      <c r="P39" s="578"/>
      <c r="Q39" s="156" t="s">
        <v>1457</v>
      </c>
      <c r="R39" s="156" t="s">
        <v>1458</v>
      </c>
    </row>
    <row r="40" spans="1:18" s="241" customFormat="1" ht="168.75" customHeight="1" x14ac:dyDescent="0.25">
      <c r="A40" s="669">
        <v>34</v>
      </c>
      <c r="B40" s="553">
        <v>6</v>
      </c>
      <c r="C40" s="553">
        <v>5</v>
      </c>
      <c r="D40" s="553">
        <v>4</v>
      </c>
      <c r="E40" s="553" t="s">
        <v>1360</v>
      </c>
      <c r="F40" s="665" t="s">
        <v>1535</v>
      </c>
      <c r="G40" s="553" t="s">
        <v>70</v>
      </c>
      <c r="H40" s="553" t="s">
        <v>1361</v>
      </c>
      <c r="I40" s="113" t="s">
        <v>1362</v>
      </c>
      <c r="J40" s="553" t="s">
        <v>1363</v>
      </c>
      <c r="K40" s="553" t="s">
        <v>67</v>
      </c>
      <c r="L40" s="553" t="s">
        <v>65</v>
      </c>
      <c r="M40" s="579" t="s">
        <v>67</v>
      </c>
      <c r="N40" s="579">
        <v>20000</v>
      </c>
      <c r="O40" s="579" t="s">
        <v>67</v>
      </c>
      <c r="P40" s="579">
        <v>20000</v>
      </c>
      <c r="Q40" s="553" t="s">
        <v>1358</v>
      </c>
      <c r="R40" s="553" t="s">
        <v>1359</v>
      </c>
    </row>
    <row r="41" spans="1:18" s="408" customFormat="1" ht="198" customHeight="1" x14ac:dyDescent="0.25">
      <c r="A41" s="670">
        <v>35</v>
      </c>
      <c r="B41" s="553">
        <v>2</v>
      </c>
      <c r="C41" s="553">
        <v>1</v>
      </c>
      <c r="D41" s="553">
        <v>6</v>
      </c>
      <c r="E41" s="553" t="s">
        <v>2495</v>
      </c>
      <c r="F41" s="553" t="s">
        <v>2528</v>
      </c>
      <c r="G41" s="553" t="s">
        <v>334</v>
      </c>
      <c r="H41" s="553" t="s">
        <v>1365</v>
      </c>
      <c r="I41" s="5" t="s">
        <v>2496</v>
      </c>
      <c r="J41" s="553" t="s">
        <v>1366</v>
      </c>
      <c r="K41" s="553" t="s">
        <v>67</v>
      </c>
      <c r="L41" s="553" t="s">
        <v>65</v>
      </c>
      <c r="M41" s="579" t="s">
        <v>67</v>
      </c>
      <c r="N41" s="579">
        <v>18000</v>
      </c>
      <c r="O41" s="579" t="str">
        <f>M41</f>
        <v>-</v>
      </c>
      <c r="P41" s="579">
        <v>18000</v>
      </c>
      <c r="Q41" s="553" t="s">
        <v>1358</v>
      </c>
      <c r="R41" s="553" t="s">
        <v>1359</v>
      </c>
    </row>
    <row r="42" spans="1:18" s="408" customFormat="1" ht="231" customHeight="1" x14ac:dyDescent="0.25">
      <c r="A42" s="670">
        <v>36</v>
      </c>
      <c r="B42" s="553">
        <v>6</v>
      </c>
      <c r="C42" s="553">
        <v>1</v>
      </c>
      <c r="D42" s="553">
        <v>6</v>
      </c>
      <c r="E42" s="553" t="s">
        <v>2497</v>
      </c>
      <c r="F42" s="665" t="s">
        <v>2529</v>
      </c>
      <c r="G42" s="553" t="s">
        <v>334</v>
      </c>
      <c r="H42" s="553" t="s">
        <v>1365</v>
      </c>
      <c r="I42" s="5" t="s">
        <v>2498</v>
      </c>
      <c r="J42" s="553" t="s">
        <v>1370</v>
      </c>
      <c r="K42" s="556" t="s">
        <v>67</v>
      </c>
      <c r="L42" s="556" t="s">
        <v>59</v>
      </c>
      <c r="M42" s="578" t="s">
        <v>67</v>
      </c>
      <c r="N42" s="579">
        <v>12000</v>
      </c>
      <c r="O42" s="578" t="s">
        <v>67</v>
      </c>
      <c r="P42" s="579">
        <v>12000</v>
      </c>
      <c r="Q42" s="553" t="s">
        <v>1358</v>
      </c>
      <c r="R42" s="553" t="s">
        <v>1359</v>
      </c>
    </row>
    <row r="43" spans="1:18" s="408" customFormat="1" ht="210" customHeight="1" x14ac:dyDescent="0.25">
      <c r="A43" s="671">
        <v>37</v>
      </c>
      <c r="B43" s="15">
        <v>2</v>
      </c>
      <c r="C43" s="556">
        <v>1</v>
      </c>
      <c r="D43" s="556">
        <v>6</v>
      </c>
      <c r="E43" s="556" t="s">
        <v>2499</v>
      </c>
      <c r="F43" s="665" t="s">
        <v>2530</v>
      </c>
      <c r="G43" s="556" t="s">
        <v>70</v>
      </c>
      <c r="H43" s="556" t="s">
        <v>1361</v>
      </c>
      <c r="I43" s="113" t="s">
        <v>567</v>
      </c>
      <c r="J43" s="556" t="s">
        <v>2500</v>
      </c>
      <c r="K43" s="556" t="s">
        <v>67</v>
      </c>
      <c r="L43" s="556" t="s">
        <v>69</v>
      </c>
      <c r="M43" s="578" t="s">
        <v>67</v>
      </c>
      <c r="N43" s="578">
        <v>9700</v>
      </c>
      <c r="O43" s="578" t="s">
        <v>67</v>
      </c>
      <c r="P43" s="578">
        <f>N43</f>
        <v>9700</v>
      </c>
      <c r="Q43" s="556" t="s">
        <v>1358</v>
      </c>
      <c r="R43" s="556" t="s">
        <v>1359</v>
      </c>
    </row>
    <row r="44" spans="1:18" s="408" customFormat="1" ht="182.25" customHeight="1" x14ac:dyDescent="0.25">
      <c r="A44" s="669">
        <v>38</v>
      </c>
      <c r="B44" s="15">
        <v>2</v>
      </c>
      <c r="C44" s="556">
        <v>1</v>
      </c>
      <c r="D44" s="556">
        <v>6</v>
      </c>
      <c r="E44" s="553" t="s">
        <v>2501</v>
      </c>
      <c r="F44" s="665" t="s">
        <v>2531</v>
      </c>
      <c r="G44" s="556" t="s">
        <v>70</v>
      </c>
      <c r="H44" s="556" t="s">
        <v>1361</v>
      </c>
      <c r="I44" s="5" t="s">
        <v>2502</v>
      </c>
      <c r="J44" s="553" t="s">
        <v>2503</v>
      </c>
      <c r="K44" s="553" t="s">
        <v>67</v>
      </c>
      <c r="L44" s="556" t="s">
        <v>69</v>
      </c>
      <c r="M44" s="579" t="s">
        <v>67</v>
      </c>
      <c r="N44" s="579">
        <v>20800</v>
      </c>
      <c r="O44" s="579" t="s">
        <v>67</v>
      </c>
      <c r="P44" s="579">
        <f>N44</f>
        <v>20800</v>
      </c>
      <c r="Q44" s="553" t="s">
        <v>1358</v>
      </c>
      <c r="R44" s="553" t="s">
        <v>1359</v>
      </c>
    </row>
    <row r="45" spans="1:18" s="408" customFormat="1" ht="180.75" customHeight="1" x14ac:dyDescent="0.25">
      <c r="A45" s="669">
        <v>39</v>
      </c>
      <c r="B45" s="15">
        <v>2</v>
      </c>
      <c r="C45" s="556">
        <v>1</v>
      </c>
      <c r="D45" s="556">
        <v>6</v>
      </c>
      <c r="E45" s="553" t="s">
        <v>2504</v>
      </c>
      <c r="F45" s="665" t="s">
        <v>2532</v>
      </c>
      <c r="G45" s="556" t="s">
        <v>70</v>
      </c>
      <c r="H45" s="556" t="s">
        <v>2505</v>
      </c>
      <c r="I45" s="5" t="s">
        <v>2502</v>
      </c>
      <c r="J45" s="553" t="s">
        <v>2506</v>
      </c>
      <c r="K45" s="556" t="s">
        <v>67</v>
      </c>
      <c r="L45" s="553" t="s">
        <v>62</v>
      </c>
      <c r="M45" s="578" t="s">
        <v>67</v>
      </c>
      <c r="N45" s="579">
        <v>16000</v>
      </c>
      <c r="O45" s="578" t="s">
        <v>67</v>
      </c>
      <c r="P45" s="579">
        <v>16000</v>
      </c>
      <c r="Q45" s="553" t="s">
        <v>1358</v>
      </c>
      <c r="R45" s="553" t="s">
        <v>1359</v>
      </c>
    </row>
    <row r="46" spans="1:18" s="408" customFormat="1" ht="159" customHeight="1" x14ac:dyDescent="0.25">
      <c r="A46" s="669">
        <v>40</v>
      </c>
      <c r="B46" s="553">
        <v>1</v>
      </c>
      <c r="C46" s="553">
        <v>1</v>
      </c>
      <c r="D46" s="553">
        <v>6</v>
      </c>
      <c r="E46" s="553" t="s">
        <v>2507</v>
      </c>
      <c r="F46" s="665" t="s">
        <v>2532</v>
      </c>
      <c r="G46" s="553" t="s">
        <v>368</v>
      </c>
      <c r="H46" s="553" t="s">
        <v>2508</v>
      </c>
      <c r="I46" s="5" t="s">
        <v>36</v>
      </c>
      <c r="J46" s="553" t="s">
        <v>2509</v>
      </c>
      <c r="K46" s="556" t="s">
        <v>67</v>
      </c>
      <c r="L46" s="553" t="s">
        <v>52</v>
      </c>
      <c r="M46" s="578" t="s">
        <v>67</v>
      </c>
      <c r="N46" s="579">
        <v>20200</v>
      </c>
      <c r="O46" s="578" t="s">
        <v>67</v>
      </c>
      <c r="P46" s="579">
        <f>N46</f>
        <v>20200</v>
      </c>
      <c r="Q46" s="553" t="s">
        <v>1358</v>
      </c>
      <c r="R46" s="553" t="s">
        <v>1359</v>
      </c>
    </row>
    <row r="47" spans="1:18" s="408" customFormat="1" ht="252" customHeight="1" x14ac:dyDescent="0.25">
      <c r="A47" s="669">
        <v>41</v>
      </c>
      <c r="B47" s="553">
        <v>2</v>
      </c>
      <c r="C47" s="553">
        <v>1</v>
      </c>
      <c r="D47" s="553">
        <v>6</v>
      </c>
      <c r="E47" s="553" t="s">
        <v>2510</v>
      </c>
      <c r="F47" s="665" t="s">
        <v>2533</v>
      </c>
      <c r="G47" s="553" t="s">
        <v>2511</v>
      </c>
      <c r="H47" s="553" t="s">
        <v>2512</v>
      </c>
      <c r="I47" s="5" t="s">
        <v>36</v>
      </c>
      <c r="J47" s="553" t="s">
        <v>2513</v>
      </c>
      <c r="K47" s="556" t="s">
        <v>67</v>
      </c>
      <c r="L47" s="553" t="s">
        <v>52</v>
      </c>
      <c r="M47" s="578" t="s">
        <v>67</v>
      </c>
      <c r="N47" s="579">
        <v>15300</v>
      </c>
      <c r="O47" s="578" t="s">
        <v>67</v>
      </c>
      <c r="P47" s="579">
        <f>N47</f>
        <v>15300</v>
      </c>
      <c r="Q47" s="553" t="s">
        <v>1358</v>
      </c>
      <c r="R47" s="553" t="s">
        <v>1359</v>
      </c>
    </row>
    <row r="48" spans="1:18" s="408" customFormat="1" ht="271.5" customHeight="1" x14ac:dyDescent="0.25">
      <c r="A48" s="669">
        <v>42</v>
      </c>
      <c r="B48" s="553">
        <v>2</v>
      </c>
      <c r="C48" s="553">
        <v>1</v>
      </c>
      <c r="D48" s="553">
        <v>6</v>
      </c>
      <c r="E48" s="553" t="s">
        <v>2514</v>
      </c>
      <c r="F48" s="665" t="s">
        <v>2534</v>
      </c>
      <c r="G48" s="553" t="s">
        <v>2515</v>
      </c>
      <c r="H48" s="553" t="s">
        <v>2516</v>
      </c>
      <c r="I48" s="5" t="s">
        <v>36</v>
      </c>
      <c r="J48" s="553" t="s">
        <v>2517</v>
      </c>
      <c r="K48" s="556" t="s">
        <v>67</v>
      </c>
      <c r="L48" s="553" t="s">
        <v>52</v>
      </c>
      <c r="M48" s="578" t="s">
        <v>67</v>
      </c>
      <c r="N48" s="579">
        <v>3000</v>
      </c>
      <c r="O48" s="578" t="s">
        <v>67</v>
      </c>
      <c r="P48" s="579">
        <f>N48</f>
        <v>3000</v>
      </c>
      <c r="Q48" s="553" t="s">
        <v>1358</v>
      </c>
      <c r="R48" s="553" t="s">
        <v>1359</v>
      </c>
    </row>
    <row r="49" spans="1:18" s="408" customFormat="1" ht="184.5" customHeight="1" x14ac:dyDescent="0.25">
      <c r="A49" s="669">
        <v>43</v>
      </c>
      <c r="B49" s="553">
        <v>2</v>
      </c>
      <c r="C49" s="553">
        <v>1</v>
      </c>
      <c r="D49" s="553">
        <v>9</v>
      </c>
      <c r="E49" s="553" t="s">
        <v>2518</v>
      </c>
      <c r="F49" s="665" t="s">
        <v>1536</v>
      </c>
      <c r="G49" s="553" t="s">
        <v>2519</v>
      </c>
      <c r="H49" s="553" t="s">
        <v>2520</v>
      </c>
      <c r="I49" s="5" t="s">
        <v>2521</v>
      </c>
      <c r="J49" s="553" t="s">
        <v>2522</v>
      </c>
      <c r="K49" s="556" t="s">
        <v>67</v>
      </c>
      <c r="L49" s="553" t="s">
        <v>82</v>
      </c>
      <c r="M49" s="578" t="s">
        <v>67</v>
      </c>
      <c r="N49" s="579">
        <v>20000</v>
      </c>
      <c r="O49" s="578" t="s">
        <v>67</v>
      </c>
      <c r="P49" s="579">
        <f>N49</f>
        <v>20000</v>
      </c>
      <c r="Q49" s="553" t="s">
        <v>1358</v>
      </c>
      <c r="R49" s="553" t="s">
        <v>1359</v>
      </c>
    </row>
    <row r="50" spans="1:18" s="408" customFormat="1" ht="168.75" customHeight="1" x14ac:dyDescent="0.25">
      <c r="A50" s="671">
        <v>44</v>
      </c>
      <c r="B50" s="553">
        <v>3</v>
      </c>
      <c r="C50" s="553">
        <v>3</v>
      </c>
      <c r="D50" s="553">
        <v>10</v>
      </c>
      <c r="E50" s="553" t="s">
        <v>1385</v>
      </c>
      <c r="F50" s="556" t="s">
        <v>1537</v>
      </c>
      <c r="G50" s="553" t="s">
        <v>1386</v>
      </c>
      <c r="H50" s="553" t="s">
        <v>1387</v>
      </c>
      <c r="I50" s="5" t="s">
        <v>1388</v>
      </c>
      <c r="J50" s="553" t="s">
        <v>1389</v>
      </c>
      <c r="K50" s="556" t="s">
        <v>67</v>
      </c>
      <c r="L50" s="556" t="s">
        <v>59</v>
      </c>
      <c r="M50" s="578" t="s">
        <v>67</v>
      </c>
      <c r="N50" s="579">
        <v>15000</v>
      </c>
      <c r="O50" s="578" t="s">
        <v>67</v>
      </c>
      <c r="P50" s="579">
        <v>15000</v>
      </c>
      <c r="Q50" s="553" t="s">
        <v>1358</v>
      </c>
      <c r="R50" s="553" t="s">
        <v>1359</v>
      </c>
    </row>
    <row r="51" spans="1:18" s="408" customFormat="1" ht="223.5" customHeight="1" x14ac:dyDescent="0.25">
      <c r="A51" s="672">
        <v>45</v>
      </c>
      <c r="B51" s="553">
        <v>6</v>
      </c>
      <c r="C51" s="553">
        <v>5</v>
      </c>
      <c r="D51" s="553">
        <v>11</v>
      </c>
      <c r="E51" s="553" t="s">
        <v>1390</v>
      </c>
      <c r="F51" s="665" t="s">
        <v>2535</v>
      </c>
      <c r="G51" s="553" t="s">
        <v>1391</v>
      </c>
      <c r="H51" s="553" t="s">
        <v>1392</v>
      </c>
      <c r="I51" s="5" t="s">
        <v>2523</v>
      </c>
      <c r="J51" s="553" t="s">
        <v>1394</v>
      </c>
      <c r="K51" s="553" t="s">
        <v>67</v>
      </c>
      <c r="L51" s="556" t="s">
        <v>59</v>
      </c>
      <c r="M51" s="579" t="s">
        <v>67</v>
      </c>
      <c r="N51" s="579">
        <v>44000</v>
      </c>
      <c r="O51" s="579" t="s">
        <v>67</v>
      </c>
      <c r="P51" s="579">
        <v>44000</v>
      </c>
      <c r="Q51" s="553" t="s">
        <v>1358</v>
      </c>
      <c r="R51" s="553" t="s">
        <v>1359</v>
      </c>
    </row>
    <row r="52" spans="1:18" s="408" customFormat="1" ht="192" customHeight="1" x14ac:dyDescent="0.25">
      <c r="A52" s="552">
        <v>46</v>
      </c>
      <c r="B52" s="556">
        <v>6</v>
      </c>
      <c r="C52" s="556">
        <v>5</v>
      </c>
      <c r="D52" s="556">
        <v>11</v>
      </c>
      <c r="E52" s="556" t="s">
        <v>2524</v>
      </c>
      <c r="F52" s="556" t="s">
        <v>2536</v>
      </c>
      <c r="G52" s="556" t="s">
        <v>70</v>
      </c>
      <c r="H52" s="556" t="s">
        <v>2525</v>
      </c>
      <c r="I52" s="113" t="s">
        <v>2526</v>
      </c>
      <c r="J52" s="556" t="s">
        <v>2527</v>
      </c>
      <c r="K52" s="556" t="s">
        <v>67</v>
      </c>
      <c r="L52" s="556" t="s">
        <v>65</v>
      </c>
      <c r="M52" s="578" t="s">
        <v>67</v>
      </c>
      <c r="N52" s="578">
        <v>16000</v>
      </c>
      <c r="O52" s="578" t="s">
        <v>67</v>
      </c>
      <c r="P52" s="578">
        <v>16000</v>
      </c>
      <c r="Q52" s="556" t="s">
        <v>1358</v>
      </c>
      <c r="R52" s="556" t="s">
        <v>1359</v>
      </c>
    </row>
    <row r="53" spans="1:18" s="102" customFormat="1" x14ac:dyDescent="0.25">
      <c r="I53" s="148"/>
    </row>
    <row r="54" spans="1:18" s="102" customFormat="1" x14ac:dyDescent="0.25">
      <c r="I54" s="148"/>
      <c r="L54" s="220"/>
      <c r="M54" s="828" t="s">
        <v>119</v>
      </c>
      <c r="N54" s="828"/>
      <c r="O54" s="828" t="s">
        <v>120</v>
      </c>
      <c r="P54" s="919"/>
    </row>
    <row r="55" spans="1:18" s="102" customFormat="1" x14ac:dyDescent="0.25">
      <c r="I55" s="148"/>
      <c r="L55"/>
      <c r="M55" s="582" t="s">
        <v>121</v>
      </c>
      <c r="N55" s="189" t="s">
        <v>122</v>
      </c>
      <c r="O55" s="189" t="s">
        <v>121</v>
      </c>
      <c r="P55" s="189" t="s">
        <v>122</v>
      </c>
    </row>
    <row r="56" spans="1:18" s="102" customFormat="1" x14ac:dyDescent="0.25">
      <c r="I56" s="148"/>
      <c r="L56"/>
      <c r="M56" s="363">
        <f>12+13</f>
        <v>25</v>
      </c>
      <c r="N56" s="149">
        <v>519926.93</v>
      </c>
      <c r="O56" s="112">
        <v>21</v>
      </c>
      <c r="P56" s="114">
        <v>596649.65</v>
      </c>
    </row>
    <row r="58" spans="1:18" x14ac:dyDescent="0.25">
      <c r="M58" s="104"/>
    </row>
  </sheetData>
  <mergeCells count="16">
    <mergeCell ref="M54:N54"/>
    <mergeCell ref="O54:P54"/>
    <mergeCell ref="Q4:Q5"/>
    <mergeCell ref="R4:R5"/>
    <mergeCell ref="O4:P4"/>
    <mergeCell ref="M4:N4"/>
    <mergeCell ref="F4:F5"/>
    <mergeCell ref="G4:G5"/>
    <mergeCell ref="H4:I4"/>
    <mergeCell ref="J4:J5"/>
    <mergeCell ref="K4:L4"/>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R120"/>
  <sheetViews>
    <sheetView zoomScale="60" zoomScaleNormal="60" workbookViewId="0">
      <selection activeCell="A3" sqref="A3"/>
    </sheetView>
  </sheetViews>
  <sheetFormatPr defaultRowHeight="15" x14ac:dyDescent="0.25"/>
  <cols>
    <col min="1" max="1" width="5.7109375" customWidth="1"/>
    <col min="5" max="5" width="33.5703125" customWidth="1"/>
    <col min="6" max="6" width="60.140625" customWidth="1"/>
    <col min="7" max="7" width="28.7109375" customWidth="1"/>
    <col min="8" max="8" width="18.42578125" customWidth="1"/>
    <col min="9" max="9" width="16.28515625" customWidth="1"/>
    <col min="10" max="10" width="29.42578125" customWidth="1"/>
    <col min="12" max="12" width="14.42578125" customWidth="1"/>
    <col min="13" max="13" width="13.42578125" customWidth="1"/>
    <col min="14" max="14" width="12" customWidth="1"/>
    <col min="15" max="15" width="12.5703125" customWidth="1"/>
    <col min="16" max="16" width="12" customWidth="1"/>
    <col min="17" max="17" width="16" customWidth="1"/>
    <col min="18" max="18" width="15" customWidth="1"/>
  </cols>
  <sheetData>
    <row r="2" spans="1:18" x14ac:dyDescent="0.25">
      <c r="A2" s="103" t="s">
        <v>4082</v>
      </c>
    </row>
    <row r="4" spans="1:18" s="102" customFormat="1" ht="48"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row>
    <row r="5" spans="1:18" s="102" customFormat="1" x14ac:dyDescent="0.25">
      <c r="A5" s="891"/>
      <c r="B5" s="893"/>
      <c r="C5" s="893"/>
      <c r="D5" s="893"/>
      <c r="E5" s="891"/>
      <c r="F5" s="891"/>
      <c r="G5" s="891"/>
      <c r="H5" s="190" t="s">
        <v>14</v>
      </c>
      <c r="I5" s="190" t="s">
        <v>15</v>
      </c>
      <c r="J5" s="891"/>
      <c r="K5" s="191">
        <v>2018</v>
      </c>
      <c r="L5" s="191">
        <v>2019</v>
      </c>
      <c r="M5" s="192">
        <v>2018</v>
      </c>
      <c r="N5" s="192">
        <v>2019</v>
      </c>
      <c r="O5" s="192">
        <v>2018</v>
      </c>
      <c r="P5" s="192">
        <v>2019</v>
      </c>
      <c r="Q5" s="891"/>
      <c r="R5" s="893"/>
    </row>
    <row r="6" spans="1:18" s="102" customFormat="1" x14ac:dyDescent="0.25">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row>
    <row r="7" spans="1:18" s="410" customFormat="1" ht="15" customHeight="1" x14ac:dyDescent="0.25">
      <c r="A7" s="755">
        <v>1</v>
      </c>
      <c r="B7" s="755" t="s">
        <v>175</v>
      </c>
      <c r="C7" s="755">
        <v>1.2</v>
      </c>
      <c r="D7" s="756">
        <v>3</v>
      </c>
      <c r="E7" s="756" t="s">
        <v>1540</v>
      </c>
      <c r="F7" s="1084" t="s">
        <v>1548</v>
      </c>
      <c r="G7" s="761" t="s">
        <v>1541</v>
      </c>
      <c r="H7" s="59" t="s">
        <v>1542</v>
      </c>
      <c r="I7" s="113" t="s">
        <v>1543</v>
      </c>
      <c r="J7" s="1085" t="s">
        <v>1544</v>
      </c>
      <c r="K7" s="764" t="s">
        <v>52</v>
      </c>
      <c r="L7" s="764"/>
      <c r="M7" s="765">
        <v>40209.050000000003</v>
      </c>
      <c r="N7" s="765"/>
      <c r="O7" s="765">
        <v>40209.050000000003</v>
      </c>
      <c r="P7" s="765"/>
      <c r="Q7" s="756" t="s">
        <v>1545</v>
      </c>
      <c r="R7" s="756" t="s">
        <v>1546</v>
      </c>
    </row>
    <row r="8" spans="1:18" s="410" customFormat="1" ht="83.25" customHeight="1" x14ac:dyDescent="0.25">
      <c r="A8" s="755"/>
      <c r="B8" s="755"/>
      <c r="C8" s="755"/>
      <c r="D8" s="756"/>
      <c r="E8" s="756"/>
      <c r="F8" s="1084"/>
      <c r="G8" s="762"/>
      <c r="H8" s="902" t="s">
        <v>1547</v>
      </c>
      <c r="I8" s="1078" t="s">
        <v>2537</v>
      </c>
      <c r="J8" s="1086"/>
      <c r="K8" s="764"/>
      <c r="L8" s="764"/>
      <c r="M8" s="765"/>
      <c r="N8" s="765"/>
      <c r="O8" s="765"/>
      <c r="P8" s="765"/>
      <c r="Q8" s="756"/>
      <c r="R8" s="756"/>
    </row>
    <row r="9" spans="1:18" s="410" customFormat="1" x14ac:dyDescent="0.25">
      <c r="A9" s="755"/>
      <c r="B9" s="755"/>
      <c r="C9" s="755"/>
      <c r="D9" s="756"/>
      <c r="E9" s="756"/>
      <c r="F9" s="1084"/>
      <c r="G9" s="762"/>
      <c r="H9" s="945"/>
      <c r="I9" s="1079"/>
      <c r="J9" s="1086"/>
      <c r="K9" s="764"/>
      <c r="L9" s="764"/>
      <c r="M9" s="765"/>
      <c r="N9" s="765"/>
      <c r="O9" s="765"/>
      <c r="P9" s="765"/>
      <c r="Q9" s="756"/>
      <c r="R9" s="756"/>
    </row>
    <row r="10" spans="1:18" s="410" customFormat="1" x14ac:dyDescent="0.25">
      <c r="A10" s="755"/>
      <c r="B10" s="755"/>
      <c r="C10" s="755"/>
      <c r="D10" s="756"/>
      <c r="E10" s="756"/>
      <c r="F10" s="1084"/>
      <c r="G10" s="762"/>
      <c r="H10" s="945"/>
      <c r="I10" s="1079"/>
      <c r="J10" s="1086"/>
      <c r="K10" s="764"/>
      <c r="L10" s="764"/>
      <c r="M10" s="765"/>
      <c r="N10" s="765"/>
      <c r="O10" s="765"/>
      <c r="P10" s="765"/>
      <c r="Q10" s="756"/>
      <c r="R10" s="756"/>
    </row>
    <row r="11" spans="1:18" s="410" customFormat="1" x14ac:dyDescent="0.25">
      <c r="A11" s="755"/>
      <c r="B11" s="755"/>
      <c r="C11" s="755"/>
      <c r="D11" s="756"/>
      <c r="E11" s="756"/>
      <c r="F11" s="1084"/>
      <c r="G11" s="762"/>
      <c r="H11" s="945"/>
      <c r="I11" s="1079"/>
      <c r="J11" s="1086"/>
      <c r="K11" s="764"/>
      <c r="L11" s="764"/>
      <c r="M11" s="765"/>
      <c r="N11" s="765"/>
      <c r="O11" s="765"/>
      <c r="P11" s="765"/>
      <c r="Q11" s="756"/>
      <c r="R11" s="756"/>
    </row>
    <row r="12" spans="1:18" s="410" customFormat="1" ht="275.25" customHeight="1" x14ac:dyDescent="0.25">
      <c r="A12" s="755"/>
      <c r="B12" s="755"/>
      <c r="C12" s="755"/>
      <c r="D12" s="756"/>
      <c r="E12" s="756"/>
      <c r="F12" s="1084"/>
      <c r="G12" s="763"/>
      <c r="H12" s="925"/>
      <c r="I12" s="1080"/>
      <c r="J12" s="1087"/>
      <c r="K12" s="764"/>
      <c r="L12" s="764"/>
      <c r="M12" s="765"/>
      <c r="N12" s="765"/>
      <c r="O12" s="765"/>
      <c r="P12" s="765"/>
      <c r="Q12" s="756"/>
      <c r="R12" s="756"/>
    </row>
    <row r="13" spans="1:18" s="3" customFormat="1" x14ac:dyDescent="0.25">
      <c r="A13" s="767">
        <v>2</v>
      </c>
      <c r="B13" s="767" t="s">
        <v>51</v>
      </c>
      <c r="C13" s="767">
        <v>1</v>
      </c>
      <c r="D13" s="768">
        <v>13</v>
      </c>
      <c r="E13" s="768" t="s">
        <v>1549</v>
      </c>
      <c r="F13" s="1082" t="s">
        <v>1550</v>
      </c>
      <c r="G13" s="768" t="s">
        <v>1551</v>
      </c>
      <c r="H13" s="255" t="s">
        <v>137</v>
      </c>
      <c r="I13" s="255" t="s">
        <v>1552</v>
      </c>
      <c r="J13" s="1081" t="s">
        <v>1553</v>
      </c>
      <c r="K13" s="773" t="s">
        <v>69</v>
      </c>
      <c r="L13" s="773"/>
      <c r="M13" s="774">
        <v>132066.75</v>
      </c>
      <c r="N13" s="774"/>
      <c r="O13" s="774">
        <v>51080</v>
      </c>
      <c r="P13" s="774"/>
      <c r="Q13" s="768" t="s">
        <v>1545</v>
      </c>
      <c r="R13" s="768" t="s">
        <v>1546</v>
      </c>
    </row>
    <row r="14" spans="1:18" s="3" customFormat="1" ht="30" x14ac:dyDescent="0.25">
      <c r="A14" s="767"/>
      <c r="B14" s="767"/>
      <c r="C14" s="767"/>
      <c r="D14" s="768"/>
      <c r="E14" s="768"/>
      <c r="F14" s="1082"/>
      <c r="G14" s="768"/>
      <c r="H14" s="255" t="s">
        <v>1554</v>
      </c>
      <c r="I14" s="255" t="s">
        <v>1555</v>
      </c>
      <c r="J14" s="1081"/>
      <c r="K14" s="773"/>
      <c r="L14" s="773"/>
      <c r="M14" s="774"/>
      <c r="N14" s="774"/>
      <c r="O14" s="774"/>
      <c r="P14" s="774"/>
      <c r="Q14" s="768"/>
      <c r="R14" s="768"/>
    </row>
    <row r="15" spans="1:18" s="3" customFormat="1" ht="30" x14ac:dyDescent="0.25">
      <c r="A15" s="767"/>
      <c r="B15" s="767"/>
      <c r="C15" s="767"/>
      <c r="D15" s="768"/>
      <c r="E15" s="768"/>
      <c r="F15" s="1082"/>
      <c r="G15" s="768"/>
      <c r="H15" s="255" t="s">
        <v>1128</v>
      </c>
      <c r="I15" s="255" t="s">
        <v>1556</v>
      </c>
      <c r="J15" s="1081"/>
      <c r="K15" s="773"/>
      <c r="L15" s="773"/>
      <c r="M15" s="774"/>
      <c r="N15" s="774"/>
      <c r="O15" s="774"/>
      <c r="P15" s="774"/>
      <c r="Q15" s="768"/>
      <c r="R15" s="768"/>
    </row>
    <row r="16" spans="1:18" s="3" customFormat="1" ht="291" customHeight="1" x14ac:dyDescent="0.25">
      <c r="A16" s="767"/>
      <c r="B16" s="767"/>
      <c r="C16" s="767"/>
      <c r="D16" s="768"/>
      <c r="E16" s="768"/>
      <c r="F16" s="1082"/>
      <c r="G16" s="768"/>
      <c r="H16" s="255" t="s">
        <v>1557</v>
      </c>
      <c r="I16" s="255" t="s">
        <v>1558</v>
      </c>
      <c r="J16" s="1081"/>
      <c r="K16" s="773"/>
      <c r="L16" s="773"/>
      <c r="M16" s="774"/>
      <c r="N16" s="774"/>
      <c r="O16" s="774"/>
      <c r="P16" s="774"/>
      <c r="Q16" s="768"/>
      <c r="R16" s="768"/>
    </row>
    <row r="17" spans="1:18" s="102" customFormat="1" x14ac:dyDescent="0.25">
      <c r="A17" s="755">
        <v>3</v>
      </c>
      <c r="B17" s="755" t="s">
        <v>158</v>
      </c>
      <c r="C17" s="755">
        <v>5</v>
      </c>
      <c r="D17" s="756">
        <v>4</v>
      </c>
      <c r="E17" s="761" t="s">
        <v>1559</v>
      </c>
      <c r="F17" s="898" t="s">
        <v>1560</v>
      </c>
      <c r="G17" s="752" t="s">
        <v>76</v>
      </c>
      <c r="H17" s="59" t="s">
        <v>1143</v>
      </c>
      <c r="I17" s="165">
        <v>3</v>
      </c>
      <c r="J17" s="752" t="s">
        <v>1561</v>
      </c>
      <c r="K17" s="764" t="s">
        <v>59</v>
      </c>
      <c r="L17" s="764"/>
      <c r="M17" s="765">
        <v>39644.15</v>
      </c>
      <c r="N17" s="765"/>
      <c r="O17" s="765">
        <v>39644.15</v>
      </c>
      <c r="P17" s="765"/>
      <c r="Q17" s="756" t="s">
        <v>1562</v>
      </c>
      <c r="R17" s="756" t="s">
        <v>1563</v>
      </c>
    </row>
    <row r="18" spans="1:18" s="102" customFormat="1" ht="30" x14ac:dyDescent="0.25">
      <c r="A18" s="755"/>
      <c r="B18" s="755"/>
      <c r="C18" s="755"/>
      <c r="D18" s="756"/>
      <c r="E18" s="762"/>
      <c r="F18" s="1088"/>
      <c r="G18" s="753"/>
      <c r="H18" s="59" t="s">
        <v>89</v>
      </c>
      <c r="I18" s="165">
        <v>60</v>
      </c>
      <c r="J18" s="753"/>
      <c r="K18" s="764"/>
      <c r="L18" s="764"/>
      <c r="M18" s="765"/>
      <c r="N18" s="765"/>
      <c r="O18" s="765"/>
      <c r="P18" s="765"/>
      <c r="Q18" s="756"/>
      <c r="R18" s="756"/>
    </row>
    <row r="19" spans="1:18" s="102" customFormat="1" ht="45" x14ac:dyDescent="0.25">
      <c r="A19" s="755"/>
      <c r="B19" s="755"/>
      <c r="C19" s="755"/>
      <c r="D19" s="756"/>
      <c r="E19" s="762"/>
      <c r="F19" s="1088"/>
      <c r="G19" s="754"/>
      <c r="H19" s="59" t="s">
        <v>1564</v>
      </c>
      <c r="I19" s="165">
        <v>5</v>
      </c>
      <c r="J19" s="753"/>
      <c r="K19" s="764"/>
      <c r="L19" s="764"/>
      <c r="M19" s="765"/>
      <c r="N19" s="765"/>
      <c r="O19" s="765"/>
      <c r="P19" s="765"/>
      <c r="Q19" s="756"/>
      <c r="R19" s="756"/>
    </row>
    <row r="20" spans="1:18" s="102" customFormat="1" x14ac:dyDescent="0.25">
      <c r="A20" s="755"/>
      <c r="B20" s="755"/>
      <c r="C20" s="755"/>
      <c r="D20" s="756"/>
      <c r="E20" s="762"/>
      <c r="F20" s="1088"/>
      <c r="G20" s="752" t="s">
        <v>64</v>
      </c>
      <c r="H20" s="59" t="s">
        <v>738</v>
      </c>
      <c r="I20" s="165">
        <v>1</v>
      </c>
      <c r="J20" s="753"/>
      <c r="K20" s="764"/>
      <c r="L20" s="764"/>
      <c r="M20" s="765"/>
      <c r="N20" s="765"/>
      <c r="O20" s="765"/>
      <c r="P20" s="765"/>
      <c r="Q20" s="756"/>
      <c r="R20" s="756"/>
    </row>
    <row r="21" spans="1:18" s="102" customFormat="1" ht="30" x14ac:dyDescent="0.25">
      <c r="A21" s="755"/>
      <c r="B21" s="755"/>
      <c r="C21" s="755"/>
      <c r="D21" s="756"/>
      <c r="E21" s="762"/>
      <c r="F21" s="1088"/>
      <c r="G21" s="753"/>
      <c r="H21" s="59" t="s">
        <v>55</v>
      </c>
      <c r="I21" s="165">
        <v>100</v>
      </c>
      <c r="J21" s="753"/>
      <c r="K21" s="764"/>
      <c r="L21" s="764"/>
      <c r="M21" s="765"/>
      <c r="N21" s="765"/>
      <c r="O21" s="765"/>
      <c r="P21" s="765"/>
      <c r="Q21" s="756"/>
      <c r="R21" s="756"/>
    </row>
    <row r="22" spans="1:18" s="102" customFormat="1" ht="45" x14ac:dyDescent="0.25">
      <c r="A22" s="755"/>
      <c r="B22" s="755"/>
      <c r="C22" s="755"/>
      <c r="D22" s="756"/>
      <c r="E22" s="762"/>
      <c r="F22" s="1088"/>
      <c r="G22" s="754"/>
      <c r="H22" s="59" t="s">
        <v>1564</v>
      </c>
      <c r="I22" s="165">
        <v>6</v>
      </c>
      <c r="J22" s="753"/>
      <c r="K22" s="764"/>
      <c r="L22" s="764"/>
      <c r="M22" s="765"/>
      <c r="N22" s="765"/>
      <c r="O22" s="765"/>
      <c r="P22" s="765"/>
      <c r="Q22" s="756"/>
      <c r="R22" s="756"/>
    </row>
    <row r="23" spans="1:18" s="102" customFormat="1" ht="30" x14ac:dyDescent="0.25">
      <c r="A23" s="755"/>
      <c r="B23" s="755"/>
      <c r="C23" s="755"/>
      <c r="D23" s="756"/>
      <c r="E23" s="763"/>
      <c r="F23" s="1089"/>
      <c r="G23" s="130" t="s">
        <v>39</v>
      </c>
      <c r="H23" s="59" t="s">
        <v>1565</v>
      </c>
      <c r="I23" s="165">
        <v>2</v>
      </c>
      <c r="J23" s="754"/>
      <c r="K23" s="764"/>
      <c r="L23" s="764"/>
      <c r="M23" s="765"/>
      <c r="N23" s="765"/>
      <c r="O23" s="765"/>
      <c r="P23" s="765"/>
      <c r="Q23" s="756"/>
      <c r="R23" s="756"/>
    </row>
    <row r="24" spans="1:18" s="3" customFormat="1" x14ac:dyDescent="0.25">
      <c r="A24" s="767">
        <v>4</v>
      </c>
      <c r="B24" s="767" t="s">
        <v>158</v>
      </c>
      <c r="C24" s="767">
        <v>5</v>
      </c>
      <c r="D24" s="768">
        <v>4</v>
      </c>
      <c r="E24" s="771" t="s">
        <v>1566</v>
      </c>
      <c r="F24" s="1090" t="s">
        <v>1567</v>
      </c>
      <c r="G24" s="768" t="s">
        <v>64</v>
      </c>
      <c r="H24" s="215" t="s">
        <v>738</v>
      </c>
      <c r="I24" s="256">
        <v>1</v>
      </c>
      <c r="J24" s="768" t="s">
        <v>1568</v>
      </c>
      <c r="K24" s="773" t="s">
        <v>59</v>
      </c>
      <c r="L24" s="773"/>
      <c r="M24" s="774">
        <v>38676.870000000003</v>
      </c>
      <c r="N24" s="774"/>
      <c r="O24" s="774">
        <v>38676.870000000003</v>
      </c>
      <c r="P24" s="774"/>
      <c r="Q24" s="768" t="s">
        <v>1569</v>
      </c>
      <c r="R24" s="768" t="s">
        <v>1570</v>
      </c>
    </row>
    <row r="25" spans="1:18" s="3" customFormat="1" ht="30" x14ac:dyDescent="0.25">
      <c r="A25" s="767"/>
      <c r="B25" s="767"/>
      <c r="C25" s="767"/>
      <c r="D25" s="768"/>
      <c r="E25" s="785"/>
      <c r="F25" s="1091"/>
      <c r="G25" s="768"/>
      <c r="H25" s="215" t="s">
        <v>941</v>
      </c>
      <c r="I25" s="256">
        <v>50</v>
      </c>
      <c r="J25" s="768"/>
      <c r="K25" s="773"/>
      <c r="L25" s="773"/>
      <c r="M25" s="774"/>
      <c r="N25" s="774"/>
      <c r="O25" s="774"/>
      <c r="P25" s="774"/>
      <c r="Q25" s="768"/>
      <c r="R25" s="768"/>
    </row>
    <row r="26" spans="1:18" s="3" customFormat="1" ht="45" x14ac:dyDescent="0.25">
      <c r="A26" s="767"/>
      <c r="B26" s="767"/>
      <c r="C26" s="767"/>
      <c r="D26" s="768"/>
      <c r="E26" s="785"/>
      <c r="F26" s="1091"/>
      <c r="G26" s="768"/>
      <c r="H26" s="215" t="s">
        <v>1564</v>
      </c>
      <c r="I26" s="256">
        <v>10</v>
      </c>
      <c r="J26" s="768"/>
      <c r="K26" s="773"/>
      <c r="L26" s="773"/>
      <c r="M26" s="774"/>
      <c r="N26" s="774"/>
      <c r="O26" s="774"/>
      <c r="P26" s="774"/>
      <c r="Q26" s="768"/>
      <c r="R26" s="768"/>
    </row>
    <row r="27" spans="1:18" s="3" customFormat="1" x14ac:dyDescent="0.25">
      <c r="A27" s="767"/>
      <c r="B27" s="767"/>
      <c r="C27" s="767"/>
      <c r="D27" s="768"/>
      <c r="E27" s="785"/>
      <c r="F27" s="1091"/>
      <c r="G27" s="768" t="s">
        <v>1571</v>
      </c>
      <c r="H27" s="215" t="s">
        <v>1572</v>
      </c>
      <c r="I27" s="256">
        <v>1</v>
      </c>
      <c r="J27" s="768" t="s">
        <v>1573</v>
      </c>
      <c r="K27" s="773"/>
      <c r="L27" s="773"/>
      <c r="M27" s="774"/>
      <c r="N27" s="774"/>
      <c r="O27" s="774"/>
      <c r="P27" s="774"/>
      <c r="Q27" s="768"/>
      <c r="R27" s="768"/>
    </row>
    <row r="28" spans="1:18" s="3" customFormat="1" ht="30" x14ac:dyDescent="0.25">
      <c r="A28" s="767"/>
      <c r="B28" s="767"/>
      <c r="C28" s="767"/>
      <c r="D28" s="768"/>
      <c r="E28" s="772"/>
      <c r="F28" s="1092"/>
      <c r="G28" s="768"/>
      <c r="H28" s="215" t="s">
        <v>1574</v>
      </c>
      <c r="I28" s="238">
        <v>80000</v>
      </c>
      <c r="J28" s="768"/>
      <c r="K28" s="773"/>
      <c r="L28" s="773"/>
      <c r="M28" s="774"/>
      <c r="N28" s="774"/>
      <c r="O28" s="774"/>
      <c r="P28" s="774"/>
      <c r="Q28" s="768"/>
      <c r="R28" s="768"/>
    </row>
    <row r="29" spans="1:18" s="102" customFormat="1" ht="30" x14ac:dyDescent="0.25">
      <c r="A29" s="755">
        <v>5</v>
      </c>
      <c r="B29" s="755" t="s">
        <v>158</v>
      </c>
      <c r="C29" s="755">
        <v>5</v>
      </c>
      <c r="D29" s="756">
        <v>4</v>
      </c>
      <c r="E29" s="761" t="s">
        <v>1575</v>
      </c>
      <c r="F29" s="909" t="s">
        <v>1576</v>
      </c>
      <c r="G29" s="761" t="s">
        <v>1577</v>
      </c>
      <c r="H29" s="59" t="s">
        <v>42</v>
      </c>
      <c r="I29" s="165">
        <v>1</v>
      </c>
      <c r="J29" s="756" t="s">
        <v>1578</v>
      </c>
      <c r="K29" s="764" t="s">
        <v>59</v>
      </c>
      <c r="L29" s="764"/>
      <c r="M29" s="765">
        <v>39708.699999999997</v>
      </c>
      <c r="N29" s="765"/>
      <c r="O29" s="765">
        <v>39708.699999999997</v>
      </c>
      <c r="P29" s="765"/>
      <c r="Q29" s="756" t="s">
        <v>1579</v>
      </c>
      <c r="R29" s="756" t="s">
        <v>1580</v>
      </c>
    </row>
    <row r="30" spans="1:18" s="102" customFormat="1" x14ac:dyDescent="0.25">
      <c r="A30" s="755"/>
      <c r="B30" s="755"/>
      <c r="C30" s="755"/>
      <c r="D30" s="756"/>
      <c r="E30" s="762"/>
      <c r="F30" s="909"/>
      <c r="G30" s="762"/>
      <c r="H30" s="59" t="s">
        <v>53</v>
      </c>
      <c r="I30" s="165">
        <v>40</v>
      </c>
      <c r="J30" s="756"/>
      <c r="K30" s="764"/>
      <c r="L30" s="764"/>
      <c r="M30" s="765"/>
      <c r="N30" s="765"/>
      <c r="O30" s="765"/>
      <c r="P30" s="765"/>
      <c r="Q30" s="756"/>
      <c r="R30" s="756"/>
    </row>
    <row r="31" spans="1:18" s="102" customFormat="1" ht="30" x14ac:dyDescent="0.25">
      <c r="A31" s="755"/>
      <c r="B31" s="755"/>
      <c r="C31" s="755"/>
      <c r="D31" s="756"/>
      <c r="E31" s="762"/>
      <c r="F31" s="909"/>
      <c r="G31" s="763"/>
      <c r="H31" s="59" t="s">
        <v>1581</v>
      </c>
      <c r="I31" s="165">
        <v>40</v>
      </c>
      <c r="J31" s="756"/>
      <c r="K31" s="764"/>
      <c r="L31" s="764"/>
      <c r="M31" s="765"/>
      <c r="N31" s="765"/>
      <c r="O31" s="765"/>
      <c r="P31" s="765"/>
      <c r="Q31" s="756"/>
      <c r="R31" s="756"/>
    </row>
    <row r="32" spans="1:18" s="102" customFormat="1" ht="30" x14ac:dyDescent="0.25">
      <c r="A32" s="755"/>
      <c r="B32" s="755"/>
      <c r="C32" s="755"/>
      <c r="D32" s="756"/>
      <c r="E32" s="762"/>
      <c r="F32" s="909"/>
      <c r="G32" s="756" t="s">
        <v>1582</v>
      </c>
      <c r="H32" s="59" t="s">
        <v>895</v>
      </c>
      <c r="I32" s="165">
        <v>1</v>
      </c>
      <c r="J32" s="756"/>
      <c r="K32" s="764"/>
      <c r="L32" s="764"/>
      <c r="M32" s="765"/>
      <c r="N32" s="765"/>
      <c r="O32" s="765"/>
      <c r="P32" s="765"/>
      <c r="Q32" s="756"/>
      <c r="R32" s="756"/>
    </row>
    <row r="33" spans="1:18" s="102" customFormat="1" x14ac:dyDescent="0.25">
      <c r="A33" s="755"/>
      <c r="B33" s="755"/>
      <c r="C33" s="755"/>
      <c r="D33" s="756"/>
      <c r="E33" s="762"/>
      <c r="F33" s="909"/>
      <c r="G33" s="756"/>
      <c r="H33" s="59" t="s">
        <v>53</v>
      </c>
      <c r="I33" s="165">
        <v>6</v>
      </c>
      <c r="J33" s="756"/>
      <c r="K33" s="764"/>
      <c r="L33" s="764"/>
      <c r="M33" s="765"/>
      <c r="N33" s="765"/>
      <c r="O33" s="765"/>
      <c r="P33" s="765"/>
      <c r="Q33" s="756"/>
      <c r="R33" s="756"/>
    </row>
    <row r="34" spans="1:18" s="102" customFormat="1" ht="30" x14ac:dyDescent="0.25">
      <c r="A34" s="755"/>
      <c r="B34" s="755"/>
      <c r="C34" s="755"/>
      <c r="D34" s="756"/>
      <c r="E34" s="763"/>
      <c r="F34" s="909"/>
      <c r="G34" s="756"/>
      <c r="H34" s="59" t="s">
        <v>1581</v>
      </c>
      <c r="I34" s="165">
        <v>6</v>
      </c>
      <c r="J34" s="756"/>
      <c r="K34" s="764"/>
      <c r="L34" s="764"/>
      <c r="M34" s="765"/>
      <c r="N34" s="765"/>
      <c r="O34" s="765"/>
      <c r="P34" s="765"/>
      <c r="Q34" s="756"/>
      <c r="R34" s="756"/>
    </row>
    <row r="35" spans="1:18" s="102" customFormat="1" x14ac:dyDescent="0.25">
      <c r="A35" s="755">
        <v>6</v>
      </c>
      <c r="B35" s="755" t="s">
        <v>175</v>
      </c>
      <c r="C35" s="755">
        <v>5</v>
      </c>
      <c r="D35" s="756">
        <v>4</v>
      </c>
      <c r="E35" s="761" t="s">
        <v>1583</v>
      </c>
      <c r="F35" s="909" t="s">
        <v>1584</v>
      </c>
      <c r="G35" s="974" t="s">
        <v>1585</v>
      </c>
      <c r="H35" s="57" t="s">
        <v>1143</v>
      </c>
      <c r="I35" s="165">
        <v>4</v>
      </c>
      <c r="J35" s="756" t="s">
        <v>1586</v>
      </c>
      <c r="K35" s="764" t="s">
        <v>59</v>
      </c>
      <c r="L35" s="764"/>
      <c r="M35" s="765">
        <v>30000</v>
      </c>
      <c r="N35" s="765"/>
      <c r="O35" s="765">
        <v>30000</v>
      </c>
      <c r="P35" s="765"/>
      <c r="Q35" s="756" t="s">
        <v>1587</v>
      </c>
      <c r="R35" s="756" t="s">
        <v>1588</v>
      </c>
    </row>
    <row r="36" spans="1:18" s="102" customFormat="1" ht="85.5" customHeight="1" x14ac:dyDescent="0.25">
      <c r="A36" s="755"/>
      <c r="B36" s="755"/>
      <c r="C36" s="755"/>
      <c r="D36" s="756"/>
      <c r="E36" s="763"/>
      <c r="F36" s="909"/>
      <c r="G36" s="1093"/>
      <c r="H36" s="57" t="s">
        <v>53</v>
      </c>
      <c r="I36" s="165">
        <v>80</v>
      </c>
      <c r="J36" s="756"/>
      <c r="K36" s="764"/>
      <c r="L36" s="764"/>
      <c r="M36" s="765"/>
      <c r="N36" s="765"/>
      <c r="O36" s="765"/>
      <c r="P36" s="765"/>
      <c r="Q36" s="756"/>
      <c r="R36" s="756"/>
    </row>
    <row r="37" spans="1:18" s="102" customFormat="1" ht="30" x14ac:dyDescent="0.25">
      <c r="A37" s="755">
        <v>7</v>
      </c>
      <c r="B37" s="755" t="s">
        <v>158</v>
      </c>
      <c r="C37" s="755">
        <v>5</v>
      </c>
      <c r="D37" s="756">
        <v>4</v>
      </c>
      <c r="E37" s="761" t="s">
        <v>1215</v>
      </c>
      <c r="F37" s="1094" t="s">
        <v>1589</v>
      </c>
      <c r="G37" s="756" t="s">
        <v>1582</v>
      </c>
      <c r="H37" s="59" t="s">
        <v>895</v>
      </c>
      <c r="I37" s="165">
        <v>1</v>
      </c>
      <c r="J37" s="756" t="s">
        <v>1590</v>
      </c>
      <c r="K37" s="764" t="s">
        <v>125</v>
      </c>
      <c r="L37" s="764"/>
      <c r="M37" s="765">
        <v>45619.68</v>
      </c>
      <c r="N37" s="765"/>
      <c r="O37" s="765">
        <v>45619.68</v>
      </c>
      <c r="P37" s="765"/>
      <c r="Q37" s="756" t="s">
        <v>1591</v>
      </c>
      <c r="R37" s="756" t="s">
        <v>1592</v>
      </c>
    </row>
    <row r="38" spans="1:18" s="102" customFormat="1" x14ac:dyDescent="0.25">
      <c r="A38" s="755"/>
      <c r="B38" s="755"/>
      <c r="C38" s="755"/>
      <c r="D38" s="756"/>
      <c r="E38" s="762"/>
      <c r="F38" s="1095"/>
      <c r="G38" s="756"/>
      <c r="H38" s="59" t="s">
        <v>53</v>
      </c>
      <c r="I38" s="165">
        <v>18</v>
      </c>
      <c r="J38" s="756"/>
      <c r="K38" s="764"/>
      <c r="L38" s="764"/>
      <c r="M38" s="765"/>
      <c r="N38" s="765"/>
      <c r="O38" s="765"/>
      <c r="P38" s="765"/>
      <c r="Q38" s="756"/>
      <c r="R38" s="756"/>
    </row>
    <row r="39" spans="1:18" s="102" customFormat="1" ht="63" customHeight="1" x14ac:dyDescent="0.25">
      <c r="A39" s="755"/>
      <c r="B39" s="755"/>
      <c r="C39" s="755"/>
      <c r="D39" s="756"/>
      <c r="E39" s="763"/>
      <c r="F39" s="1096"/>
      <c r="G39" s="756"/>
      <c r="H39" s="59" t="s">
        <v>1581</v>
      </c>
      <c r="I39" s="165">
        <v>18</v>
      </c>
      <c r="J39" s="756"/>
      <c r="K39" s="764"/>
      <c r="L39" s="764"/>
      <c r="M39" s="765"/>
      <c r="N39" s="765"/>
      <c r="O39" s="765"/>
      <c r="P39" s="765"/>
      <c r="Q39" s="756"/>
      <c r="R39" s="756"/>
    </row>
    <row r="40" spans="1:18" s="102" customFormat="1" x14ac:dyDescent="0.25">
      <c r="A40" s="755">
        <v>8</v>
      </c>
      <c r="B40" s="755" t="s">
        <v>175</v>
      </c>
      <c r="C40" s="755">
        <v>1</v>
      </c>
      <c r="D40" s="756">
        <v>6</v>
      </c>
      <c r="E40" s="761" t="s">
        <v>1593</v>
      </c>
      <c r="F40" s="909" t="s">
        <v>1594</v>
      </c>
      <c r="G40" s="756" t="s">
        <v>64</v>
      </c>
      <c r="H40" s="57" t="s">
        <v>738</v>
      </c>
      <c r="I40" s="165">
        <v>3</v>
      </c>
      <c r="J40" s="756" t="s">
        <v>1595</v>
      </c>
      <c r="K40" s="764" t="s">
        <v>59</v>
      </c>
      <c r="L40" s="764"/>
      <c r="M40" s="765">
        <v>22988.68</v>
      </c>
      <c r="N40" s="765"/>
      <c r="O40" s="765">
        <v>19107.330000000002</v>
      </c>
      <c r="P40" s="765"/>
      <c r="Q40" s="756" t="s">
        <v>99</v>
      </c>
      <c r="R40" s="756" t="s">
        <v>1596</v>
      </c>
    </row>
    <row r="41" spans="1:18" s="102" customFormat="1" ht="155.25" customHeight="1" x14ac:dyDescent="0.25">
      <c r="A41" s="755"/>
      <c r="B41" s="755"/>
      <c r="C41" s="755"/>
      <c r="D41" s="756"/>
      <c r="E41" s="763"/>
      <c r="F41" s="909"/>
      <c r="G41" s="756"/>
      <c r="H41" s="57" t="s">
        <v>941</v>
      </c>
      <c r="I41" s="165">
        <v>150</v>
      </c>
      <c r="J41" s="756"/>
      <c r="K41" s="764"/>
      <c r="L41" s="764"/>
      <c r="M41" s="765"/>
      <c r="N41" s="765"/>
      <c r="O41" s="765"/>
      <c r="P41" s="765"/>
      <c r="Q41" s="756"/>
      <c r="R41" s="756"/>
    </row>
    <row r="42" spans="1:18" s="102" customFormat="1" x14ac:dyDescent="0.25">
      <c r="A42" s="755">
        <v>9</v>
      </c>
      <c r="B42" s="755" t="s">
        <v>65</v>
      </c>
      <c r="C42" s="755">
        <v>1</v>
      </c>
      <c r="D42" s="756">
        <v>6</v>
      </c>
      <c r="E42" s="761" t="s">
        <v>1597</v>
      </c>
      <c r="F42" s="909" t="s">
        <v>1598</v>
      </c>
      <c r="G42" s="756" t="s">
        <v>130</v>
      </c>
      <c r="H42" s="59" t="s">
        <v>1120</v>
      </c>
      <c r="I42" s="165">
        <v>1</v>
      </c>
      <c r="J42" s="756" t="s">
        <v>1599</v>
      </c>
      <c r="K42" s="764" t="s">
        <v>69</v>
      </c>
      <c r="L42" s="764"/>
      <c r="M42" s="765">
        <v>73009.66</v>
      </c>
      <c r="N42" s="765"/>
      <c r="O42" s="765">
        <v>64016.15</v>
      </c>
      <c r="P42" s="765"/>
      <c r="Q42" s="756" t="s">
        <v>99</v>
      </c>
      <c r="R42" s="756" t="s">
        <v>1596</v>
      </c>
    </row>
    <row r="43" spans="1:18" s="102" customFormat="1" ht="148.5" customHeight="1" x14ac:dyDescent="0.25">
      <c r="A43" s="755"/>
      <c r="B43" s="755"/>
      <c r="C43" s="755"/>
      <c r="D43" s="756"/>
      <c r="E43" s="763"/>
      <c r="F43" s="909"/>
      <c r="G43" s="756"/>
      <c r="H43" s="59" t="s">
        <v>1600</v>
      </c>
      <c r="I43" s="113" t="s">
        <v>1601</v>
      </c>
      <c r="J43" s="756"/>
      <c r="K43" s="764"/>
      <c r="L43" s="764"/>
      <c r="M43" s="765"/>
      <c r="N43" s="765"/>
      <c r="O43" s="765"/>
      <c r="P43" s="765"/>
      <c r="Q43" s="756"/>
      <c r="R43" s="756"/>
    </row>
    <row r="44" spans="1:18" s="3" customFormat="1" ht="30" x14ac:dyDescent="0.25">
      <c r="A44" s="767">
        <v>10</v>
      </c>
      <c r="B44" s="776" t="s">
        <v>175</v>
      </c>
      <c r="C44" s="776">
        <v>1</v>
      </c>
      <c r="D44" s="771">
        <v>6</v>
      </c>
      <c r="E44" s="771" t="s">
        <v>1602</v>
      </c>
      <c r="F44" s="1097" t="s">
        <v>1603</v>
      </c>
      <c r="G44" s="771" t="s">
        <v>1582</v>
      </c>
      <c r="H44" s="215" t="s">
        <v>895</v>
      </c>
      <c r="I44" s="256">
        <v>1</v>
      </c>
      <c r="J44" s="771" t="s">
        <v>1604</v>
      </c>
      <c r="K44" s="1075" t="s">
        <v>82</v>
      </c>
      <c r="L44" s="1075"/>
      <c r="M44" s="860">
        <v>125880</v>
      </c>
      <c r="N44" s="860"/>
      <c r="O44" s="860">
        <v>125880</v>
      </c>
      <c r="P44" s="860"/>
      <c r="Q44" s="771" t="s">
        <v>1605</v>
      </c>
      <c r="R44" s="771" t="s">
        <v>1606</v>
      </c>
    </row>
    <row r="45" spans="1:18" s="3" customFormat="1" x14ac:dyDescent="0.25">
      <c r="A45" s="767"/>
      <c r="B45" s="889"/>
      <c r="C45" s="889"/>
      <c r="D45" s="785"/>
      <c r="E45" s="785"/>
      <c r="F45" s="1098"/>
      <c r="G45" s="785"/>
      <c r="H45" s="215" t="s">
        <v>53</v>
      </c>
      <c r="I45" s="256">
        <v>30</v>
      </c>
      <c r="J45" s="785"/>
      <c r="K45" s="1076"/>
      <c r="L45" s="1076"/>
      <c r="M45" s="861"/>
      <c r="N45" s="861"/>
      <c r="O45" s="861"/>
      <c r="P45" s="861"/>
      <c r="Q45" s="785"/>
      <c r="R45" s="785"/>
    </row>
    <row r="46" spans="1:18" s="3" customFormat="1" ht="109.5" customHeight="1" x14ac:dyDescent="0.25">
      <c r="A46" s="767"/>
      <c r="B46" s="777"/>
      <c r="C46" s="777"/>
      <c r="D46" s="772"/>
      <c r="E46" s="772"/>
      <c r="F46" s="1099"/>
      <c r="G46" s="772"/>
      <c r="H46" s="215" t="s">
        <v>1607</v>
      </c>
      <c r="I46" s="256">
        <v>0</v>
      </c>
      <c r="J46" s="772"/>
      <c r="K46" s="1077"/>
      <c r="L46" s="1077"/>
      <c r="M46" s="862"/>
      <c r="N46" s="862"/>
      <c r="O46" s="862"/>
      <c r="P46" s="862"/>
      <c r="Q46" s="772"/>
      <c r="R46" s="772"/>
    </row>
    <row r="47" spans="1:18" s="102" customFormat="1" x14ac:dyDescent="0.25">
      <c r="A47" s="755">
        <v>11</v>
      </c>
      <c r="B47" s="755" t="s">
        <v>175</v>
      </c>
      <c r="C47" s="755">
        <v>1</v>
      </c>
      <c r="D47" s="756">
        <v>6</v>
      </c>
      <c r="E47" s="756" t="s">
        <v>1608</v>
      </c>
      <c r="F47" s="909" t="s">
        <v>1609</v>
      </c>
      <c r="G47" s="974" t="s">
        <v>130</v>
      </c>
      <c r="H47" s="59" t="s">
        <v>1120</v>
      </c>
      <c r="I47" s="113">
        <v>1</v>
      </c>
      <c r="J47" s="756" t="s">
        <v>1599</v>
      </c>
      <c r="K47" s="764" t="s">
        <v>69</v>
      </c>
      <c r="L47" s="764"/>
      <c r="M47" s="765">
        <v>33599.47</v>
      </c>
      <c r="N47" s="765"/>
      <c r="O47" s="765">
        <v>22159.47</v>
      </c>
      <c r="P47" s="765"/>
      <c r="Q47" s="1100" t="s">
        <v>99</v>
      </c>
      <c r="R47" s="756" t="s">
        <v>1596</v>
      </c>
    </row>
    <row r="48" spans="1:18" s="102" customFormat="1" ht="82.5" customHeight="1" x14ac:dyDescent="0.25">
      <c r="A48" s="755"/>
      <c r="B48" s="755"/>
      <c r="C48" s="755"/>
      <c r="D48" s="756"/>
      <c r="E48" s="756"/>
      <c r="F48" s="909"/>
      <c r="G48" s="1093"/>
      <c r="H48" s="59" t="s">
        <v>1600</v>
      </c>
      <c r="I48" s="113" t="s">
        <v>1610</v>
      </c>
      <c r="J48" s="756"/>
      <c r="K48" s="764"/>
      <c r="L48" s="764"/>
      <c r="M48" s="765"/>
      <c r="N48" s="765"/>
      <c r="O48" s="765"/>
      <c r="P48" s="765"/>
      <c r="Q48" s="1100"/>
      <c r="R48" s="756"/>
    </row>
    <row r="49" spans="1:18" s="102" customFormat="1" x14ac:dyDescent="0.25">
      <c r="A49" s="755"/>
      <c r="B49" s="755"/>
      <c r="C49" s="755"/>
      <c r="D49" s="756"/>
      <c r="E49" s="756"/>
      <c r="F49" s="909"/>
      <c r="G49" s="761" t="s">
        <v>234</v>
      </c>
      <c r="H49" s="59" t="s">
        <v>161</v>
      </c>
      <c r="I49" s="165">
        <v>1</v>
      </c>
      <c r="J49" s="761" t="s">
        <v>1611</v>
      </c>
      <c r="K49" s="764"/>
      <c r="L49" s="764"/>
      <c r="M49" s="765"/>
      <c r="N49" s="765"/>
      <c r="O49" s="765"/>
      <c r="P49" s="765"/>
      <c r="Q49" s="1100"/>
      <c r="R49" s="756"/>
    </row>
    <row r="50" spans="1:18" s="102" customFormat="1" ht="30" x14ac:dyDescent="0.25">
      <c r="A50" s="755"/>
      <c r="B50" s="755"/>
      <c r="C50" s="755"/>
      <c r="D50" s="756"/>
      <c r="E50" s="756"/>
      <c r="F50" s="909"/>
      <c r="G50" s="763"/>
      <c r="H50" s="59" t="s">
        <v>781</v>
      </c>
      <c r="I50" s="165">
        <v>12</v>
      </c>
      <c r="J50" s="763"/>
      <c r="K50" s="764"/>
      <c r="L50" s="764"/>
      <c r="M50" s="765"/>
      <c r="N50" s="765"/>
      <c r="O50" s="765"/>
      <c r="P50" s="765"/>
      <c r="Q50" s="1100"/>
      <c r="R50" s="756"/>
    </row>
    <row r="51" spans="1:18" s="102" customFormat="1" x14ac:dyDescent="0.25">
      <c r="A51" s="755"/>
      <c r="B51" s="755"/>
      <c r="C51" s="755"/>
      <c r="D51" s="756"/>
      <c r="E51" s="756"/>
      <c r="F51" s="909"/>
      <c r="G51" s="756" t="s">
        <v>92</v>
      </c>
      <c r="H51" s="59" t="s">
        <v>734</v>
      </c>
      <c r="I51" s="165">
        <v>1</v>
      </c>
      <c r="J51" s="761" t="s">
        <v>1612</v>
      </c>
      <c r="K51" s="764"/>
      <c r="L51" s="764"/>
      <c r="M51" s="765"/>
      <c r="N51" s="765"/>
      <c r="O51" s="765"/>
      <c r="P51" s="765"/>
      <c r="Q51" s="1100"/>
      <c r="R51" s="756"/>
    </row>
    <row r="52" spans="1:18" s="102" customFormat="1" ht="17.25" customHeight="1" x14ac:dyDescent="0.25">
      <c r="A52" s="755"/>
      <c r="B52" s="755"/>
      <c r="C52" s="755"/>
      <c r="D52" s="756"/>
      <c r="E52" s="756"/>
      <c r="F52" s="909"/>
      <c r="G52" s="756"/>
      <c r="H52" s="59" t="s">
        <v>53</v>
      </c>
      <c r="I52" s="165">
        <v>25</v>
      </c>
      <c r="J52" s="763"/>
      <c r="K52" s="764"/>
      <c r="L52" s="764"/>
      <c r="M52" s="765"/>
      <c r="N52" s="765"/>
      <c r="O52" s="765"/>
      <c r="P52" s="765"/>
      <c r="Q52" s="1100"/>
      <c r="R52" s="756"/>
    </row>
    <row r="53" spans="1:18" s="102" customFormat="1" x14ac:dyDescent="0.25">
      <c r="A53" s="755">
        <v>12</v>
      </c>
      <c r="B53" s="755" t="s">
        <v>65</v>
      </c>
      <c r="C53" s="755">
        <v>1</v>
      </c>
      <c r="D53" s="756">
        <v>6</v>
      </c>
      <c r="E53" s="756" t="s">
        <v>1613</v>
      </c>
      <c r="F53" s="898" t="s">
        <v>1614</v>
      </c>
      <c r="G53" s="974" t="s">
        <v>130</v>
      </c>
      <c r="H53" s="59" t="s">
        <v>1120</v>
      </c>
      <c r="I53" s="113">
        <v>1</v>
      </c>
      <c r="J53" s="756" t="s">
        <v>1599</v>
      </c>
      <c r="K53" s="764" t="s">
        <v>62</v>
      </c>
      <c r="L53" s="764"/>
      <c r="M53" s="765">
        <v>41625.699999999997</v>
      </c>
      <c r="N53" s="765"/>
      <c r="O53" s="765">
        <v>37086.71</v>
      </c>
      <c r="P53" s="765"/>
      <c r="Q53" s="756" t="s">
        <v>99</v>
      </c>
      <c r="R53" s="756" t="s">
        <v>1596</v>
      </c>
    </row>
    <row r="54" spans="1:18" s="102" customFormat="1" ht="77.25" customHeight="1" x14ac:dyDescent="0.25">
      <c r="A54" s="755"/>
      <c r="B54" s="755"/>
      <c r="C54" s="755"/>
      <c r="D54" s="756"/>
      <c r="E54" s="756"/>
      <c r="F54" s="1088"/>
      <c r="G54" s="1093"/>
      <c r="H54" s="59" t="s">
        <v>1600</v>
      </c>
      <c r="I54" s="113" t="s">
        <v>1615</v>
      </c>
      <c r="J54" s="756"/>
      <c r="K54" s="764"/>
      <c r="L54" s="764"/>
      <c r="M54" s="765"/>
      <c r="N54" s="765"/>
      <c r="O54" s="765"/>
      <c r="P54" s="765"/>
      <c r="Q54" s="756"/>
      <c r="R54" s="756"/>
    </row>
    <row r="55" spans="1:18" s="102" customFormat="1" x14ac:dyDescent="0.25">
      <c r="A55" s="755"/>
      <c r="B55" s="755"/>
      <c r="C55" s="755"/>
      <c r="D55" s="756"/>
      <c r="E55" s="756"/>
      <c r="F55" s="1088"/>
      <c r="G55" s="761" t="s">
        <v>234</v>
      </c>
      <c r="H55" s="59" t="s">
        <v>161</v>
      </c>
      <c r="I55" s="165">
        <v>1</v>
      </c>
      <c r="J55" s="761" t="s">
        <v>1616</v>
      </c>
      <c r="K55" s="764"/>
      <c r="L55" s="764"/>
      <c r="M55" s="765"/>
      <c r="N55" s="765"/>
      <c r="O55" s="765"/>
      <c r="P55" s="765"/>
      <c r="Q55" s="756"/>
      <c r="R55" s="756"/>
    </row>
    <row r="56" spans="1:18" s="102" customFormat="1" ht="54" customHeight="1" x14ac:dyDescent="0.25">
      <c r="A56" s="755"/>
      <c r="B56" s="755"/>
      <c r="C56" s="755"/>
      <c r="D56" s="756"/>
      <c r="E56" s="756"/>
      <c r="F56" s="1089"/>
      <c r="G56" s="763"/>
      <c r="H56" s="59" t="s">
        <v>781</v>
      </c>
      <c r="I56" s="165">
        <v>12</v>
      </c>
      <c r="J56" s="763"/>
      <c r="K56" s="764"/>
      <c r="L56" s="764"/>
      <c r="M56" s="765"/>
      <c r="N56" s="765"/>
      <c r="O56" s="765"/>
      <c r="P56" s="765"/>
      <c r="Q56" s="756"/>
      <c r="R56" s="756"/>
    </row>
    <row r="57" spans="1:18" s="3" customFormat="1" ht="30" x14ac:dyDescent="0.25">
      <c r="A57" s="767">
        <v>13</v>
      </c>
      <c r="B57" s="767" t="s">
        <v>51</v>
      </c>
      <c r="C57" s="767">
        <v>1</v>
      </c>
      <c r="D57" s="768">
        <v>6</v>
      </c>
      <c r="E57" s="768" t="s">
        <v>1617</v>
      </c>
      <c r="F57" s="1097" t="s">
        <v>1618</v>
      </c>
      <c r="G57" s="768" t="s">
        <v>290</v>
      </c>
      <c r="H57" s="4" t="s">
        <v>1619</v>
      </c>
      <c r="I57" s="256">
        <v>1</v>
      </c>
      <c r="J57" s="768" t="s">
        <v>1620</v>
      </c>
      <c r="K57" s="773" t="s">
        <v>59</v>
      </c>
      <c r="L57" s="773"/>
      <c r="M57" s="774">
        <v>40179</v>
      </c>
      <c r="N57" s="774"/>
      <c r="O57" s="774">
        <v>33329</v>
      </c>
      <c r="P57" s="774"/>
      <c r="Q57" s="768" t="s">
        <v>1621</v>
      </c>
      <c r="R57" s="768" t="s">
        <v>1622</v>
      </c>
    </row>
    <row r="58" spans="1:18" s="3" customFormat="1" ht="60" x14ac:dyDescent="0.25">
      <c r="A58" s="767"/>
      <c r="B58" s="767"/>
      <c r="C58" s="767"/>
      <c r="D58" s="768"/>
      <c r="E58" s="768"/>
      <c r="F58" s="1098"/>
      <c r="G58" s="768"/>
      <c r="H58" s="4" t="s">
        <v>1625</v>
      </c>
      <c r="I58" s="256">
        <v>1500</v>
      </c>
      <c r="J58" s="768"/>
      <c r="K58" s="773"/>
      <c r="L58" s="773"/>
      <c r="M58" s="774"/>
      <c r="N58" s="774"/>
      <c r="O58" s="774"/>
      <c r="P58" s="774"/>
      <c r="Q58" s="768"/>
      <c r="R58" s="768"/>
    </row>
    <row r="59" spans="1:18" s="3" customFormat="1" x14ac:dyDescent="0.25">
      <c r="A59" s="767"/>
      <c r="B59" s="767"/>
      <c r="C59" s="767"/>
      <c r="D59" s="768"/>
      <c r="E59" s="768"/>
      <c r="F59" s="1098"/>
      <c r="G59" s="768" t="s">
        <v>64</v>
      </c>
      <c r="H59" s="4" t="s">
        <v>738</v>
      </c>
      <c r="I59" s="256">
        <v>1</v>
      </c>
      <c r="J59" s="768" t="s">
        <v>1623</v>
      </c>
      <c r="K59" s="773"/>
      <c r="L59" s="773"/>
      <c r="M59" s="774"/>
      <c r="N59" s="774"/>
      <c r="O59" s="774"/>
      <c r="P59" s="774"/>
      <c r="Q59" s="768"/>
      <c r="R59" s="768"/>
    </row>
    <row r="60" spans="1:18" s="3" customFormat="1" ht="30" x14ac:dyDescent="0.25">
      <c r="A60" s="767"/>
      <c r="B60" s="767"/>
      <c r="C60" s="767"/>
      <c r="D60" s="768"/>
      <c r="E60" s="768"/>
      <c r="F60" s="1098"/>
      <c r="G60" s="768"/>
      <c r="H60" s="4" t="s">
        <v>55</v>
      </c>
      <c r="I60" s="256">
        <v>80</v>
      </c>
      <c r="J60" s="768"/>
      <c r="K60" s="773"/>
      <c r="L60" s="773"/>
      <c r="M60" s="774"/>
      <c r="N60" s="774"/>
      <c r="O60" s="774"/>
      <c r="P60" s="774"/>
      <c r="Q60" s="768"/>
      <c r="R60" s="768"/>
    </row>
    <row r="61" spans="1:18" s="3" customFormat="1" ht="45" x14ac:dyDescent="0.25">
      <c r="A61" s="767"/>
      <c r="B61" s="767"/>
      <c r="C61" s="767"/>
      <c r="D61" s="768"/>
      <c r="E61" s="768"/>
      <c r="F61" s="1098"/>
      <c r="G61" s="768"/>
      <c r="H61" s="4" t="s">
        <v>1624</v>
      </c>
      <c r="I61" s="256">
        <v>4</v>
      </c>
      <c r="J61" s="768"/>
      <c r="K61" s="773"/>
      <c r="L61" s="773"/>
      <c r="M61" s="774"/>
      <c r="N61" s="774"/>
      <c r="O61" s="774"/>
      <c r="P61" s="774"/>
      <c r="Q61" s="768"/>
      <c r="R61" s="768"/>
    </row>
    <row r="62" spans="1:18" s="3" customFormat="1" ht="45" x14ac:dyDescent="0.25">
      <c r="A62" s="767"/>
      <c r="B62" s="767"/>
      <c r="C62" s="767"/>
      <c r="D62" s="768"/>
      <c r="E62" s="768"/>
      <c r="F62" s="1099"/>
      <c r="G62" s="768"/>
      <c r="H62" s="4" t="s">
        <v>1564</v>
      </c>
      <c r="I62" s="256">
        <v>6</v>
      </c>
      <c r="J62" s="768"/>
      <c r="K62" s="773"/>
      <c r="L62" s="773"/>
      <c r="M62" s="774"/>
      <c r="N62" s="774"/>
      <c r="O62" s="774"/>
      <c r="P62" s="774"/>
      <c r="Q62" s="768"/>
      <c r="R62" s="768"/>
    </row>
    <row r="63" spans="1:18" s="3" customFormat="1" x14ac:dyDescent="0.25">
      <c r="A63" s="767">
        <v>14</v>
      </c>
      <c r="B63" s="767" t="s">
        <v>175</v>
      </c>
      <c r="C63" s="767">
        <v>1</v>
      </c>
      <c r="D63" s="768">
        <v>6</v>
      </c>
      <c r="E63" s="768" t="s">
        <v>1626</v>
      </c>
      <c r="F63" s="1101" t="s">
        <v>1627</v>
      </c>
      <c r="G63" s="768" t="s">
        <v>1628</v>
      </c>
      <c r="H63" s="215" t="s">
        <v>35</v>
      </c>
      <c r="I63" s="256">
        <v>1</v>
      </c>
      <c r="J63" s="768" t="s">
        <v>1629</v>
      </c>
      <c r="K63" s="773" t="s">
        <v>101</v>
      </c>
      <c r="L63" s="773"/>
      <c r="M63" s="774">
        <v>35590</v>
      </c>
      <c r="N63" s="774"/>
      <c r="O63" s="774">
        <v>32590</v>
      </c>
      <c r="P63" s="774"/>
      <c r="Q63" s="768" t="s">
        <v>1630</v>
      </c>
      <c r="R63" s="768" t="s">
        <v>1631</v>
      </c>
    </row>
    <row r="64" spans="1:18" s="3" customFormat="1" x14ac:dyDescent="0.25">
      <c r="A64" s="767"/>
      <c r="B64" s="767"/>
      <c r="C64" s="767"/>
      <c r="D64" s="768"/>
      <c r="E64" s="768"/>
      <c r="F64" s="1101"/>
      <c r="G64" s="768"/>
      <c r="H64" s="215" t="s">
        <v>53</v>
      </c>
      <c r="I64" s="256">
        <v>78</v>
      </c>
      <c r="J64" s="768"/>
      <c r="K64" s="773"/>
      <c r="L64" s="773"/>
      <c r="M64" s="774"/>
      <c r="N64" s="774"/>
      <c r="O64" s="774"/>
      <c r="P64" s="774"/>
      <c r="Q64" s="768"/>
      <c r="R64" s="768"/>
    </row>
    <row r="65" spans="1:18" s="3" customFormat="1" ht="111.75" customHeight="1" x14ac:dyDescent="0.25">
      <c r="A65" s="767"/>
      <c r="B65" s="767"/>
      <c r="C65" s="767"/>
      <c r="D65" s="768"/>
      <c r="E65" s="768"/>
      <c r="F65" s="1101"/>
      <c r="G65" s="768"/>
      <c r="H65" s="215" t="s">
        <v>1632</v>
      </c>
      <c r="I65" s="256">
        <v>0</v>
      </c>
      <c r="J65" s="768"/>
      <c r="K65" s="773"/>
      <c r="L65" s="773"/>
      <c r="M65" s="774"/>
      <c r="N65" s="774"/>
      <c r="O65" s="774"/>
      <c r="P65" s="774"/>
      <c r="Q65" s="768"/>
      <c r="R65" s="768"/>
    </row>
    <row r="66" spans="1:18" s="102" customFormat="1" x14ac:dyDescent="0.25">
      <c r="A66" s="755">
        <v>15</v>
      </c>
      <c r="B66" s="755" t="s">
        <v>175</v>
      </c>
      <c r="C66" s="755">
        <v>1</v>
      </c>
      <c r="D66" s="756">
        <v>6</v>
      </c>
      <c r="E66" s="756" t="s">
        <v>1633</v>
      </c>
      <c r="F66" s="1094" t="s">
        <v>1634</v>
      </c>
      <c r="G66" s="756" t="s">
        <v>64</v>
      </c>
      <c r="H66" s="59" t="s">
        <v>738</v>
      </c>
      <c r="I66" s="165">
        <v>1</v>
      </c>
      <c r="J66" s="756" t="s">
        <v>1635</v>
      </c>
      <c r="K66" s="764" t="s">
        <v>101</v>
      </c>
      <c r="L66" s="764"/>
      <c r="M66" s="765">
        <v>55116</v>
      </c>
      <c r="N66" s="765"/>
      <c r="O66" s="765">
        <v>48916</v>
      </c>
      <c r="P66" s="765"/>
      <c r="Q66" s="756" t="s">
        <v>1636</v>
      </c>
      <c r="R66" s="756" t="s">
        <v>1637</v>
      </c>
    </row>
    <row r="67" spans="1:18" s="102" customFormat="1" ht="30" x14ac:dyDescent="0.25">
      <c r="A67" s="755"/>
      <c r="B67" s="755"/>
      <c r="C67" s="755"/>
      <c r="D67" s="756"/>
      <c r="E67" s="756"/>
      <c r="F67" s="1095"/>
      <c r="G67" s="756"/>
      <c r="H67" s="59" t="s">
        <v>55</v>
      </c>
      <c r="I67" s="165">
        <v>100</v>
      </c>
      <c r="J67" s="756"/>
      <c r="K67" s="764"/>
      <c r="L67" s="764"/>
      <c r="M67" s="765"/>
      <c r="N67" s="765"/>
      <c r="O67" s="765"/>
      <c r="P67" s="765"/>
      <c r="Q67" s="756"/>
      <c r="R67" s="756"/>
    </row>
    <row r="68" spans="1:18" s="102" customFormat="1" ht="45" x14ac:dyDescent="0.25">
      <c r="A68" s="755"/>
      <c r="B68" s="755"/>
      <c r="C68" s="755"/>
      <c r="D68" s="756"/>
      <c r="E68" s="756"/>
      <c r="F68" s="1095"/>
      <c r="G68" s="756"/>
      <c r="H68" s="59" t="s">
        <v>1624</v>
      </c>
      <c r="I68" s="165">
        <v>5</v>
      </c>
      <c r="J68" s="756"/>
      <c r="K68" s="764"/>
      <c r="L68" s="764"/>
      <c r="M68" s="765"/>
      <c r="N68" s="765"/>
      <c r="O68" s="765"/>
      <c r="P68" s="765"/>
      <c r="Q68" s="756"/>
      <c r="R68" s="756"/>
    </row>
    <row r="69" spans="1:18" s="102" customFormat="1" ht="45" x14ac:dyDescent="0.25">
      <c r="A69" s="755"/>
      <c r="B69" s="755"/>
      <c r="C69" s="755"/>
      <c r="D69" s="756"/>
      <c r="E69" s="756"/>
      <c r="F69" s="1095"/>
      <c r="G69" s="756"/>
      <c r="H69" s="59" t="s">
        <v>1564</v>
      </c>
      <c r="I69" s="165">
        <v>15</v>
      </c>
      <c r="J69" s="756"/>
      <c r="K69" s="764"/>
      <c r="L69" s="764"/>
      <c r="M69" s="765"/>
      <c r="N69" s="765"/>
      <c r="O69" s="765"/>
      <c r="P69" s="765"/>
      <c r="Q69" s="756"/>
      <c r="R69" s="756"/>
    </row>
    <row r="70" spans="1:18" s="102" customFormat="1" x14ac:dyDescent="0.25">
      <c r="A70" s="755"/>
      <c r="B70" s="755"/>
      <c r="C70" s="755"/>
      <c r="D70" s="756"/>
      <c r="E70" s="756"/>
      <c r="F70" s="1095"/>
      <c r="G70" s="756" t="s">
        <v>76</v>
      </c>
      <c r="H70" s="59" t="s">
        <v>1143</v>
      </c>
      <c r="I70" s="165">
        <v>1</v>
      </c>
      <c r="J70" s="756"/>
      <c r="K70" s="764"/>
      <c r="L70" s="764"/>
      <c r="M70" s="765"/>
      <c r="N70" s="765"/>
      <c r="O70" s="765"/>
      <c r="P70" s="765"/>
      <c r="Q70" s="756"/>
      <c r="R70" s="756"/>
    </row>
    <row r="71" spans="1:18" s="102" customFormat="1" ht="30" x14ac:dyDescent="0.25">
      <c r="A71" s="755"/>
      <c r="B71" s="755"/>
      <c r="C71" s="755"/>
      <c r="D71" s="756"/>
      <c r="E71" s="756"/>
      <c r="F71" s="1095"/>
      <c r="G71" s="756"/>
      <c r="H71" s="59" t="s">
        <v>89</v>
      </c>
      <c r="I71" s="165">
        <v>100</v>
      </c>
      <c r="J71" s="756"/>
      <c r="K71" s="764"/>
      <c r="L71" s="764"/>
      <c r="M71" s="765"/>
      <c r="N71" s="765"/>
      <c r="O71" s="765"/>
      <c r="P71" s="765"/>
      <c r="Q71" s="756"/>
      <c r="R71" s="756"/>
    </row>
    <row r="72" spans="1:18" s="102" customFormat="1" ht="45" x14ac:dyDescent="0.25">
      <c r="A72" s="755"/>
      <c r="B72" s="755"/>
      <c r="C72" s="755"/>
      <c r="D72" s="756"/>
      <c r="E72" s="756"/>
      <c r="F72" s="1095"/>
      <c r="G72" s="756"/>
      <c r="H72" s="59" t="s">
        <v>1624</v>
      </c>
      <c r="I72" s="165">
        <v>5</v>
      </c>
      <c r="J72" s="756"/>
      <c r="K72" s="764"/>
      <c r="L72" s="764"/>
      <c r="M72" s="765"/>
      <c r="N72" s="765"/>
      <c r="O72" s="765"/>
      <c r="P72" s="765"/>
      <c r="Q72" s="756"/>
      <c r="R72" s="756"/>
    </row>
    <row r="73" spans="1:18" s="102" customFormat="1" ht="45" x14ac:dyDescent="0.25">
      <c r="A73" s="755"/>
      <c r="B73" s="755"/>
      <c r="C73" s="755"/>
      <c r="D73" s="756"/>
      <c r="E73" s="756"/>
      <c r="F73" s="1095"/>
      <c r="G73" s="756"/>
      <c r="H73" s="59" t="s">
        <v>1564</v>
      </c>
      <c r="I73" s="165">
        <v>15</v>
      </c>
      <c r="J73" s="756"/>
      <c r="K73" s="764"/>
      <c r="L73" s="764"/>
      <c r="M73" s="765"/>
      <c r="N73" s="765"/>
      <c r="O73" s="765"/>
      <c r="P73" s="765"/>
      <c r="Q73" s="756"/>
      <c r="R73" s="756"/>
    </row>
    <row r="74" spans="1:18" s="102" customFormat="1" ht="30" x14ac:dyDescent="0.25">
      <c r="A74" s="755"/>
      <c r="B74" s="755"/>
      <c r="C74" s="755"/>
      <c r="D74" s="756"/>
      <c r="E74" s="756"/>
      <c r="F74" s="1096"/>
      <c r="G74" s="116" t="s">
        <v>39</v>
      </c>
      <c r="H74" s="59" t="s">
        <v>1165</v>
      </c>
      <c r="I74" s="165">
        <v>1</v>
      </c>
      <c r="J74" s="756"/>
      <c r="K74" s="764"/>
      <c r="L74" s="764"/>
      <c r="M74" s="765"/>
      <c r="N74" s="765"/>
      <c r="O74" s="765"/>
      <c r="P74" s="765"/>
      <c r="Q74" s="756"/>
      <c r="R74" s="756"/>
    </row>
    <row r="75" spans="1:18" s="102" customFormat="1" x14ac:dyDescent="0.25">
      <c r="A75" s="750">
        <v>16</v>
      </c>
      <c r="B75" s="755" t="s">
        <v>175</v>
      </c>
      <c r="C75" s="755">
        <v>1</v>
      </c>
      <c r="D75" s="756">
        <v>6</v>
      </c>
      <c r="E75" s="756" t="s">
        <v>1638</v>
      </c>
      <c r="F75" s="909" t="s">
        <v>1639</v>
      </c>
      <c r="G75" s="756" t="s">
        <v>64</v>
      </c>
      <c r="H75" s="57" t="s">
        <v>738</v>
      </c>
      <c r="I75" s="165">
        <v>1</v>
      </c>
      <c r="J75" s="756" t="s">
        <v>1640</v>
      </c>
      <c r="K75" s="764" t="s">
        <v>51</v>
      </c>
      <c r="L75" s="764"/>
      <c r="M75" s="765">
        <v>16008.53</v>
      </c>
      <c r="N75" s="765"/>
      <c r="O75" s="765">
        <v>16008.53</v>
      </c>
      <c r="P75" s="765"/>
      <c r="Q75" s="756" t="s">
        <v>1641</v>
      </c>
      <c r="R75" s="756" t="s">
        <v>1642</v>
      </c>
    </row>
    <row r="76" spans="1:18" s="102" customFormat="1" ht="30" x14ac:dyDescent="0.25">
      <c r="A76" s="751"/>
      <c r="B76" s="755"/>
      <c r="C76" s="755"/>
      <c r="D76" s="756"/>
      <c r="E76" s="756"/>
      <c r="F76" s="909"/>
      <c r="G76" s="756"/>
      <c r="H76" s="57" t="s">
        <v>55</v>
      </c>
      <c r="I76" s="165">
        <v>80</v>
      </c>
      <c r="J76" s="756"/>
      <c r="K76" s="764"/>
      <c r="L76" s="764"/>
      <c r="M76" s="765"/>
      <c r="N76" s="765"/>
      <c r="O76" s="765"/>
      <c r="P76" s="765"/>
      <c r="Q76" s="756"/>
      <c r="R76" s="756"/>
    </row>
    <row r="77" spans="1:18" s="102" customFormat="1" ht="30" x14ac:dyDescent="0.25">
      <c r="A77" s="751"/>
      <c r="B77" s="755"/>
      <c r="C77" s="755"/>
      <c r="D77" s="756"/>
      <c r="E77" s="756"/>
      <c r="F77" s="909"/>
      <c r="G77" s="756"/>
      <c r="H77" s="57" t="s">
        <v>1643</v>
      </c>
      <c r="I77" s="165">
        <v>2</v>
      </c>
      <c r="J77" s="756"/>
      <c r="K77" s="764"/>
      <c r="L77" s="764"/>
      <c r="M77" s="765"/>
      <c r="N77" s="765"/>
      <c r="O77" s="765"/>
      <c r="P77" s="765"/>
      <c r="Q77" s="756"/>
      <c r="R77" s="756"/>
    </row>
    <row r="78" spans="1:18" s="102" customFormat="1" ht="30" x14ac:dyDescent="0.25">
      <c r="A78" s="751"/>
      <c r="B78" s="755"/>
      <c r="C78" s="755"/>
      <c r="D78" s="756"/>
      <c r="E78" s="756"/>
      <c r="F78" s="909"/>
      <c r="G78" s="756" t="s">
        <v>1577</v>
      </c>
      <c r="H78" s="57" t="s">
        <v>42</v>
      </c>
      <c r="I78" s="165">
        <v>1</v>
      </c>
      <c r="J78" s="756"/>
      <c r="K78" s="764"/>
      <c r="L78" s="764"/>
      <c r="M78" s="765"/>
      <c r="N78" s="765"/>
      <c r="O78" s="765"/>
      <c r="P78" s="765"/>
      <c r="Q78" s="756"/>
      <c r="R78" s="756"/>
    </row>
    <row r="79" spans="1:18" s="102" customFormat="1" x14ac:dyDescent="0.25">
      <c r="A79" s="751"/>
      <c r="B79" s="755"/>
      <c r="C79" s="755"/>
      <c r="D79" s="756"/>
      <c r="E79" s="756"/>
      <c r="F79" s="909"/>
      <c r="G79" s="756"/>
      <c r="H79" s="57" t="s">
        <v>84</v>
      </c>
      <c r="I79" s="165">
        <v>50</v>
      </c>
      <c r="J79" s="756"/>
      <c r="K79" s="764"/>
      <c r="L79" s="764"/>
      <c r="M79" s="765"/>
      <c r="N79" s="765"/>
      <c r="O79" s="765"/>
      <c r="P79" s="765"/>
      <c r="Q79" s="756"/>
      <c r="R79" s="756"/>
    </row>
    <row r="80" spans="1:18" s="102" customFormat="1" x14ac:dyDescent="0.25">
      <c r="A80" s="751"/>
      <c r="B80" s="755"/>
      <c r="C80" s="755"/>
      <c r="D80" s="756"/>
      <c r="E80" s="756"/>
      <c r="F80" s="909"/>
      <c r="G80" s="756" t="s">
        <v>76</v>
      </c>
      <c r="H80" s="57" t="s">
        <v>1143</v>
      </c>
      <c r="I80" s="165">
        <v>1</v>
      </c>
      <c r="J80" s="756"/>
      <c r="K80" s="764"/>
      <c r="L80" s="764"/>
      <c r="M80" s="765"/>
      <c r="N80" s="765"/>
      <c r="O80" s="765"/>
      <c r="P80" s="765"/>
      <c r="Q80" s="756"/>
      <c r="R80" s="756"/>
    </row>
    <row r="81" spans="1:18" s="102" customFormat="1" ht="30" x14ac:dyDescent="0.25">
      <c r="A81" s="834"/>
      <c r="B81" s="755"/>
      <c r="C81" s="755"/>
      <c r="D81" s="756"/>
      <c r="E81" s="756"/>
      <c r="F81" s="909"/>
      <c r="G81" s="756"/>
      <c r="H81" s="57" t="s">
        <v>89</v>
      </c>
      <c r="I81" s="165">
        <v>50</v>
      </c>
      <c r="J81" s="756"/>
      <c r="K81" s="764"/>
      <c r="L81" s="764"/>
      <c r="M81" s="765"/>
      <c r="N81" s="765"/>
      <c r="O81" s="765"/>
      <c r="P81" s="765"/>
      <c r="Q81" s="756"/>
      <c r="R81" s="756"/>
    </row>
    <row r="82" spans="1:18" s="102" customFormat="1" ht="96.75" customHeight="1" x14ac:dyDescent="0.25">
      <c r="A82" s="755">
        <v>17</v>
      </c>
      <c r="B82" s="755" t="s">
        <v>158</v>
      </c>
      <c r="C82" s="755">
        <v>5</v>
      </c>
      <c r="D82" s="756">
        <v>11</v>
      </c>
      <c r="E82" s="756" t="s">
        <v>1644</v>
      </c>
      <c r="F82" s="909" t="s">
        <v>1645</v>
      </c>
      <c r="G82" s="974" t="s">
        <v>92</v>
      </c>
      <c r="H82" s="59" t="s">
        <v>734</v>
      </c>
      <c r="I82" s="165">
        <v>6</v>
      </c>
      <c r="J82" s="756" t="s">
        <v>1646</v>
      </c>
      <c r="K82" s="902" t="s">
        <v>59</v>
      </c>
      <c r="L82" s="902"/>
      <c r="M82" s="831">
        <v>16779.04</v>
      </c>
      <c r="N82" s="831"/>
      <c r="O82" s="831">
        <v>13982.24</v>
      </c>
      <c r="P82" s="831"/>
      <c r="Q82" s="761" t="s">
        <v>1647</v>
      </c>
      <c r="R82" s="761" t="s">
        <v>1648</v>
      </c>
    </row>
    <row r="83" spans="1:18" s="102" customFormat="1" ht="92.25" customHeight="1" x14ac:dyDescent="0.25">
      <c r="A83" s="755"/>
      <c r="B83" s="755"/>
      <c r="C83" s="755"/>
      <c r="D83" s="756"/>
      <c r="E83" s="756"/>
      <c r="F83" s="909"/>
      <c r="G83" s="1093"/>
      <c r="H83" s="59" t="s">
        <v>117</v>
      </c>
      <c r="I83" s="165">
        <v>44</v>
      </c>
      <c r="J83" s="756"/>
      <c r="K83" s="925"/>
      <c r="L83" s="925"/>
      <c r="M83" s="833"/>
      <c r="N83" s="833"/>
      <c r="O83" s="833"/>
      <c r="P83" s="833"/>
      <c r="Q83" s="763"/>
      <c r="R83" s="763"/>
    </row>
    <row r="84" spans="1:18" s="102" customFormat="1" ht="30" x14ac:dyDescent="0.25">
      <c r="A84" s="755">
        <v>18</v>
      </c>
      <c r="B84" s="755" t="s">
        <v>175</v>
      </c>
      <c r="C84" s="755">
        <v>5</v>
      </c>
      <c r="D84" s="756">
        <v>11</v>
      </c>
      <c r="E84" s="756" t="s">
        <v>1649</v>
      </c>
      <c r="F84" s="909" t="s">
        <v>1650</v>
      </c>
      <c r="G84" s="756" t="s">
        <v>290</v>
      </c>
      <c r="H84" s="57" t="s">
        <v>1619</v>
      </c>
      <c r="I84" s="165">
        <v>1</v>
      </c>
      <c r="J84" s="761" t="s">
        <v>1651</v>
      </c>
      <c r="K84" s="764" t="s">
        <v>101</v>
      </c>
      <c r="L84" s="764"/>
      <c r="M84" s="765">
        <v>84619.41</v>
      </c>
      <c r="N84" s="765"/>
      <c r="O84" s="765">
        <v>74164.41</v>
      </c>
      <c r="P84" s="765"/>
      <c r="Q84" s="756" t="s">
        <v>1652</v>
      </c>
      <c r="R84" s="756" t="s">
        <v>1653</v>
      </c>
    </row>
    <row r="85" spans="1:18" s="102" customFormat="1" ht="60" x14ac:dyDescent="0.25">
      <c r="A85" s="755"/>
      <c r="B85" s="755"/>
      <c r="C85" s="755"/>
      <c r="D85" s="756"/>
      <c r="E85" s="756"/>
      <c r="F85" s="909"/>
      <c r="G85" s="756"/>
      <c r="H85" s="57" t="s">
        <v>1654</v>
      </c>
      <c r="I85" s="165">
        <v>1500</v>
      </c>
      <c r="J85" s="762"/>
      <c r="K85" s="764"/>
      <c r="L85" s="764"/>
      <c r="M85" s="765"/>
      <c r="N85" s="765"/>
      <c r="O85" s="765"/>
      <c r="P85" s="765"/>
      <c r="Q85" s="756"/>
      <c r="R85" s="756"/>
    </row>
    <row r="86" spans="1:18" s="102" customFormat="1" x14ac:dyDescent="0.25">
      <c r="A86" s="755"/>
      <c r="B86" s="755"/>
      <c r="C86" s="755"/>
      <c r="D86" s="756"/>
      <c r="E86" s="756"/>
      <c r="F86" s="909"/>
      <c r="G86" s="756" t="s">
        <v>234</v>
      </c>
      <c r="H86" s="57" t="s">
        <v>161</v>
      </c>
      <c r="I86" s="165">
        <v>1</v>
      </c>
      <c r="J86" s="762"/>
      <c r="K86" s="764"/>
      <c r="L86" s="764"/>
      <c r="M86" s="765"/>
      <c r="N86" s="765"/>
      <c r="O86" s="765"/>
      <c r="P86" s="765"/>
      <c r="Q86" s="756"/>
      <c r="R86" s="756"/>
    </row>
    <row r="87" spans="1:18" s="102" customFormat="1" ht="30.75" customHeight="1" x14ac:dyDescent="0.25">
      <c r="A87" s="755"/>
      <c r="B87" s="755"/>
      <c r="C87" s="755"/>
      <c r="D87" s="756"/>
      <c r="E87" s="756"/>
      <c r="F87" s="909"/>
      <c r="G87" s="756"/>
      <c r="H87" s="57" t="s">
        <v>781</v>
      </c>
      <c r="I87" s="165">
        <v>100</v>
      </c>
      <c r="J87" s="763"/>
      <c r="K87" s="764"/>
      <c r="L87" s="764"/>
      <c r="M87" s="765"/>
      <c r="N87" s="765"/>
      <c r="O87" s="765"/>
      <c r="P87" s="765"/>
      <c r="Q87" s="756"/>
      <c r="R87" s="756"/>
    </row>
    <row r="88" spans="1:18" s="102" customFormat="1" x14ac:dyDescent="0.25">
      <c r="A88" s="755">
        <v>19</v>
      </c>
      <c r="B88" s="755" t="s">
        <v>158</v>
      </c>
      <c r="C88" s="755">
        <v>5</v>
      </c>
      <c r="D88" s="756">
        <v>11</v>
      </c>
      <c r="E88" s="756" t="s">
        <v>1655</v>
      </c>
      <c r="F88" s="909" t="s">
        <v>1656</v>
      </c>
      <c r="G88" s="756" t="s">
        <v>76</v>
      </c>
      <c r="H88" s="59" t="s">
        <v>1143</v>
      </c>
      <c r="I88" s="165">
        <v>3</v>
      </c>
      <c r="J88" s="756" t="s">
        <v>1657</v>
      </c>
      <c r="K88" s="764" t="s">
        <v>59</v>
      </c>
      <c r="L88" s="764"/>
      <c r="M88" s="765">
        <v>19200</v>
      </c>
      <c r="N88" s="765"/>
      <c r="O88" s="765">
        <v>17200</v>
      </c>
      <c r="P88" s="765"/>
      <c r="Q88" s="756" t="s">
        <v>1658</v>
      </c>
      <c r="R88" s="756" t="s">
        <v>1659</v>
      </c>
    </row>
    <row r="89" spans="1:18" s="102" customFormat="1" ht="158.25" customHeight="1" x14ac:dyDescent="0.25">
      <c r="A89" s="755"/>
      <c r="B89" s="755"/>
      <c r="C89" s="755"/>
      <c r="D89" s="756"/>
      <c r="E89" s="756"/>
      <c r="F89" s="909"/>
      <c r="G89" s="756"/>
      <c r="H89" s="59" t="s">
        <v>89</v>
      </c>
      <c r="I89" s="165">
        <v>135</v>
      </c>
      <c r="J89" s="756"/>
      <c r="K89" s="764"/>
      <c r="L89" s="764"/>
      <c r="M89" s="765"/>
      <c r="N89" s="765"/>
      <c r="O89" s="765"/>
      <c r="P89" s="765"/>
      <c r="Q89" s="756"/>
      <c r="R89" s="756"/>
    </row>
    <row r="90" spans="1:18" s="102" customFormat="1" x14ac:dyDescent="0.25">
      <c r="A90" s="755">
        <v>20</v>
      </c>
      <c r="B90" s="755" t="s">
        <v>158</v>
      </c>
      <c r="C90" s="755">
        <v>5</v>
      </c>
      <c r="D90" s="756">
        <v>11</v>
      </c>
      <c r="E90" s="756" t="s">
        <v>1660</v>
      </c>
      <c r="F90" s="898" t="s">
        <v>1661</v>
      </c>
      <c r="G90" s="761" t="s">
        <v>76</v>
      </c>
      <c r="H90" s="57" t="s">
        <v>1143</v>
      </c>
      <c r="I90" s="165">
        <v>4</v>
      </c>
      <c r="J90" s="756" t="s">
        <v>1662</v>
      </c>
      <c r="K90" s="764" t="s">
        <v>59</v>
      </c>
      <c r="L90" s="764"/>
      <c r="M90" s="765">
        <v>9177.24</v>
      </c>
      <c r="N90" s="765"/>
      <c r="O90" s="765">
        <v>6027</v>
      </c>
      <c r="P90" s="765"/>
      <c r="Q90" s="756" t="s">
        <v>1663</v>
      </c>
      <c r="R90" s="756" t="s">
        <v>1664</v>
      </c>
    </row>
    <row r="91" spans="1:18" s="102" customFormat="1" ht="204" customHeight="1" x14ac:dyDescent="0.25">
      <c r="A91" s="755"/>
      <c r="B91" s="755"/>
      <c r="C91" s="755"/>
      <c r="D91" s="756"/>
      <c r="E91" s="756"/>
      <c r="F91" s="1089"/>
      <c r="G91" s="763"/>
      <c r="H91" s="57" t="s">
        <v>89</v>
      </c>
      <c r="I91" s="165">
        <v>85</v>
      </c>
      <c r="J91" s="756"/>
      <c r="K91" s="764"/>
      <c r="L91" s="764"/>
      <c r="M91" s="765"/>
      <c r="N91" s="765"/>
      <c r="O91" s="765"/>
      <c r="P91" s="765"/>
      <c r="Q91" s="756"/>
      <c r="R91" s="756"/>
    </row>
    <row r="92" spans="1:18" s="102" customFormat="1" x14ac:dyDescent="0.25">
      <c r="A92" s="755">
        <v>21</v>
      </c>
      <c r="B92" s="755" t="s">
        <v>158</v>
      </c>
      <c r="C92" s="755">
        <v>5</v>
      </c>
      <c r="D92" s="756">
        <v>11</v>
      </c>
      <c r="E92" s="756" t="s">
        <v>1665</v>
      </c>
      <c r="F92" s="909" t="s">
        <v>1666</v>
      </c>
      <c r="G92" s="761" t="s">
        <v>92</v>
      </c>
      <c r="H92" s="59" t="s">
        <v>734</v>
      </c>
      <c r="I92" s="165">
        <v>1</v>
      </c>
      <c r="J92" s="756" t="s">
        <v>1667</v>
      </c>
      <c r="K92" s="764" t="s">
        <v>62</v>
      </c>
      <c r="L92" s="764"/>
      <c r="M92" s="765">
        <v>31781.200000000001</v>
      </c>
      <c r="N92" s="765"/>
      <c r="O92" s="765">
        <v>31781.200000000001</v>
      </c>
      <c r="P92" s="765"/>
      <c r="Q92" s="756" t="s">
        <v>1668</v>
      </c>
      <c r="R92" s="756" t="s">
        <v>1669</v>
      </c>
    </row>
    <row r="93" spans="1:18" s="102" customFormat="1" ht="30" x14ac:dyDescent="0.25">
      <c r="A93" s="755"/>
      <c r="B93" s="755"/>
      <c r="C93" s="755"/>
      <c r="D93" s="756"/>
      <c r="E93" s="756"/>
      <c r="F93" s="909"/>
      <c r="G93" s="763"/>
      <c r="H93" s="59" t="s">
        <v>117</v>
      </c>
      <c r="I93" s="165">
        <v>25</v>
      </c>
      <c r="J93" s="756"/>
      <c r="K93" s="764"/>
      <c r="L93" s="764"/>
      <c r="M93" s="765"/>
      <c r="N93" s="765"/>
      <c r="O93" s="765"/>
      <c r="P93" s="765"/>
      <c r="Q93" s="756"/>
      <c r="R93" s="756"/>
    </row>
    <row r="94" spans="1:18" s="102" customFormat="1" x14ac:dyDescent="0.25">
      <c r="A94" s="755"/>
      <c r="B94" s="755"/>
      <c r="C94" s="755"/>
      <c r="D94" s="756"/>
      <c r="E94" s="756"/>
      <c r="F94" s="909"/>
      <c r="G94" s="756" t="s">
        <v>76</v>
      </c>
      <c r="H94" s="59" t="s">
        <v>1143</v>
      </c>
      <c r="I94" s="165">
        <v>3</v>
      </c>
      <c r="J94" s="756"/>
      <c r="K94" s="764"/>
      <c r="L94" s="764"/>
      <c r="M94" s="765"/>
      <c r="N94" s="765"/>
      <c r="O94" s="765"/>
      <c r="P94" s="765"/>
      <c r="Q94" s="756"/>
      <c r="R94" s="756"/>
    </row>
    <row r="95" spans="1:18" s="102" customFormat="1" ht="30" x14ac:dyDescent="0.25">
      <c r="A95" s="755"/>
      <c r="B95" s="755"/>
      <c r="C95" s="755"/>
      <c r="D95" s="756"/>
      <c r="E95" s="756"/>
      <c r="F95" s="909"/>
      <c r="G95" s="756"/>
      <c r="H95" s="59" t="s">
        <v>89</v>
      </c>
      <c r="I95" s="71">
        <v>97</v>
      </c>
      <c r="J95" s="756"/>
      <c r="K95" s="764"/>
      <c r="L95" s="764"/>
      <c r="M95" s="765"/>
      <c r="N95" s="765"/>
      <c r="O95" s="765"/>
      <c r="P95" s="765"/>
      <c r="Q95" s="756"/>
      <c r="R95" s="756"/>
    </row>
    <row r="96" spans="1:18" s="102" customFormat="1" x14ac:dyDescent="0.25">
      <c r="A96" s="755"/>
      <c r="B96" s="755"/>
      <c r="C96" s="755"/>
      <c r="D96" s="756"/>
      <c r="E96" s="756"/>
      <c r="F96" s="909"/>
      <c r="G96" s="756" t="s">
        <v>234</v>
      </c>
      <c r="H96" s="167" t="s">
        <v>161</v>
      </c>
      <c r="I96" s="165">
        <v>1</v>
      </c>
      <c r="J96" s="756"/>
      <c r="K96" s="764"/>
      <c r="L96" s="764"/>
      <c r="M96" s="765"/>
      <c r="N96" s="765"/>
      <c r="O96" s="765"/>
      <c r="P96" s="765"/>
      <c r="Q96" s="756"/>
      <c r="R96" s="756"/>
    </row>
    <row r="97" spans="1:18" s="102" customFormat="1" ht="30" x14ac:dyDescent="0.25">
      <c r="A97" s="755"/>
      <c r="B97" s="755"/>
      <c r="C97" s="755"/>
      <c r="D97" s="756"/>
      <c r="E97" s="756"/>
      <c r="F97" s="909"/>
      <c r="G97" s="756"/>
      <c r="H97" s="167" t="s">
        <v>781</v>
      </c>
      <c r="I97" s="165">
        <v>12</v>
      </c>
      <c r="J97" s="756"/>
      <c r="K97" s="764"/>
      <c r="L97" s="764"/>
      <c r="M97" s="765"/>
      <c r="N97" s="765"/>
      <c r="O97" s="765"/>
      <c r="P97" s="765"/>
      <c r="Q97" s="756"/>
      <c r="R97" s="756"/>
    </row>
    <row r="98" spans="1:18" s="102" customFormat="1" ht="33.75" customHeight="1" x14ac:dyDescent="0.25">
      <c r="A98" s="755"/>
      <c r="B98" s="755"/>
      <c r="C98" s="755"/>
      <c r="D98" s="756"/>
      <c r="E98" s="756"/>
      <c r="F98" s="909"/>
      <c r="G98" s="116" t="s">
        <v>39</v>
      </c>
      <c r="H98" s="59" t="s">
        <v>1565</v>
      </c>
      <c r="I98" s="165">
        <v>1</v>
      </c>
      <c r="J98" s="756"/>
      <c r="K98" s="764"/>
      <c r="L98" s="764"/>
      <c r="M98" s="765"/>
      <c r="N98" s="765"/>
      <c r="O98" s="765"/>
      <c r="P98" s="765"/>
      <c r="Q98" s="756"/>
      <c r="R98" s="756"/>
    </row>
    <row r="99" spans="1:18" s="102" customFormat="1" x14ac:dyDescent="0.25">
      <c r="A99" s="755">
        <v>22</v>
      </c>
      <c r="B99" s="755" t="s">
        <v>175</v>
      </c>
      <c r="C99" s="755" t="s">
        <v>1670</v>
      </c>
      <c r="D99" s="756">
        <v>13</v>
      </c>
      <c r="E99" s="756" t="s">
        <v>1671</v>
      </c>
      <c r="F99" s="898" t="s">
        <v>1672</v>
      </c>
      <c r="G99" s="756" t="s">
        <v>64</v>
      </c>
      <c r="H99" s="57" t="s">
        <v>738</v>
      </c>
      <c r="I99" s="165">
        <v>1</v>
      </c>
      <c r="J99" s="756" t="s">
        <v>1673</v>
      </c>
      <c r="K99" s="764" t="s">
        <v>59</v>
      </c>
      <c r="L99" s="764"/>
      <c r="M99" s="765">
        <v>16386.879999999997</v>
      </c>
      <c r="N99" s="765"/>
      <c r="O99" s="765">
        <v>14658.88</v>
      </c>
      <c r="P99" s="765"/>
      <c r="Q99" s="756" t="s">
        <v>99</v>
      </c>
      <c r="R99" s="756" t="s">
        <v>1596</v>
      </c>
    </row>
    <row r="100" spans="1:18" s="102" customFormat="1" ht="30" x14ac:dyDescent="0.25">
      <c r="A100" s="755"/>
      <c r="B100" s="755"/>
      <c r="C100" s="755"/>
      <c r="D100" s="756"/>
      <c r="E100" s="756"/>
      <c r="F100" s="1088"/>
      <c r="G100" s="756"/>
      <c r="H100" s="57" t="s">
        <v>55</v>
      </c>
      <c r="I100" s="165">
        <v>80</v>
      </c>
      <c r="J100" s="756"/>
      <c r="K100" s="764"/>
      <c r="L100" s="764"/>
      <c r="M100" s="765"/>
      <c r="N100" s="765"/>
      <c r="O100" s="765"/>
      <c r="P100" s="765"/>
      <c r="Q100" s="756"/>
      <c r="R100" s="756"/>
    </row>
    <row r="101" spans="1:18" s="102" customFormat="1" ht="45" x14ac:dyDescent="0.25">
      <c r="A101" s="755"/>
      <c r="B101" s="755"/>
      <c r="C101" s="755"/>
      <c r="D101" s="756"/>
      <c r="E101" s="756"/>
      <c r="F101" s="1088"/>
      <c r="G101" s="756"/>
      <c r="H101" s="57" t="s">
        <v>1624</v>
      </c>
      <c r="I101" s="165">
        <v>16</v>
      </c>
      <c r="J101" s="756"/>
      <c r="K101" s="764"/>
      <c r="L101" s="764"/>
      <c r="M101" s="765"/>
      <c r="N101" s="765"/>
      <c r="O101" s="765"/>
      <c r="P101" s="765"/>
      <c r="Q101" s="756"/>
      <c r="R101" s="756"/>
    </row>
    <row r="102" spans="1:18" s="102" customFormat="1" x14ac:dyDescent="0.25">
      <c r="A102" s="755"/>
      <c r="B102" s="755"/>
      <c r="C102" s="755"/>
      <c r="D102" s="756"/>
      <c r="E102" s="756"/>
      <c r="F102" s="1088"/>
      <c r="G102" s="756" t="s">
        <v>234</v>
      </c>
      <c r="H102" s="57" t="s">
        <v>161</v>
      </c>
      <c r="I102" s="165">
        <v>1</v>
      </c>
      <c r="J102" s="756"/>
      <c r="K102" s="764"/>
      <c r="L102" s="764"/>
      <c r="M102" s="765"/>
      <c r="N102" s="765"/>
      <c r="O102" s="765"/>
      <c r="P102" s="765"/>
      <c r="Q102" s="756"/>
      <c r="R102" s="756"/>
    </row>
    <row r="103" spans="1:18" s="102" customFormat="1" ht="42" customHeight="1" x14ac:dyDescent="0.25">
      <c r="A103" s="755"/>
      <c r="B103" s="755"/>
      <c r="C103" s="755"/>
      <c r="D103" s="756"/>
      <c r="E103" s="756"/>
      <c r="F103" s="1089"/>
      <c r="G103" s="756"/>
      <c r="H103" s="57" t="s">
        <v>781</v>
      </c>
      <c r="I103" s="165">
        <v>25</v>
      </c>
      <c r="J103" s="756"/>
      <c r="K103" s="764"/>
      <c r="L103" s="764"/>
      <c r="M103" s="765"/>
      <c r="N103" s="765"/>
      <c r="O103" s="765"/>
      <c r="P103" s="765"/>
      <c r="Q103" s="756"/>
      <c r="R103" s="756"/>
    </row>
    <row r="104" spans="1:18" s="408" customFormat="1" ht="187.5" customHeight="1" x14ac:dyDescent="0.25">
      <c r="A104" s="767">
        <v>23</v>
      </c>
      <c r="B104" s="767" t="s">
        <v>175</v>
      </c>
      <c r="C104" s="767">
        <v>1.2</v>
      </c>
      <c r="D104" s="768">
        <v>3</v>
      </c>
      <c r="E104" s="768" t="s">
        <v>1540</v>
      </c>
      <c r="F104" s="1084" t="s">
        <v>2538</v>
      </c>
      <c r="G104" s="768" t="s">
        <v>1541</v>
      </c>
      <c r="H104" s="4" t="s">
        <v>1542</v>
      </c>
      <c r="I104" s="5" t="s">
        <v>1543</v>
      </c>
      <c r="J104" s="1082" t="s">
        <v>1544</v>
      </c>
      <c r="K104" s="1083"/>
      <c r="L104" s="764" t="s">
        <v>101</v>
      </c>
      <c r="M104" s="765"/>
      <c r="N104" s="765">
        <v>50000</v>
      </c>
      <c r="O104" s="765"/>
      <c r="P104" s="765">
        <v>50000</v>
      </c>
      <c r="Q104" s="768" t="s">
        <v>1545</v>
      </c>
      <c r="R104" s="768" t="s">
        <v>1546</v>
      </c>
    </row>
    <row r="105" spans="1:18" s="408" customFormat="1" ht="211.5" customHeight="1" x14ac:dyDescent="0.25">
      <c r="A105" s="767"/>
      <c r="B105" s="767"/>
      <c r="C105" s="767"/>
      <c r="D105" s="768"/>
      <c r="E105" s="768"/>
      <c r="F105" s="1084"/>
      <c r="G105" s="768"/>
      <c r="H105" s="4" t="s">
        <v>1547</v>
      </c>
      <c r="I105" s="113" t="s">
        <v>2539</v>
      </c>
      <c r="J105" s="1082"/>
      <c r="K105" s="1083"/>
      <c r="L105" s="764"/>
      <c r="M105" s="765"/>
      <c r="N105" s="765"/>
      <c r="O105" s="765"/>
      <c r="P105" s="765"/>
      <c r="Q105" s="768"/>
      <c r="R105" s="768"/>
    </row>
    <row r="106" spans="1:18" s="408" customFormat="1" ht="81.75" customHeight="1" x14ac:dyDescent="0.25">
      <c r="A106" s="776">
        <v>24</v>
      </c>
      <c r="B106" s="776" t="s">
        <v>158</v>
      </c>
      <c r="C106" s="776">
        <v>1</v>
      </c>
      <c r="D106" s="771">
        <v>6</v>
      </c>
      <c r="E106" s="771" t="s">
        <v>2540</v>
      </c>
      <c r="F106" s="1067" t="s">
        <v>2541</v>
      </c>
      <c r="G106" s="761" t="s">
        <v>64</v>
      </c>
      <c r="H106" s="4" t="s">
        <v>738</v>
      </c>
      <c r="I106" s="5" t="s">
        <v>1543</v>
      </c>
      <c r="J106" s="1067" t="s">
        <v>2542</v>
      </c>
      <c r="K106" s="1069"/>
      <c r="L106" s="902" t="s">
        <v>101</v>
      </c>
      <c r="M106" s="831"/>
      <c r="N106" s="831">
        <v>27000</v>
      </c>
      <c r="O106" s="831"/>
      <c r="P106" s="831">
        <v>20000</v>
      </c>
      <c r="Q106" s="771" t="s">
        <v>1545</v>
      </c>
      <c r="R106" s="771" t="s">
        <v>1546</v>
      </c>
    </row>
    <row r="107" spans="1:18" s="408" customFormat="1" ht="68.25" customHeight="1" x14ac:dyDescent="0.25">
      <c r="A107" s="889"/>
      <c r="B107" s="889"/>
      <c r="C107" s="889"/>
      <c r="D107" s="785"/>
      <c r="E107" s="785"/>
      <c r="F107" s="1102"/>
      <c r="G107" s="763"/>
      <c r="H107" s="4" t="s">
        <v>941</v>
      </c>
      <c r="I107" s="113" t="s">
        <v>2537</v>
      </c>
      <c r="J107" s="1068"/>
      <c r="K107" s="1070"/>
      <c r="L107" s="945"/>
      <c r="M107" s="832"/>
      <c r="N107" s="832"/>
      <c r="O107" s="832"/>
      <c r="P107" s="832"/>
      <c r="Q107" s="785"/>
      <c r="R107" s="785"/>
    </row>
    <row r="108" spans="1:18" s="408" customFormat="1" ht="68.25" customHeight="1" x14ac:dyDescent="0.25">
      <c r="A108" s="889"/>
      <c r="B108" s="889"/>
      <c r="C108" s="889"/>
      <c r="D108" s="785"/>
      <c r="E108" s="785"/>
      <c r="F108" s="1102"/>
      <c r="G108" s="761" t="s">
        <v>2543</v>
      </c>
      <c r="H108" s="4" t="s">
        <v>2488</v>
      </c>
      <c r="I108" s="113" t="s">
        <v>36</v>
      </c>
      <c r="J108" s="1067" t="s">
        <v>1544</v>
      </c>
      <c r="K108" s="1070"/>
      <c r="L108" s="945"/>
      <c r="M108" s="832"/>
      <c r="N108" s="832"/>
      <c r="O108" s="832"/>
      <c r="P108" s="832"/>
      <c r="Q108" s="785"/>
      <c r="R108" s="785"/>
    </row>
    <row r="109" spans="1:18" s="408" customFormat="1" ht="72" customHeight="1" x14ac:dyDescent="0.25">
      <c r="A109" s="777"/>
      <c r="B109" s="777"/>
      <c r="C109" s="777"/>
      <c r="D109" s="772"/>
      <c r="E109" s="772"/>
      <c r="F109" s="1068"/>
      <c r="G109" s="763"/>
      <c r="H109" s="4" t="s">
        <v>2544</v>
      </c>
      <c r="I109" s="113" t="s">
        <v>54</v>
      </c>
      <c r="J109" s="1068"/>
      <c r="K109" s="1071"/>
      <c r="L109" s="925"/>
      <c r="M109" s="833"/>
      <c r="N109" s="833"/>
      <c r="O109" s="833"/>
      <c r="P109" s="833"/>
      <c r="Q109" s="772"/>
      <c r="R109" s="772"/>
    </row>
    <row r="110" spans="1:18" s="408" customFormat="1" ht="98.25" customHeight="1" x14ac:dyDescent="0.25">
      <c r="A110" s="776">
        <v>25</v>
      </c>
      <c r="B110" s="776" t="s">
        <v>51</v>
      </c>
      <c r="C110" s="776">
        <v>1</v>
      </c>
      <c r="D110" s="771">
        <v>9</v>
      </c>
      <c r="E110" s="771" t="s">
        <v>1549</v>
      </c>
      <c r="F110" s="1072" t="s">
        <v>2545</v>
      </c>
      <c r="G110" s="771" t="s">
        <v>1551</v>
      </c>
      <c r="H110" s="590" t="s">
        <v>137</v>
      </c>
      <c r="I110" s="590" t="s">
        <v>1552</v>
      </c>
      <c r="J110" s="1072" t="s">
        <v>1553</v>
      </c>
      <c r="K110" s="1075"/>
      <c r="L110" s="1075" t="s">
        <v>69</v>
      </c>
      <c r="M110" s="860"/>
      <c r="N110" s="831">
        <f>130000+90000</f>
        <v>220000</v>
      </c>
      <c r="O110" s="860"/>
      <c r="P110" s="860">
        <v>130000</v>
      </c>
      <c r="Q110" s="771" t="s">
        <v>1545</v>
      </c>
      <c r="R110" s="771" t="s">
        <v>1546</v>
      </c>
    </row>
    <row r="111" spans="1:18" s="408" customFormat="1" ht="95.25" customHeight="1" x14ac:dyDescent="0.25">
      <c r="A111" s="889"/>
      <c r="B111" s="889"/>
      <c r="C111" s="889"/>
      <c r="D111" s="785"/>
      <c r="E111" s="785"/>
      <c r="F111" s="1073"/>
      <c r="G111" s="785"/>
      <c r="H111" s="590" t="s">
        <v>1554</v>
      </c>
      <c r="I111" s="590" t="s">
        <v>1555</v>
      </c>
      <c r="J111" s="1073"/>
      <c r="K111" s="1076"/>
      <c r="L111" s="1076"/>
      <c r="M111" s="861"/>
      <c r="N111" s="832"/>
      <c r="O111" s="861"/>
      <c r="P111" s="861"/>
      <c r="Q111" s="785"/>
      <c r="R111" s="785"/>
    </row>
    <row r="112" spans="1:18" s="408" customFormat="1" ht="84" customHeight="1" x14ac:dyDescent="0.25">
      <c r="A112" s="889"/>
      <c r="B112" s="889"/>
      <c r="C112" s="889"/>
      <c r="D112" s="785"/>
      <c r="E112" s="785"/>
      <c r="F112" s="1073"/>
      <c r="G112" s="785"/>
      <c r="H112" s="590" t="s">
        <v>1128</v>
      </c>
      <c r="I112" s="590" t="s">
        <v>1556</v>
      </c>
      <c r="J112" s="1073"/>
      <c r="K112" s="1076"/>
      <c r="L112" s="1076"/>
      <c r="M112" s="861"/>
      <c r="N112" s="832"/>
      <c r="O112" s="861"/>
      <c r="P112" s="861"/>
      <c r="Q112" s="785"/>
      <c r="R112" s="785"/>
    </row>
    <row r="113" spans="1:18" s="408" customFormat="1" ht="98.25" customHeight="1" x14ac:dyDescent="0.25">
      <c r="A113" s="777"/>
      <c r="B113" s="777"/>
      <c r="C113" s="777"/>
      <c r="D113" s="772"/>
      <c r="E113" s="772"/>
      <c r="F113" s="1074"/>
      <c r="G113" s="772"/>
      <c r="H113" s="590" t="s">
        <v>1557</v>
      </c>
      <c r="I113" s="590" t="s">
        <v>1558</v>
      </c>
      <c r="J113" s="1074"/>
      <c r="K113" s="1077"/>
      <c r="L113" s="1077"/>
      <c r="M113" s="862"/>
      <c r="N113" s="833"/>
      <c r="O113" s="862"/>
      <c r="P113" s="862"/>
      <c r="Q113" s="772"/>
      <c r="R113" s="772"/>
    </row>
    <row r="114" spans="1:18" s="102" customFormat="1" x14ac:dyDescent="0.25">
      <c r="A114" s="108"/>
      <c r="B114" s="108"/>
      <c r="C114" s="108"/>
      <c r="D114" s="108"/>
      <c r="E114" s="108"/>
      <c r="F114" s="108"/>
      <c r="G114" s="108"/>
      <c r="H114" s="108"/>
      <c r="I114" s="108"/>
      <c r="J114" s="108"/>
      <c r="K114" s="108"/>
      <c r="L114" s="108"/>
      <c r="M114" s="109"/>
      <c r="N114" s="109"/>
      <c r="O114" s="109"/>
      <c r="P114" s="109"/>
      <c r="Q114" s="108"/>
      <c r="R114" s="108"/>
    </row>
    <row r="115" spans="1:18" s="102" customFormat="1" x14ac:dyDescent="0.25">
      <c r="A115" s="108"/>
      <c r="B115" s="108"/>
      <c r="C115" s="108"/>
      <c r="D115" s="108"/>
      <c r="E115" s="108"/>
      <c r="F115" s="108"/>
      <c r="G115" s="108"/>
      <c r="H115" s="108"/>
      <c r="I115" s="108"/>
      <c r="J115" s="108"/>
      <c r="K115" s="108"/>
      <c r="L115" s="220"/>
      <c r="M115" s="828" t="s">
        <v>119</v>
      </c>
      <c r="N115" s="828"/>
      <c r="O115" s="828" t="s">
        <v>120</v>
      </c>
      <c r="P115" s="919"/>
      <c r="Q115" s="108"/>
      <c r="R115" s="108"/>
    </row>
    <row r="116" spans="1:18" s="102" customFormat="1" x14ac:dyDescent="0.25">
      <c r="A116" s="108"/>
      <c r="B116" s="108"/>
      <c r="C116" s="108"/>
      <c r="D116" s="108"/>
      <c r="E116" s="108"/>
      <c r="F116" s="108"/>
      <c r="G116" s="108"/>
      <c r="H116" s="108"/>
      <c r="I116" s="108"/>
      <c r="J116" s="108"/>
      <c r="K116" s="108"/>
      <c r="L116"/>
      <c r="M116" s="582" t="s">
        <v>121</v>
      </c>
      <c r="N116" s="189" t="s">
        <v>122</v>
      </c>
      <c r="O116" s="189" t="s">
        <v>121</v>
      </c>
      <c r="P116" s="189" t="s">
        <v>122</v>
      </c>
      <c r="Q116" s="108"/>
      <c r="R116" s="108"/>
    </row>
    <row r="117" spans="1:18" s="102" customFormat="1" x14ac:dyDescent="0.25">
      <c r="L117"/>
      <c r="M117" s="185">
        <v>5</v>
      </c>
      <c r="N117" s="186">
        <v>291289.05</v>
      </c>
      <c r="O117" s="185">
        <v>20</v>
      </c>
      <c r="P117" s="186">
        <v>750556.32</v>
      </c>
    </row>
    <row r="118" spans="1:18" x14ac:dyDescent="0.25">
      <c r="N118" s="104"/>
      <c r="P118" s="104"/>
    </row>
    <row r="120" spans="1:18" x14ac:dyDescent="0.25">
      <c r="M120" s="104"/>
    </row>
  </sheetData>
  <mergeCells count="439">
    <mergeCell ref="F99:F103"/>
    <mergeCell ref="F104:F105"/>
    <mergeCell ref="R99:R103"/>
    <mergeCell ref="G102:G103"/>
    <mergeCell ref="M115:N115"/>
    <mergeCell ref="O115:P115"/>
    <mergeCell ref="G99:G101"/>
    <mergeCell ref="J99:J103"/>
    <mergeCell ref="K99:K103"/>
    <mergeCell ref="L99:L103"/>
    <mergeCell ref="M99:M103"/>
    <mergeCell ref="N99:N103"/>
    <mergeCell ref="L104:L105"/>
    <mergeCell ref="M104:M105"/>
    <mergeCell ref="N104:N105"/>
    <mergeCell ref="O104:O105"/>
    <mergeCell ref="P104:P105"/>
    <mergeCell ref="Q104:Q105"/>
    <mergeCell ref="R104:R105"/>
    <mergeCell ref="G104:G105"/>
    <mergeCell ref="G108:G109"/>
    <mergeCell ref="L110:L113"/>
    <mergeCell ref="M110:M113"/>
    <mergeCell ref="N110:N113"/>
    <mergeCell ref="O99:O103"/>
    <mergeCell ref="P99:P103"/>
    <mergeCell ref="Q99:Q103"/>
    <mergeCell ref="Q90:Q91"/>
    <mergeCell ref="R90:R91"/>
    <mergeCell ref="A92:A98"/>
    <mergeCell ref="B92:B98"/>
    <mergeCell ref="C92:C98"/>
    <mergeCell ref="D92:D98"/>
    <mergeCell ref="E92:E98"/>
    <mergeCell ref="F92:F98"/>
    <mergeCell ref="G90:G91"/>
    <mergeCell ref="J90:J91"/>
    <mergeCell ref="K90:K91"/>
    <mergeCell ref="L90:L91"/>
    <mergeCell ref="M90:M91"/>
    <mergeCell ref="N90:N91"/>
    <mergeCell ref="R92:R98"/>
    <mergeCell ref="G94:G95"/>
    <mergeCell ref="G96:G97"/>
    <mergeCell ref="G92:G93"/>
    <mergeCell ref="A99:A103"/>
    <mergeCell ref="B99:B103"/>
    <mergeCell ref="C99:C103"/>
    <mergeCell ref="J92:J98"/>
    <mergeCell ref="K92:K98"/>
    <mergeCell ref="L92:L98"/>
    <mergeCell ref="M92:M98"/>
    <mergeCell ref="N92:N98"/>
    <mergeCell ref="O88:O89"/>
    <mergeCell ref="P88:P89"/>
    <mergeCell ref="Q88:Q89"/>
    <mergeCell ref="R88:R89"/>
    <mergeCell ref="L88:L89"/>
    <mergeCell ref="M88:M89"/>
    <mergeCell ref="N88:N89"/>
    <mergeCell ref="O90:O91"/>
    <mergeCell ref="P90:P91"/>
    <mergeCell ref="O92:O98"/>
    <mergeCell ref="P92:P98"/>
    <mergeCell ref="Q92:Q98"/>
    <mergeCell ref="F90:F91"/>
    <mergeCell ref="G88:G89"/>
    <mergeCell ref="J88:J89"/>
    <mergeCell ref="K88:K89"/>
    <mergeCell ref="A88:A89"/>
    <mergeCell ref="B88:B89"/>
    <mergeCell ref="C88:C89"/>
    <mergeCell ref="D88:D89"/>
    <mergeCell ref="E88:E89"/>
    <mergeCell ref="F88:F89"/>
    <mergeCell ref="N84:N87"/>
    <mergeCell ref="O84:O87"/>
    <mergeCell ref="P84:P87"/>
    <mergeCell ref="Q84:Q87"/>
    <mergeCell ref="R84:R87"/>
    <mergeCell ref="G86:G87"/>
    <mergeCell ref="F84:F87"/>
    <mergeCell ref="G84:G85"/>
    <mergeCell ref="J84:J87"/>
    <mergeCell ref="K84:K87"/>
    <mergeCell ref="L84:L87"/>
    <mergeCell ref="M84:M87"/>
    <mergeCell ref="M75:M81"/>
    <mergeCell ref="N75:N81"/>
    <mergeCell ref="O75:O81"/>
    <mergeCell ref="N82:N83"/>
    <mergeCell ref="O82:O83"/>
    <mergeCell ref="P82:P83"/>
    <mergeCell ref="Q82:Q83"/>
    <mergeCell ref="R82:R83"/>
    <mergeCell ref="L82:L83"/>
    <mergeCell ref="M82:M83"/>
    <mergeCell ref="G80:G81"/>
    <mergeCell ref="A82:A83"/>
    <mergeCell ref="B82:B83"/>
    <mergeCell ref="C82:C83"/>
    <mergeCell ref="D82:D83"/>
    <mergeCell ref="E82:E83"/>
    <mergeCell ref="J75:J81"/>
    <mergeCell ref="K75:K81"/>
    <mergeCell ref="L75:L81"/>
    <mergeCell ref="A75:A81"/>
    <mergeCell ref="B75:B81"/>
    <mergeCell ref="C75:C81"/>
    <mergeCell ref="F82:F83"/>
    <mergeCell ref="G82:G83"/>
    <mergeCell ref="J82:J83"/>
    <mergeCell ref="K82:K83"/>
    <mergeCell ref="F75:F81"/>
    <mergeCell ref="G75:G77"/>
    <mergeCell ref="K66:K74"/>
    <mergeCell ref="L66:L74"/>
    <mergeCell ref="R63:R65"/>
    <mergeCell ref="B66:B74"/>
    <mergeCell ref="C66:C74"/>
    <mergeCell ref="D66:D74"/>
    <mergeCell ref="E66:E74"/>
    <mergeCell ref="F66:F74"/>
    <mergeCell ref="G66:G69"/>
    <mergeCell ref="J66:J74"/>
    <mergeCell ref="L63:L65"/>
    <mergeCell ref="M63:M65"/>
    <mergeCell ref="N63:N65"/>
    <mergeCell ref="O63:O65"/>
    <mergeCell ref="P63:P65"/>
    <mergeCell ref="Q63:Q65"/>
    <mergeCell ref="P75:P81"/>
    <mergeCell ref="Q75:Q81"/>
    <mergeCell ref="Q66:Q74"/>
    <mergeCell ref="R66:R74"/>
    <mergeCell ref="R75:R81"/>
    <mergeCell ref="G78:G79"/>
    <mergeCell ref="G70:G73"/>
    <mergeCell ref="M66:M74"/>
    <mergeCell ref="N66:N74"/>
    <mergeCell ref="O66:O74"/>
    <mergeCell ref="P66:P74"/>
    <mergeCell ref="A63:A65"/>
    <mergeCell ref="B63:B65"/>
    <mergeCell ref="C63:C65"/>
    <mergeCell ref="D63:D65"/>
    <mergeCell ref="E63:E65"/>
    <mergeCell ref="F63:F65"/>
    <mergeCell ref="G63:G65"/>
    <mergeCell ref="J63:J65"/>
    <mergeCell ref="K63:K65"/>
    <mergeCell ref="A66:A74"/>
    <mergeCell ref="O57:O62"/>
    <mergeCell ref="P57:P62"/>
    <mergeCell ref="Q57:Q62"/>
    <mergeCell ref="R57:R62"/>
    <mergeCell ref="G59:G62"/>
    <mergeCell ref="J59:J62"/>
    <mergeCell ref="G57:G58"/>
    <mergeCell ref="J57:J58"/>
    <mergeCell ref="K57:K62"/>
    <mergeCell ref="L57:L62"/>
    <mergeCell ref="M57:M62"/>
    <mergeCell ref="N57:N62"/>
    <mergeCell ref="J55:J56"/>
    <mergeCell ref="G53:G54"/>
    <mergeCell ref="J53:J54"/>
    <mergeCell ref="K53:K56"/>
    <mergeCell ref="L53:L56"/>
    <mergeCell ref="M53:M56"/>
    <mergeCell ref="N53:N56"/>
    <mergeCell ref="A57:A62"/>
    <mergeCell ref="B57:B62"/>
    <mergeCell ref="C57:C62"/>
    <mergeCell ref="D57:D62"/>
    <mergeCell ref="E57:E62"/>
    <mergeCell ref="F57:F62"/>
    <mergeCell ref="A53:A56"/>
    <mergeCell ref="B53:B56"/>
    <mergeCell ref="C53:C56"/>
    <mergeCell ref="D53:D56"/>
    <mergeCell ref="E53:E56"/>
    <mergeCell ref="F53:F56"/>
    <mergeCell ref="P47:P52"/>
    <mergeCell ref="Q47:Q52"/>
    <mergeCell ref="R47:R52"/>
    <mergeCell ref="G49:G50"/>
    <mergeCell ref="J49:J50"/>
    <mergeCell ref="G51:G52"/>
    <mergeCell ref="J51:J52"/>
    <mergeCell ref="J47:J48"/>
    <mergeCell ref="K47:K52"/>
    <mergeCell ref="L47:L52"/>
    <mergeCell ref="M47:M52"/>
    <mergeCell ref="N47:N52"/>
    <mergeCell ref="O47:O52"/>
    <mergeCell ref="O53:O56"/>
    <mergeCell ref="P53:P56"/>
    <mergeCell ref="Q53:Q56"/>
    <mergeCell ref="R53:R56"/>
    <mergeCell ref="G55:G56"/>
    <mergeCell ref="R44:R46"/>
    <mergeCell ref="A47:A52"/>
    <mergeCell ref="B47:B52"/>
    <mergeCell ref="C47:C52"/>
    <mergeCell ref="D47:D52"/>
    <mergeCell ref="E47:E52"/>
    <mergeCell ref="F47:F52"/>
    <mergeCell ref="G47:G48"/>
    <mergeCell ref="K44:K46"/>
    <mergeCell ref="L44:L46"/>
    <mergeCell ref="M44:M46"/>
    <mergeCell ref="N44:N46"/>
    <mergeCell ref="O44:O46"/>
    <mergeCell ref="P44:P46"/>
    <mergeCell ref="A44:A46"/>
    <mergeCell ref="B44:B46"/>
    <mergeCell ref="C44:C46"/>
    <mergeCell ref="D44:D46"/>
    <mergeCell ref="E44:E46"/>
    <mergeCell ref="F44:F46"/>
    <mergeCell ref="G44:G46"/>
    <mergeCell ref="J44:J46"/>
    <mergeCell ref="Q44:Q46"/>
    <mergeCell ref="Q40:Q41"/>
    <mergeCell ref="R40:R41"/>
    <mergeCell ref="A42:A43"/>
    <mergeCell ref="B42:B43"/>
    <mergeCell ref="C42:C43"/>
    <mergeCell ref="D42:D43"/>
    <mergeCell ref="E42:E43"/>
    <mergeCell ref="F42:F43"/>
    <mergeCell ref="G42:G43"/>
    <mergeCell ref="J42:J43"/>
    <mergeCell ref="K40:K41"/>
    <mergeCell ref="L40:L41"/>
    <mergeCell ref="M40:M41"/>
    <mergeCell ref="N40:N41"/>
    <mergeCell ref="O40:O41"/>
    <mergeCell ref="P40:P41"/>
    <mergeCell ref="Q42:Q43"/>
    <mergeCell ref="R42:R43"/>
    <mergeCell ref="L42:L43"/>
    <mergeCell ref="M42:M43"/>
    <mergeCell ref="N42:N43"/>
    <mergeCell ref="O42:O43"/>
    <mergeCell ref="P42:P43"/>
    <mergeCell ref="A40:A41"/>
    <mergeCell ref="B40:B41"/>
    <mergeCell ref="C40:C41"/>
    <mergeCell ref="D40:D41"/>
    <mergeCell ref="E40:E41"/>
    <mergeCell ref="F40:F41"/>
    <mergeCell ref="G40:G41"/>
    <mergeCell ref="J40:J41"/>
    <mergeCell ref="K42:K43"/>
    <mergeCell ref="K37:K39"/>
    <mergeCell ref="Q35:Q36"/>
    <mergeCell ref="R35:R36"/>
    <mergeCell ref="A37:A39"/>
    <mergeCell ref="B37:B39"/>
    <mergeCell ref="C37:C39"/>
    <mergeCell ref="D37:D39"/>
    <mergeCell ref="E37:E39"/>
    <mergeCell ref="F37:F39"/>
    <mergeCell ref="G37:G39"/>
    <mergeCell ref="J37:J39"/>
    <mergeCell ref="K35:K36"/>
    <mergeCell ref="L35:L36"/>
    <mergeCell ref="M35:M36"/>
    <mergeCell ref="N35:N36"/>
    <mergeCell ref="O35:O36"/>
    <mergeCell ref="P35:P36"/>
    <mergeCell ref="Q37:Q39"/>
    <mergeCell ref="R37:R39"/>
    <mergeCell ref="L37:L39"/>
    <mergeCell ref="M37:M39"/>
    <mergeCell ref="N37:N39"/>
    <mergeCell ref="O37:O39"/>
    <mergeCell ref="P37:P39"/>
    <mergeCell ref="L24:L28"/>
    <mergeCell ref="M24:M28"/>
    <mergeCell ref="A35:A36"/>
    <mergeCell ref="B35:B36"/>
    <mergeCell ref="C35:C36"/>
    <mergeCell ref="D35:D36"/>
    <mergeCell ref="E35:E36"/>
    <mergeCell ref="F35:F36"/>
    <mergeCell ref="G35:G36"/>
    <mergeCell ref="J35:J36"/>
    <mergeCell ref="L29:L34"/>
    <mergeCell ref="A29:A34"/>
    <mergeCell ref="B29:B34"/>
    <mergeCell ref="C29:C34"/>
    <mergeCell ref="D29:D34"/>
    <mergeCell ref="E29:E34"/>
    <mergeCell ref="F29:F34"/>
    <mergeCell ref="G29:G31"/>
    <mergeCell ref="J29:J34"/>
    <mergeCell ref="K29:K34"/>
    <mergeCell ref="R29:R34"/>
    <mergeCell ref="G32:G34"/>
    <mergeCell ref="M29:M34"/>
    <mergeCell ref="N29:N34"/>
    <mergeCell ref="O29:O34"/>
    <mergeCell ref="P29:P34"/>
    <mergeCell ref="Q29:Q34"/>
    <mergeCell ref="L17:L23"/>
    <mergeCell ref="A24:A28"/>
    <mergeCell ref="B24:B28"/>
    <mergeCell ref="C24:C28"/>
    <mergeCell ref="D24:D28"/>
    <mergeCell ref="E24:E28"/>
    <mergeCell ref="N24:N28"/>
    <mergeCell ref="O24:O28"/>
    <mergeCell ref="P24:P28"/>
    <mergeCell ref="Q24:Q28"/>
    <mergeCell ref="R24:R28"/>
    <mergeCell ref="G27:G28"/>
    <mergeCell ref="J27:J28"/>
    <mergeCell ref="F24:F28"/>
    <mergeCell ref="G24:G26"/>
    <mergeCell ref="J24:J26"/>
    <mergeCell ref="K24:K28"/>
    <mergeCell ref="G20:G22"/>
    <mergeCell ref="M17:M23"/>
    <mergeCell ref="N17:N23"/>
    <mergeCell ref="O17:O23"/>
    <mergeCell ref="P17:P23"/>
    <mergeCell ref="A13:A16"/>
    <mergeCell ref="K17:K23"/>
    <mergeCell ref="A17:A23"/>
    <mergeCell ref="B17:B23"/>
    <mergeCell ref="C17:C23"/>
    <mergeCell ref="D17:D23"/>
    <mergeCell ref="E17:E23"/>
    <mergeCell ref="F17:F23"/>
    <mergeCell ref="G17:G19"/>
    <mergeCell ref="J17:J23"/>
    <mergeCell ref="L13:L16"/>
    <mergeCell ref="B13:B16"/>
    <mergeCell ref="C13:C16"/>
    <mergeCell ref="D13:D16"/>
    <mergeCell ref="E13:E16"/>
    <mergeCell ref="F13:F16"/>
    <mergeCell ref="G13:G16"/>
    <mergeCell ref="A4:A5"/>
    <mergeCell ref="B4:B5"/>
    <mergeCell ref="C4:C5"/>
    <mergeCell ref="D4:D5"/>
    <mergeCell ref="E4:E5"/>
    <mergeCell ref="F4:F5"/>
    <mergeCell ref="Q4:Q5"/>
    <mergeCell ref="R4:R5"/>
    <mergeCell ref="K4:L4"/>
    <mergeCell ref="M4:N4"/>
    <mergeCell ref="O4:P4"/>
    <mergeCell ref="G4:G5"/>
    <mergeCell ref="H4:I4"/>
    <mergeCell ref="J4:J5"/>
    <mergeCell ref="F7:F12"/>
    <mergeCell ref="G7:G12"/>
    <mergeCell ref="J7:J12"/>
    <mergeCell ref="K7:K12"/>
    <mergeCell ref="L7:L12"/>
    <mergeCell ref="M7:M12"/>
    <mergeCell ref="N7:N12"/>
    <mergeCell ref="O7:O12"/>
    <mergeCell ref="P7:P12"/>
    <mergeCell ref="Q7:Q12"/>
    <mergeCell ref="R7:R12"/>
    <mergeCell ref="H8:H12"/>
    <mergeCell ref="I8:I12"/>
    <mergeCell ref="L106:L109"/>
    <mergeCell ref="M106:M109"/>
    <mergeCell ref="N106:N109"/>
    <mergeCell ref="O106:O109"/>
    <mergeCell ref="P106:P109"/>
    <mergeCell ref="Q106:Q109"/>
    <mergeCell ref="J13:J16"/>
    <mergeCell ref="K13:K16"/>
    <mergeCell ref="R13:R16"/>
    <mergeCell ref="M13:M16"/>
    <mergeCell ref="N13:N16"/>
    <mergeCell ref="O13:O16"/>
    <mergeCell ref="P13:P16"/>
    <mergeCell ref="Q13:Q16"/>
    <mergeCell ref="J104:J105"/>
    <mergeCell ref="K104:K105"/>
    <mergeCell ref="R106:R109"/>
    <mergeCell ref="J108:J109"/>
    <mergeCell ref="Q17:Q23"/>
    <mergeCell ref="R17:R23"/>
    <mergeCell ref="A7:A12"/>
    <mergeCell ref="B7:B12"/>
    <mergeCell ref="C7:C12"/>
    <mergeCell ref="D7:D12"/>
    <mergeCell ref="E7:E12"/>
    <mergeCell ref="A104:A105"/>
    <mergeCell ref="B104:B105"/>
    <mergeCell ref="C104:C105"/>
    <mergeCell ref="D104:D105"/>
    <mergeCell ref="E104:E105"/>
    <mergeCell ref="D75:D81"/>
    <mergeCell ref="E75:E81"/>
    <mergeCell ref="A84:A87"/>
    <mergeCell ref="B84:B87"/>
    <mergeCell ref="C84:C87"/>
    <mergeCell ref="D84:D87"/>
    <mergeCell ref="E84:E87"/>
    <mergeCell ref="A90:A91"/>
    <mergeCell ref="B90:B91"/>
    <mergeCell ref="C90:C91"/>
    <mergeCell ref="D90:D91"/>
    <mergeCell ref="E90:E91"/>
    <mergeCell ref="D99:D103"/>
    <mergeCell ref="E99:E103"/>
    <mergeCell ref="Q110:Q113"/>
    <mergeCell ref="R110:R113"/>
    <mergeCell ref="G106:G107"/>
    <mergeCell ref="J106:J107"/>
    <mergeCell ref="K106:K109"/>
    <mergeCell ref="A110:A113"/>
    <mergeCell ref="B110:B113"/>
    <mergeCell ref="C110:C113"/>
    <mergeCell ref="D110:D113"/>
    <mergeCell ref="E110:E113"/>
    <mergeCell ref="F110:F113"/>
    <mergeCell ref="G110:G113"/>
    <mergeCell ref="J110:J113"/>
    <mergeCell ref="K110:K113"/>
    <mergeCell ref="A106:A109"/>
    <mergeCell ref="B106:B109"/>
    <mergeCell ref="C106:C109"/>
    <mergeCell ref="D106:D109"/>
    <mergeCell ref="E106:E109"/>
    <mergeCell ref="F106:F109"/>
    <mergeCell ref="O110:O113"/>
    <mergeCell ref="P110:P1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93"/>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03" t="s">
        <v>4083</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190" t="s">
        <v>14</v>
      </c>
      <c r="I5" s="190" t="s">
        <v>15</v>
      </c>
      <c r="J5" s="891"/>
      <c r="K5" s="191">
        <v>2018</v>
      </c>
      <c r="L5" s="191">
        <v>2019</v>
      </c>
      <c r="M5" s="192">
        <v>2018</v>
      </c>
      <c r="N5" s="192">
        <v>2019</v>
      </c>
      <c r="O5" s="192">
        <v>2018</v>
      </c>
      <c r="P5" s="192">
        <v>2019</v>
      </c>
      <c r="Q5" s="891"/>
      <c r="R5" s="893"/>
      <c r="S5" s="105"/>
    </row>
    <row r="6" spans="1:19" s="106" customFormat="1" ht="15.75" customHeight="1" x14ac:dyDescent="0.2">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c r="S6" s="105"/>
    </row>
    <row r="7" spans="1:19" s="107" customFormat="1" ht="90" x14ac:dyDescent="0.25">
      <c r="A7" s="25">
        <v>1</v>
      </c>
      <c r="B7" s="118" t="s">
        <v>75</v>
      </c>
      <c r="C7" s="125">
        <v>1</v>
      </c>
      <c r="D7" s="125">
        <v>9</v>
      </c>
      <c r="E7" s="125" t="s">
        <v>1674</v>
      </c>
      <c r="F7" s="125" t="s">
        <v>1675</v>
      </c>
      <c r="G7" s="125" t="s">
        <v>41</v>
      </c>
      <c r="H7" s="125" t="s">
        <v>1676</v>
      </c>
      <c r="I7" s="125">
        <v>1</v>
      </c>
      <c r="J7" s="27" t="s">
        <v>1677</v>
      </c>
      <c r="K7" s="125" t="s">
        <v>59</v>
      </c>
      <c r="L7" s="125"/>
      <c r="M7" s="56">
        <v>110000</v>
      </c>
      <c r="N7" s="56"/>
      <c r="O7" s="56">
        <v>110000</v>
      </c>
      <c r="P7" s="56"/>
      <c r="Q7" s="125" t="s">
        <v>1678</v>
      </c>
      <c r="R7" s="125" t="s">
        <v>1679</v>
      </c>
      <c r="S7" s="119"/>
    </row>
    <row r="8" spans="1:19" s="107" customFormat="1" ht="105" x14ac:dyDescent="0.25">
      <c r="A8" s="115">
        <v>2</v>
      </c>
      <c r="B8" s="118" t="s">
        <v>75</v>
      </c>
      <c r="C8" s="118" t="s">
        <v>1342</v>
      </c>
      <c r="D8" s="118">
        <v>13</v>
      </c>
      <c r="E8" s="27" t="s">
        <v>1680</v>
      </c>
      <c r="F8" s="27" t="s">
        <v>1681</v>
      </c>
      <c r="G8" s="27" t="s">
        <v>1682</v>
      </c>
      <c r="H8" s="116" t="s">
        <v>884</v>
      </c>
      <c r="I8" s="165">
        <v>1</v>
      </c>
      <c r="J8" s="27" t="s">
        <v>1683</v>
      </c>
      <c r="K8" s="125" t="s">
        <v>62</v>
      </c>
      <c r="L8" s="116"/>
      <c r="M8" s="144">
        <v>75000</v>
      </c>
      <c r="N8" s="144"/>
      <c r="O8" s="144">
        <v>75000</v>
      </c>
      <c r="P8" s="144"/>
      <c r="Q8" s="125" t="s">
        <v>1678</v>
      </c>
      <c r="R8" s="125" t="s">
        <v>1679</v>
      </c>
      <c r="S8" s="119"/>
    </row>
    <row r="9" spans="1:19" s="107" customFormat="1" ht="135" x14ac:dyDescent="0.25">
      <c r="A9" s="115">
        <v>3</v>
      </c>
      <c r="B9" s="115" t="s">
        <v>175</v>
      </c>
      <c r="C9" s="115">
        <v>1</v>
      </c>
      <c r="D9" s="116">
        <v>6</v>
      </c>
      <c r="E9" s="116" t="s">
        <v>1684</v>
      </c>
      <c r="F9" s="116" t="s">
        <v>1685</v>
      </c>
      <c r="G9" s="116" t="s">
        <v>368</v>
      </c>
      <c r="H9" s="116" t="s">
        <v>1686</v>
      </c>
      <c r="I9" s="113" t="s">
        <v>1687</v>
      </c>
      <c r="J9" s="116" t="s">
        <v>1688</v>
      </c>
      <c r="K9" s="117" t="s">
        <v>1689</v>
      </c>
      <c r="L9" s="117"/>
      <c r="M9" s="124">
        <v>15660</v>
      </c>
      <c r="N9" s="124"/>
      <c r="O9" s="124">
        <v>15660</v>
      </c>
      <c r="P9" s="124"/>
      <c r="Q9" s="125" t="s">
        <v>1690</v>
      </c>
      <c r="R9" s="125" t="s">
        <v>1691</v>
      </c>
      <c r="S9" s="119"/>
    </row>
    <row r="10" spans="1:19" s="410" customFormat="1" ht="75" x14ac:dyDescent="0.25">
      <c r="A10" s="552">
        <v>4</v>
      </c>
      <c r="B10" s="552" t="s">
        <v>51</v>
      </c>
      <c r="C10" s="552">
        <v>2</v>
      </c>
      <c r="D10" s="556">
        <v>10</v>
      </c>
      <c r="E10" s="556" t="s">
        <v>1692</v>
      </c>
      <c r="F10" s="556" t="s">
        <v>1693</v>
      </c>
      <c r="G10" s="556" t="s">
        <v>1466</v>
      </c>
      <c r="H10" s="559" t="s">
        <v>1694</v>
      </c>
      <c r="I10" s="113" t="s">
        <v>1695</v>
      </c>
      <c r="J10" s="556" t="s">
        <v>1696</v>
      </c>
      <c r="K10" s="559" t="s">
        <v>77</v>
      </c>
      <c r="L10" s="559"/>
      <c r="M10" s="560">
        <v>22095.200000000001</v>
      </c>
      <c r="N10" s="560"/>
      <c r="O10" s="560">
        <v>19995.2</v>
      </c>
      <c r="P10" s="560"/>
      <c r="Q10" s="556" t="s">
        <v>1697</v>
      </c>
      <c r="R10" s="556" t="s">
        <v>1698</v>
      </c>
    </row>
    <row r="11" spans="1:19" s="108" customFormat="1" ht="105" x14ac:dyDescent="0.25">
      <c r="A11" s="115">
        <v>5</v>
      </c>
      <c r="B11" s="115" t="s">
        <v>175</v>
      </c>
      <c r="C11" s="115">
        <v>1</v>
      </c>
      <c r="D11" s="116">
        <v>6</v>
      </c>
      <c r="E11" s="18" t="s">
        <v>1699</v>
      </c>
      <c r="F11" s="116" t="s">
        <v>1700</v>
      </c>
      <c r="G11" s="116" t="s">
        <v>103</v>
      </c>
      <c r="H11" s="116" t="s">
        <v>1701</v>
      </c>
      <c r="I11" s="113" t="s">
        <v>1702</v>
      </c>
      <c r="J11" s="116" t="s">
        <v>1703</v>
      </c>
      <c r="K11" s="117" t="s">
        <v>75</v>
      </c>
      <c r="L11" s="117"/>
      <c r="M11" s="124">
        <v>14597.81</v>
      </c>
      <c r="N11" s="124"/>
      <c r="O11" s="124">
        <v>14597.81</v>
      </c>
      <c r="P11" s="124"/>
      <c r="Q11" s="125" t="s">
        <v>1704</v>
      </c>
      <c r="R11" s="116" t="s">
        <v>1705</v>
      </c>
    </row>
    <row r="12" spans="1:19" s="410" customFormat="1" ht="300" customHeight="1" x14ac:dyDescent="0.25">
      <c r="A12" s="552">
        <v>6</v>
      </c>
      <c r="B12" s="552" t="s">
        <v>158</v>
      </c>
      <c r="C12" s="552">
        <v>1</v>
      </c>
      <c r="D12" s="556">
        <v>6</v>
      </c>
      <c r="E12" s="556" t="s">
        <v>1706</v>
      </c>
      <c r="F12" s="556" t="s">
        <v>1707</v>
      </c>
      <c r="G12" s="556" t="s">
        <v>103</v>
      </c>
      <c r="H12" s="559" t="s">
        <v>1708</v>
      </c>
      <c r="I12" s="113" t="s">
        <v>2546</v>
      </c>
      <c r="J12" s="556" t="s">
        <v>1709</v>
      </c>
      <c r="K12" s="559" t="s">
        <v>1689</v>
      </c>
      <c r="L12" s="559"/>
      <c r="M12" s="560">
        <v>50976.04</v>
      </c>
      <c r="N12" s="560"/>
      <c r="O12" s="560">
        <v>43976.04</v>
      </c>
      <c r="P12" s="560"/>
      <c r="Q12" s="556" t="s">
        <v>86</v>
      </c>
      <c r="R12" s="556" t="s">
        <v>1710</v>
      </c>
    </row>
    <row r="13" spans="1:19" s="410" customFormat="1" ht="90" x14ac:dyDescent="0.25">
      <c r="A13" s="552">
        <v>7</v>
      </c>
      <c r="B13" s="552" t="s">
        <v>158</v>
      </c>
      <c r="C13" s="552">
        <v>5</v>
      </c>
      <c r="D13" s="556">
        <v>11</v>
      </c>
      <c r="E13" s="556" t="s">
        <v>1711</v>
      </c>
      <c r="F13" s="556" t="s">
        <v>1712</v>
      </c>
      <c r="G13" s="556" t="s">
        <v>329</v>
      </c>
      <c r="H13" s="556" t="s">
        <v>1713</v>
      </c>
      <c r="I13" s="556" t="s">
        <v>1714</v>
      </c>
      <c r="J13" s="556" t="s">
        <v>1715</v>
      </c>
      <c r="K13" s="559" t="s">
        <v>1689</v>
      </c>
      <c r="L13" s="559"/>
      <c r="M13" s="560">
        <v>23252.799999999999</v>
      </c>
      <c r="N13" s="560"/>
      <c r="O13" s="560">
        <v>16510</v>
      </c>
      <c r="P13" s="560"/>
      <c r="Q13" s="556" t="s">
        <v>1716</v>
      </c>
      <c r="R13" s="556" t="s">
        <v>1717</v>
      </c>
    </row>
    <row r="14" spans="1:19" s="410" customFormat="1" ht="120" x14ac:dyDescent="0.25">
      <c r="A14" s="552">
        <v>8</v>
      </c>
      <c r="B14" s="552" t="s">
        <v>158</v>
      </c>
      <c r="C14" s="552">
        <v>5</v>
      </c>
      <c r="D14" s="556">
        <v>11</v>
      </c>
      <c r="E14" s="556" t="s">
        <v>1718</v>
      </c>
      <c r="F14" s="556" t="s">
        <v>1719</v>
      </c>
      <c r="G14" s="556" t="s">
        <v>329</v>
      </c>
      <c r="H14" s="556" t="s">
        <v>1713</v>
      </c>
      <c r="I14" s="556" t="s">
        <v>2547</v>
      </c>
      <c r="J14" s="556" t="s">
        <v>1720</v>
      </c>
      <c r="K14" s="559" t="s">
        <v>78</v>
      </c>
      <c r="L14" s="559"/>
      <c r="M14" s="560">
        <v>30704</v>
      </c>
      <c r="N14" s="560"/>
      <c r="O14" s="560">
        <v>25704</v>
      </c>
      <c r="P14" s="560"/>
      <c r="Q14" s="556" t="s">
        <v>1721</v>
      </c>
      <c r="R14" s="556" t="s">
        <v>1722</v>
      </c>
    </row>
    <row r="15" spans="1:19" s="410" customFormat="1" ht="135" x14ac:dyDescent="0.25">
      <c r="A15" s="552">
        <v>9</v>
      </c>
      <c r="B15" s="552" t="s">
        <v>158</v>
      </c>
      <c r="C15" s="552" t="s">
        <v>1342</v>
      </c>
      <c r="D15" s="556">
        <v>13</v>
      </c>
      <c r="E15" s="556" t="s">
        <v>1723</v>
      </c>
      <c r="F15" s="556" t="s">
        <v>1724</v>
      </c>
      <c r="G15" s="556" t="s">
        <v>368</v>
      </c>
      <c r="H15" s="556" t="s">
        <v>1686</v>
      </c>
      <c r="I15" s="113" t="s">
        <v>1725</v>
      </c>
      <c r="J15" s="556" t="s">
        <v>1726</v>
      </c>
      <c r="K15" s="559" t="s">
        <v>77</v>
      </c>
      <c r="L15" s="559"/>
      <c r="M15" s="560">
        <v>33600</v>
      </c>
      <c r="N15" s="560"/>
      <c r="O15" s="560">
        <v>30000</v>
      </c>
      <c r="P15" s="560"/>
      <c r="Q15" s="556" t="s">
        <v>1727</v>
      </c>
      <c r="R15" s="556" t="s">
        <v>1728</v>
      </c>
    </row>
    <row r="16" spans="1:19" s="410" customFormat="1" ht="210" x14ac:dyDescent="0.25">
      <c r="A16" s="552">
        <v>10</v>
      </c>
      <c r="B16" s="552" t="s">
        <v>158</v>
      </c>
      <c r="C16" s="552">
        <v>1</v>
      </c>
      <c r="D16" s="556">
        <v>6</v>
      </c>
      <c r="E16" s="556" t="s">
        <v>1729</v>
      </c>
      <c r="F16" s="556" t="s">
        <v>1730</v>
      </c>
      <c r="G16" s="556" t="s">
        <v>1731</v>
      </c>
      <c r="H16" s="559" t="s">
        <v>1732</v>
      </c>
      <c r="I16" s="113" t="s">
        <v>2548</v>
      </c>
      <c r="J16" s="556" t="s">
        <v>1733</v>
      </c>
      <c r="K16" s="559" t="s">
        <v>77</v>
      </c>
      <c r="L16" s="559"/>
      <c r="M16" s="560">
        <v>40156.660000000003</v>
      </c>
      <c r="N16" s="560"/>
      <c r="O16" s="560">
        <v>30890.63</v>
      </c>
      <c r="P16" s="560"/>
      <c r="Q16" s="556" t="s">
        <v>1734</v>
      </c>
      <c r="R16" s="556" t="s">
        <v>1735</v>
      </c>
    </row>
    <row r="17" spans="1:19" s="410" customFormat="1" ht="210" x14ac:dyDescent="0.25">
      <c r="A17" s="552">
        <v>11</v>
      </c>
      <c r="B17" s="552" t="s">
        <v>158</v>
      </c>
      <c r="C17" s="552" t="s">
        <v>1342</v>
      </c>
      <c r="D17" s="556">
        <v>13</v>
      </c>
      <c r="E17" s="556" t="s">
        <v>1736</v>
      </c>
      <c r="F17" s="556" t="s">
        <v>1737</v>
      </c>
      <c r="G17" s="556" t="s">
        <v>1738</v>
      </c>
      <c r="H17" s="556" t="s">
        <v>1739</v>
      </c>
      <c r="I17" s="113" t="s">
        <v>2549</v>
      </c>
      <c r="J17" s="556" t="s">
        <v>1740</v>
      </c>
      <c r="K17" s="559" t="s">
        <v>394</v>
      </c>
      <c r="L17" s="559"/>
      <c r="M17" s="560">
        <v>43331.75</v>
      </c>
      <c r="N17" s="560"/>
      <c r="O17" s="560">
        <v>39391.75</v>
      </c>
      <c r="P17" s="560"/>
      <c r="Q17" s="556" t="s">
        <v>1741</v>
      </c>
      <c r="R17" s="556" t="s">
        <v>1742</v>
      </c>
    </row>
    <row r="18" spans="1:19" s="410" customFormat="1" ht="165" x14ac:dyDescent="0.25">
      <c r="A18" s="552">
        <v>12</v>
      </c>
      <c r="B18" s="552" t="s">
        <v>175</v>
      </c>
      <c r="C18" s="552">
        <v>5</v>
      </c>
      <c r="D18" s="556">
        <v>4</v>
      </c>
      <c r="E18" s="556" t="s">
        <v>1743</v>
      </c>
      <c r="F18" s="556" t="s">
        <v>1744</v>
      </c>
      <c r="G18" s="556" t="s">
        <v>102</v>
      </c>
      <c r="H18" s="559" t="s">
        <v>1745</v>
      </c>
      <c r="I18" s="113" t="s">
        <v>2550</v>
      </c>
      <c r="J18" s="556" t="s">
        <v>1746</v>
      </c>
      <c r="K18" s="559" t="s">
        <v>77</v>
      </c>
      <c r="L18" s="559"/>
      <c r="M18" s="560">
        <v>35300</v>
      </c>
      <c r="N18" s="560"/>
      <c r="O18" s="560">
        <v>26384.21</v>
      </c>
      <c r="P18" s="560"/>
      <c r="Q18" s="556" t="s">
        <v>1747</v>
      </c>
      <c r="R18" s="556" t="s">
        <v>1748</v>
      </c>
    </row>
    <row r="19" spans="1:19" s="410" customFormat="1" ht="409.5" x14ac:dyDescent="0.25">
      <c r="A19" s="552">
        <v>13</v>
      </c>
      <c r="B19" s="552" t="s">
        <v>158</v>
      </c>
      <c r="C19" s="552" t="s">
        <v>1342</v>
      </c>
      <c r="D19" s="556">
        <v>13</v>
      </c>
      <c r="E19" s="556" t="s">
        <v>1749</v>
      </c>
      <c r="F19" s="556" t="s">
        <v>1750</v>
      </c>
      <c r="G19" s="556" t="s">
        <v>1751</v>
      </c>
      <c r="H19" s="556" t="s">
        <v>1752</v>
      </c>
      <c r="I19" s="113" t="s">
        <v>2551</v>
      </c>
      <c r="J19" s="556" t="s">
        <v>1753</v>
      </c>
      <c r="K19" s="559" t="s">
        <v>1754</v>
      </c>
      <c r="L19" s="559"/>
      <c r="M19" s="560">
        <v>17954</v>
      </c>
      <c r="N19" s="560"/>
      <c r="O19" s="560">
        <v>16164</v>
      </c>
      <c r="P19" s="560"/>
      <c r="Q19" s="556" t="s">
        <v>1755</v>
      </c>
      <c r="R19" s="556" t="s">
        <v>1756</v>
      </c>
    </row>
    <row r="20" spans="1:19" s="410" customFormat="1" ht="90" x14ac:dyDescent="0.25">
      <c r="A20" s="552">
        <v>14</v>
      </c>
      <c r="B20" s="552" t="s">
        <v>158</v>
      </c>
      <c r="C20" s="552">
        <v>5</v>
      </c>
      <c r="D20" s="556">
        <v>4</v>
      </c>
      <c r="E20" s="556" t="s">
        <v>1757</v>
      </c>
      <c r="F20" s="556" t="s">
        <v>1758</v>
      </c>
      <c r="G20" s="556" t="s">
        <v>102</v>
      </c>
      <c r="H20" s="559" t="s">
        <v>1759</v>
      </c>
      <c r="I20" s="113" t="s">
        <v>2552</v>
      </c>
      <c r="J20" s="556" t="s">
        <v>1760</v>
      </c>
      <c r="K20" s="559" t="s">
        <v>77</v>
      </c>
      <c r="L20" s="559"/>
      <c r="M20" s="560">
        <v>80000</v>
      </c>
      <c r="N20" s="560"/>
      <c r="O20" s="560">
        <v>80000</v>
      </c>
      <c r="P20" s="560"/>
      <c r="Q20" s="556" t="s">
        <v>1761</v>
      </c>
      <c r="R20" s="556" t="s">
        <v>1762</v>
      </c>
    </row>
    <row r="21" spans="1:19" s="108" customFormat="1" ht="135" x14ac:dyDescent="0.25">
      <c r="A21" s="115">
        <v>15</v>
      </c>
      <c r="B21" s="115" t="s">
        <v>158</v>
      </c>
      <c r="C21" s="115">
        <v>3</v>
      </c>
      <c r="D21" s="116">
        <v>10</v>
      </c>
      <c r="E21" s="18" t="s">
        <v>1763</v>
      </c>
      <c r="F21" s="116" t="s">
        <v>1764</v>
      </c>
      <c r="G21" s="116" t="s">
        <v>1466</v>
      </c>
      <c r="H21" s="116" t="s">
        <v>1765</v>
      </c>
      <c r="I21" s="113" t="s">
        <v>1766</v>
      </c>
      <c r="J21" s="18" t="s">
        <v>1767</v>
      </c>
      <c r="K21" s="117" t="s">
        <v>65</v>
      </c>
      <c r="L21" s="117"/>
      <c r="M21" s="124">
        <v>20000</v>
      </c>
      <c r="N21" s="124"/>
      <c r="O21" s="124">
        <v>20000</v>
      </c>
      <c r="P21" s="124"/>
      <c r="Q21" s="116" t="s">
        <v>1761</v>
      </c>
      <c r="R21" s="116" t="s">
        <v>1762</v>
      </c>
    </row>
    <row r="22" spans="1:19" s="410" customFormat="1" ht="135" x14ac:dyDescent="0.25">
      <c r="A22" s="552">
        <v>16</v>
      </c>
      <c r="B22" s="552" t="s">
        <v>175</v>
      </c>
      <c r="C22" s="552">
        <v>3</v>
      </c>
      <c r="D22" s="556">
        <v>13</v>
      </c>
      <c r="E22" s="556" t="s">
        <v>1768</v>
      </c>
      <c r="F22" s="556" t="s">
        <v>1769</v>
      </c>
      <c r="G22" s="556" t="s">
        <v>103</v>
      </c>
      <c r="H22" s="559" t="s">
        <v>1708</v>
      </c>
      <c r="I22" s="113" t="s">
        <v>1770</v>
      </c>
      <c r="J22" s="556" t="s">
        <v>1771</v>
      </c>
      <c r="K22" s="559" t="s">
        <v>78</v>
      </c>
      <c r="L22" s="559"/>
      <c r="M22" s="560">
        <v>30532.959999999999</v>
      </c>
      <c r="N22" s="560"/>
      <c r="O22" s="560">
        <v>27610</v>
      </c>
      <c r="P22" s="560"/>
      <c r="Q22" s="556" t="s">
        <v>612</v>
      </c>
      <c r="R22" s="556" t="s">
        <v>1772</v>
      </c>
    </row>
    <row r="23" spans="1:19" s="410" customFormat="1" ht="90" x14ac:dyDescent="0.25">
      <c r="A23" s="25">
        <v>17</v>
      </c>
      <c r="B23" s="556" t="s">
        <v>75</v>
      </c>
      <c r="C23" s="556">
        <v>1</v>
      </c>
      <c r="D23" s="556">
        <v>9</v>
      </c>
      <c r="E23" s="556" t="s">
        <v>1674</v>
      </c>
      <c r="F23" s="556" t="s">
        <v>2553</v>
      </c>
      <c r="G23" s="556" t="s">
        <v>41</v>
      </c>
      <c r="H23" s="556" t="s">
        <v>2554</v>
      </c>
      <c r="I23" s="556" t="s">
        <v>605</v>
      </c>
      <c r="J23" s="556" t="s">
        <v>2555</v>
      </c>
      <c r="K23" s="556"/>
      <c r="L23" s="556" t="s">
        <v>59</v>
      </c>
      <c r="M23" s="578"/>
      <c r="N23" s="578">
        <v>115000</v>
      </c>
      <c r="O23" s="578"/>
      <c r="P23" s="578">
        <v>115000</v>
      </c>
      <c r="Q23" s="556" t="s">
        <v>2556</v>
      </c>
      <c r="R23" s="556" t="s">
        <v>1679</v>
      </c>
      <c r="S23" s="119"/>
    </row>
    <row r="24" spans="1:19" s="410" customFormat="1" ht="105" x14ac:dyDescent="0.25">
      <c r="A24" s="552">
        <v>18</v>
      </c>
      <c r="B24" s="556" t="s">
        <v>65</v>
      </c>
      <c r="C24" s="556" t="s">
        <v>1342</v>
      </c>
      <c r="D24" s="556">
        <v>13</v>
      </c>
      <c r="E24" s="556" t="s">
        <v>1680</v>
      </c>
      <c r="F24" s="556" t="s">
        <v>1681</v>
      </c>
      <c r="G24" s="556" t="s">
        <v>1682</v>
      </c>
      <c r="H24" s="556" t="s">
        <v>2557</v>
      </c>
      <c r="I24" s="165" t="s">
        <v>2558</v>
      </c>
      <c r="J24" s="556" t="s">
        <v>1683</v>
      </c>
      <c r="K24" s="556"/>
      <c r="L24" s="556" t="s">
        <v>62</v>
      </c>
      <c r="M24" s="578"/>
      <c r="N24" s="578">
        <v>83000</v>
      </c>
      <c r="O24" s="578"/>
      <c r="P24" s="578">
        <v>83000</v>
      </c>
      <c r="Q24" s="556" t="s">
        <v>2556</v>
      </c>
      <c r="R24" s="556" t="s">
        <v>1679</v>
      </c>
      <c r="S24" s="119"/>
    </row>
    <row r="25" spans="1:19" s="410" customFormat="1" ht="60" x14ac:dyDescent="0.25">
      <c r="A25" s="552">
        <v>19</v>
      </c>
      <c r="B25" s="556" t="s">
        <v>75</v>
      </c>
      <c r="C25" s="556" t="s">
        <v>1342</v>
      </c>
      <c r="D25" s="556">
        <v>13</v>
      </c>
      <c r="E25" s="556" t="s">
        <v>2559</v>
      </c>
      <c r="F25" s="556" t="s">
        <v>2560</v>
      </c>
      <c r="G25" s="556" t="s">
        <v>2561</v>
      </c>
      <c r="H25" s="556" t="s">
        <v>2068</v>
      </c>
      <c r="I25" s="165">
        <v>1</v>
      </c>
      <c r="J25" s="556" t="s">
        <v>2562</v>
      </c>
      <c r="K25" s="556"/>
      <c r="L25" s="556" t="s">
        <v>69</v>
      </c>
      <c r="M25" s="578"/>
      <c r="N25" s="578">
        <v>62000</v>
      </c>
      <c r="O25" s="578"/>
      <c r="P25" s="578">
        <v>62000</v>
      </c>
      <c r="Q25" s="556" t="s">
        <v>2556</v>
      </c>
      <c r="R25" s="556" t="s">
        <v>1679</v>
      </c>
    </row>
    <row r="26" spans="1:19" s="108" customFormat="1" x14ac:dyDescent="0.25">
      <c r="M26" s="109"/>
      <c r="N26" s="109"/>
      <c r="O26" s="109"/>
      <c r="P26" s="109"/>
    </row>
    <row r="27" spans="1:19" s="108" customFormat="1" x14ac:dyDescent="0.25">
      <c r="L27" s="220"/>
      <c r="M27" s="828" t="s">
        <v>119</v>
      </c>
      <c r="N27" s="828"/>
      <c r="O27" s="828" t="s">
        <v>120</v>
      </c>
      <c r="P27" s="919"/>
    </row>
    <row r="28" spans="1:19" s="108" customFormat="1" x14ac:dyDescent="0.25">
      <c r="M28" s="582" t="s">
        <v>121</v>
      </c>
      <c r="N28" s="189" t="s">
        <v>122</v>
      </c>
      <c r="O28" s="189" t="s">
        <v>121</v>
      </c>
      <c r="P28" s="189" t="s">
        <v>122</v>
      </c>
    </row>
    <row r="29" spans="1:19" s="108" customFormat="1" x14ac:dyDescent="0.25">
      <c r="M29" s="359">
        <v>5</v>
      </c>
      <c r="N29" s="111">
        <v>445000</v>
      </c>
      <c r="O29" s="112">
        <v>14</v>
      </c>
      <c r="P29" s="114">
        <v>406883.64</v>
      </c>
    </row>
    <row r="30" spans="1:19" s="108" customFormat="1" x14ac:dyDescent="0.25">
      <c r="M30" s="109"/>
      <c r="N30" s="109"/>
      <c r="O30" s="109"/>
      <c r="P30" s="109"/>
    </row>
    <row r="31" spans="1:19" s="108" customFormat="1" x14ac:dyDescent="0.25">
      <c r="M31" s="109"/>
      <c r="N31" s="109"/>
      <c r="O31" s="109"/>
      <c r="P31" s="109"/>
    </row>
    <row r="32" spans="1:19" s="108" customFormat="1" x14ac:dyDescent="0.25">
      <c r="M32" s="109"/>
      <c r="N32" s="109"/>
      <c r="O32" s="109"/>
      <c r="P32" s="109"/>
    </row>
    <row r="33" spans="13:16" s="108" customFormat="1" x14ac:dyDescent="0.25">
      <c r="M33" s="109"/>
      <c r="N33" s="109"/>
      <c r="O33" s="109"/>
      <c r="P33" s="109"/>
    </row>
    <row r="34" spans="13:16" s="108" customFormat="1" x14ac:dyDescent="0.25">
      <c r="M34" s="109"/>
      <c r="N34" s="109"/>
      <c r="O34" s="109"/>
      <c r="P34" s="109"/>
    </row>
    <row r="35" spans="13:16" s="108" customFormat="1" x14ac:dyDescent="0.25">
      <c r="M35" s="109"/>
      <c r="N35" s="109"/>
      <c r="O35" s="109"/>
      <c r="P35" s="109"/>
    </row>
    <row r="36" spans="13:16" s="108" customFormat="1" x14ac:dyDescent="0.25">
      <c r="M36" s="109"/>
      <c r="N36" s="109"/>
      <c r="O36" s="109"/>
      <c r="P36" s="109"/>
    </row>
    <row r="37" spans="13:16" s="108" customFormat="1" x14ac:dyDescent="0.25">
      <c r="M37" s="109"/>
      <c r="N37" s="109"/>
      <c r="O37" s="109"/>
      <c r="P37" s="109"/>
    </row>
    <row r="38" spans="13:16" s="108" customFormat="1" x14ac:dyDescent="0.25">
      <c r="M38" s="109"/>
      <c r="N38" s="109"/>
      <c r="O38" s="109"/>
      <c r="P38" s="109"/>
    </row>
    <row r="39" spans="13:16" s="108" customFormat="1" x14ac:dyDescent="0.25">
      <c r="M39" s="109"/>
      <c r="N39" s="109"/>
      <c r="O39" s="109"/>
      <c r="P39" s="109"/>
    </row>
    <row r="40" spans="13:16" s="108" customFormat="1" x14ac:dyDescent="0.25">
      <c r="M40" s="109"/>
      <c r="N40" s="109"/>
      <c r="O40" s="109"/>
      <c r="P40" s="109"/>
    </row>
    <row r="41" spans="13:16" s="108" customFormat="1" x14ac:dyDescent="0.25">
      <c r="M41" s="109"/>
      <c r="N41" s="109"/>
      <c r="O41" s="109"/>
      <c r="P41" s="109"/>
    </row>
    <row r="42" spans="13:16" s="108" customFormat="1" x14ac:dyDescent="0.25">
      <c r="M42" s="109"/>
      <c r="N42" s="109"/>
      <c r="O42" s="109"/>
      <c r="P42" s="109"/>
    </row>
    <row r="43" spans="13:16" s="108" customFormat="1" x14ac:dyDescent="0.25">
      <c r="M43" s="109"/>
      <c r="N43" s="109"/>
      <c r="O43" s="109"/>
      <c r="P43" s="109"/>
    </row>
    <row r="44" spans="13:16" s="108" customFormat="1" x14ac:dyDescent="0.25">
      <c r="M44" s="109"/>
      <c r="N44" s="109"/>
      <c r="O44" s="109"/>
      <c r="P44" s="109"/>
    </row>
    <row r="45" spans="13:16" s="108" customFormat="1" x14ac:dyDescent="0.25">
      <c r="M45" s="109"/>
      <c r="N45" s="109"/>
      <c r="O45" s="109"/>
      <c r="P45" s="109"/>
    </row>
    <row r="46" spans="13:16" s="108" customFormat="1" x14ac:dyDescent="0.25">
      <c r="M46" s="109"/>
      <c r="N46" s="109"/>
      <c r="O46" s="109"/>
      <c r="P46" s="109"/>
    </row>
    <row r="47" spans="13:16" s="108" customFormat="1" x14ac:dyDescent="0.25">
      <c r="M47" s="109"/>
      <c r="N47" s="109"/>
      <c r="O47" s="109"/>
      <c r="P47" s="109"/>
    </row>
    <row r="48" spans="13:16" s="108" customFormat="1" x14ac:dyDescent="0.25">
      <c r="M48" s="109"/>
      <c r="N48" s="109"/>
      <c r="O48" s="109"/>
      <c r="P48" s="109"/>
    </row>
    <row r="49" spans="13:16" s="108" customFormat="1" x14ac:dyDescent="0.25">
      <c r="M49" s="109"/>
      <c r="N49" s="109"/>
      <c r="O49" s="109"/>
      <c r="P49" s="109"/>
    </row>
    <row r="50" spans="13:16" s="108" customFormat="1" x14ac:dyDescent="0.25">
      <c r="M50" s="109"/>
      <c r="N50" s="109"/>
      <c r="O50" s="109"/>
      <c r="P50" s="109"/>
    </row>
    <row r="51" spans="13:16" s="108" customFormat="1" x14ac:dyDescent="0.25">
      <c r="M51" s="109"/>
      <c r="N51" s="109"/>
      <c r="O51" s="109"/>
      <c r="P51" s="109"/>
    </row>
    <row r="52" spans="13:16" s="108" customFormat="1" x14ac:dyDescent="0.25">
      <c r="M52" s="109"/>
      <c r="N52" s="109"/>
      <c r="O52" s="109"/>
      <c r="P52" s="109"/>
    </row>
    <row r="53" spans="13:16" s="108" customFormat="1" x14ac:dyDescent="0.25">
      <c r="M53" s="109"/>
      <c r="N53" s="109"/>
      <c r="O53" s="109"/>
      <c r="P53" s="109"/>
    </row>
    <row r="54" spans="13:16" s="108" customFormat="1" x14ac:dyDescent="0.25">
      <c r="M54" s="109"/>
      <c r="N54" s="109"/>
      <c r="O54" s="109"/>
      <c r="P54" s="109"/>
    </row>
    <row r="55" spans="13:16" s="108" customFormat="1" x14ac:dyDescent="0.25">
      <c r="M55" s="109"/>
      <c r="N55" s="109"/>
      <c r="O55" s="109"/>
      <c r="P55" s="109"/>
    </row>
    <row r="56" spans="13:16" s="108" customFormat="1" x14ac:dyDescent="0.25">
      <c r="M56" s="109"/>
      <c r="N56" s="109"/>
      <c r="O56" s="109"/>
      <c r="P56" s="109"/>
    </row>
    <row r="57" spans="13:16" s="108" customFormat="1" x14ac:dyDescent="0.25">
      <c r="M57" s="109"/>
      <c r="N57" s="109"/>
      <c r="O57" s="109"/>
      <c r="P57" s="109"/>
    </row>
    <row r="58" spans="13:16" s="108" customFormat="1" x14ac:dyDescent="0.25">
      <c r="M58" s="109"/>
      <c r="N58" s="109"/>
      <c r="O58" s="109"/>
      <c r="P58" s="109"/>
    </row>
    <row r="59" spans="13:16" s="108" customFormat="1" x14ac:dyDescent="0.25">
      <c r="M59" s="109"/>
      <c r="N59" s="109"/>
      <c r="O59" s="109"/>
      <c r="P59" s="109"/>
    </row>
    <row r="60" spans="13:16" s="108" customFormat="1" x14ac:dyDescent="0.25">
      <c r="M60" s="109"/>
      <c r="N60" s="109"/>
      <c r="O60" s="109"/>
      <c r="P60" s="109"/>
    </row>
    <row r="61" spans="13:16" s="108" customFormat="1" x14ac:dyDescent="0.25">
      <c r="M61" s="109"/>
      <c r="N61" s="109"/>
      <c r="O61" s="109"/>
      <c r="P61" s="109"/>
    </row>
    <row r="62" spans="13:16" s="108" customFormat="1" x14ac:dyDescent="0.25">
      <c r="M62" s="109"/>
      <c r="N62" s="109"/>
      <c r="O62" s="109"/>
      <c r="P62" s="109"/>
    </row>
    <row r="63" spans="13:16" s="108" customFormat="1" x14ac:dyDescent="0.25">
      <c r="M63" s="109"/>
      <c r="N63" s="109"/>
      <c r="O63" s="109"/>
      <c r="P63" s="109"/>
    </row>
    <row r="64" spans="13:16" s="108" customFormat="1" x14ac:dyDescent="0.25">
      <c r="M64" s="109"/>
      <c r="N64" s="109"/>
      <c r="O64" s="109"/>
      <c r="P64" s="109"/>
    </row>
    <row r="65" spans="13:16" s="108" customFormat="1" x14ac:dyDescent="0.25">
      <c r="M65" s="109"/>
      <c r="N65" s="109"/>
      <c r="O65" s="109"/>
      <c r="P65" s="109"/>
    </row>
    <row r="66" spans="13:16" s="108" customFormat="1" x14ac:dyDescent="0.25">
      <c r="M66" s="109"/>
      <c r="N66" s="109"/>
      <c r="O66" s="109"/>
      <c r="P66" s="109"/>
    </row>
    <row r="67" spans="13:16" s="108" customFormat="1" x14ac:dyDescent="0.25">
      <c r="M67" s="109"/>
      <c r="N67" s="109"/>
      <c r="O67" s="109"/>
      <c r="P67" s="109"/>
    </row>
    <row r="68" spans="13:16" s="108" customFormat="1" x14ac:dyDescent="0.25">
      <c r="M68" s="109"/>
      <c r="N68" s="109"/>
      <c r="O68" s="109"/>
      <c r="P68" s="109"/>
    </row>
    <row r="69" spans="13:16" s="108" customFormat="1" x14ac:dyDescent="0.25">
      <c r="M69" s="109"/>
      <c r="N69" s="109"/>
      <c r="O69" s="109"/>
      <c r="P69" s="109"/>
    </row>
    <row r="70" spans="13:16" s="108" customFormat="1" x14ac:dyDescent="0.25">
      <c r="M70" s="109"/>
      <c r="N70" s="109"/>
      <c r="O70" s="109"/>
      <c r="P70" s="109"/>
    </row>
    <row r="71" spans="13:16" s="108" customFormat="1" x14ac:dyDescent="0.25">
      <c r="M71" s="109"/>
      <c r="N71" s="109"/>
      <c r="O71" s="109"/>
      <c r="P71" s="109"/>
    </row>
    <row r="72" spans="13:16" s="108" customFormat="1" x14ac:dyDescent="0.25">
      <c r="M72" s="109"/>
      <c r="N72" s="109"/>
      <c r="O72" s="109"/>
      <c r="P72" s="109"/>
    </row>
    <row r="73" spans="13:16" s="108" customFormat="1" x14ac:dyDescent="0.25">
      <c r="M73" s="109"/>
      <c r="N73" s="109"/>
      <c r="O73" s="109"/>
      <c r="P73" s="109"/>
    </row>
    <row r="74" spans="13:16" s="108" customFormat="1" x14ac:dyDescent="0.25">
      <c r="M74" s="109"/>
      <c r="N74" s="109"/>
      <c r="O74" s="109"/>
      <c r="P74" s="109"/>
    </row>
    <row r="75" spans="13:16" s="108" customFormat="1" x14ac:dyDescent="0.25">
      <c r="M75" s="109"/>
      <c r="N75" s="109"/>
      <c r="O75" s="109"/>
      <c r="P75" s="109"/>
    </row>
    <row r="76" spans="13:16" s="108" customFormat="1" x14ac:dyDescent="0.25">
      <c r="M76" s="109"/>
      <c r="N76" s="109"/>
      <c r="O76" s="109"/>
      <c r="P76" s="109"/>
    </row>
    <row r="77" spans="13:16" s="108" customFormat="1" x14ac:dyDescent="0.25">
      <c r="M77" s="109"/>
      <c r="N77" s="109"/>
      <c r="O77" s="109"/>
      <c r="P77" s="109"/>
    </row>
    <row r="78" spans="13:16" s="108" customFormat="1" x14ac:dyDescent="0.25">
      <c r="M78" s="109"/>
      <c r="N78" s="109"/>
      <c r="O78" s="109"/>
      <c r="P78" s="109"/>
    </row>
    <row r="79" spans="13:16" s="108" customFormat="1" x14ac:dyDescent="0.25">
      <c r="M79" s="109"/>
      <c r="N79" s="109"/>
      <c r="O79" s="109"/>
      <c r="P79" s="109"/>
    </row>
    <row r="80" spans="13:16" s="108" customFormat="1" x14ac:dyDescent="0.25">
      <c r="M80" s="109"/>
      <c r="N80" s="109"/>
      <c r="O80" s="109"/>
      <c r="P80" s="109"/>
    </row>
    <row r="81" spans="12:16" s="108" customFormat="1" x14ac:dyDescent="0.25">
      <c r="M81" s="109"/>
      <c r="N81" s="109"/>
      <c r="O81" s="109"/>
      <c r="P81" s="109"/>
    </row>
    <row r="82" spans="12:16" s="108" customFormat="1" x14ac:dyDescent="0.25">
      <c r="M82" s="109"/>
      <c r="N82" s="109"/>
      <c r="O82" s="109"/>
      <c r="P82" s="109"/>
    </row>
    <row r="83" spans="12:16" s="108" customFormat="1" x14ac:dyDescent="0.25">
      <c r="M83" s="109"/>
      <c r="N83" s="109"/>
      <c r="O83" s="109"/>
      <c r="P83" s="109"/>
    </row>
    <row r="84" spans="12:16" s="108" customFormat="1" x14ac:dyDescent="0.25">
      <c r="M84" s="109"/>
      <c r="N84" s="109"/>
      <c r="O84" s="109"/>
      <c r="P84" s="109"/>
    </row>
    <row r="85" spans="12:16" s="108" customFormat="1" x14ac:dyDescent="0.25">
      <c r="M85" s="109"/>
      <c r="N85" s="109"/>
      <c r="O85" s="109"/>
      <c r="P85" s="109"/>
    </row>
    <row r="86" spans="12:16" s="108" customFormat="1" x14ac:dyDescent="0.25">
      <c r="M86" s="109"/>
      <c r="N86" s="109"/>
      <c r="O86" s="109"/>
      <c r="P86" s="109"/>
    </row>
    <row r="87" spans="12:16" s="108" customFormat="1" x14ac:dyDescent="0.25">
      <c r="L87"/>
      <c r="M87" s="109"/>
      <c r="N87" s="109"/>
      <c r="O87" s="109"/>
      <c r="P87" s="109"/>
    </row>
    <row r="88" spans="12:16" s="108" customFormat="1" x14ac:dyDescent="0.25">
      <c r="L88"/>
      <c r="M88" s="109"/>
      <c r="N88" s="109"/>
      <c r="O88" s="109"/>
      <c r="P88" s="109"/>
    </row>
    <row r="89" spans="12:16" s="108" customFormat="1" x14ac:dyDescent="0.25">
      <c r="L89"/>
      <c r="M89" s="109"/>
      <c r="N89" s="109"/>
      <c r="O89" s="109"/>
      <c r="P89" s="109"/>
    </row>
    <row r="90" spans="12:16" s="108" customFormat="1" x14ac:dyDescent="0.25">
      <c r="L90"/>
      <c r="M90" s="109"/>
      <c r="N90" s="109"/>
      <c r="O90" s="109"/>
      <c r="P90" s="109"/>
    </row>
    <row r="91" spans="12:16" s="108" customFormat="1" x14ac:dyDescent="0.25">
      <c r="L91"/>
      <c r="M91" s="109"/>
      <c r="N91" s="109"/>
      <c r="O91" s="109"/>
      <c r="P91" s="109"/>
    </row>
    <row r="92" spans="12:16" s="108" customFormat="1" x14ac:dyDescent="0.25">
      <c r="L92"/>
      <c r="M92" s="109"/>
      <c r="N92" s="109"/>
      <c r="O92" s="109"/>
      <c r="P92" s="109"/>
    </row>
    <row r="93" spans="12:16" s="108" customFormat="1" x14ac:dyDescent="0.25">
      <c r="L93"/>
      <c r="M93" s="109"/>
      <c r="N93" s="109"/>
      <c r="O93" s="109"/>
      <c r="P93" s="109"/>
    </row>
  </sheetData>
  <mergeCells count="16">
    <mergeCell ref="M27:N27"/>
    <mergeCell ref="O27:P27"/>
    <mergeCell ref="G4:G5"/>
    <mergeCell ref="H4:I4"/>
    <mergeCell ref="J4:J5"/>
    <mergeCell ref="K4:L4"/>
    <mergeCell ref="M4:N4"/>
    <mergeCell ref="O4:P4"/>
    <mergeCell ref="E4:E5"/>
    <mergeCell ref="F4:F5"/>
    <mergeCell ref="Q4:Q5"/>
    <mergeCell ref="R4:R5"/>
    <mergeCell ref="A4:A5"/>
    <mergeCell ref="B4:B5"/>
    <mergeCell ref="C4:C5"/>
    <mergeCell ref="D4:D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107"/>
  <sheetViews>
    <sheetView topLeftCell="A26" zoomScale="60" zoomScaleNormal="60" workbookViewId="0">
      <selection activeCell="J39" sqref="J3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85546875" customWidth="1"/>
    <col min="7" max="7" width="35.7109375" customWidth="1"/>
    <col min="8" max="8" width="19.28515625" customWidth="1"/>
    <col min="9" max="9" width="10.42578125" customWidth="1"/>
    <col min="10" max="10" width="37.85546875" customWidth="1"/>
    <col min="11" max="11" width="10.7109375" customWidth="1"/>
    <col min="12" max="12" width="14.140625" customWidth="1"/>
    <col min="13" max="16" width="14.7109375" customWidth="1"/>
    <col min="17" max="17" width="19"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03" t="s">
        <v>4084</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190" t="s">
        <v>14</v>
      </c>
      <c r="I5" s="190" t="s">
        <v>15</v>
      </c>
      <c r="J5" s="891"/>
      <c r="K5" s="191">
        <v>2018</v>
      </c>
      <c r="L5" s="191">
        <v>2019</v>
      </c>
      <c r="M5" s="192">
        <v>2018</v>
      </c>
      <c r="N5" s="192">
        <v>2019</v>
      </c>
      <c r="O5" s="192">
        <v>2018</v>
      </c>
      <c r="P5" s="192">
        <v>2019</v>
      </c>
      <c r="Q5" s="891"/>
      <c r="R5" s="893"/>
      <c r="S5" s="105"/>
    </row>
    <row r="6" spans="1:19" s="106" customFormat="1" ht="15.75" customHeight="1" x14ac:dyDescent="0.2">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c r="S6" s="105"/>
    </row>
    <row r="7" spans="1:19" s="3" customFormat="1" ht="144" customHeight="1" x14ac:dyDescent="0.25">
      <c r="A7" s="250">
        <v>1</v>
      </c>
      <c r="B7" s="1">
        <v>1</v>
      </c>
      <c r="C7" s="1">
        <v>1</v>
      </c>
      <c r="D7" s="214">
        <v>6</v>
      </c>
      <c r="E7" s="214" t="s">
        <v>1778</v>
      </c>
      <c r="F7" s="214" t="s">
        <v>1773</v>
      </c>
      <c r="G7" s="214" t="s">
        <v>1774</v>
      </c>
      <c r="H7" s="243" t="s">
        <v>106</v>
      </c>
      <c r="I7" s="5" t="s">
        <v>996</v>
      </c>
      <c r="J7" s="214" t="s">
        <v>1775</v>
      </c>
      <c r="K7" s="222" t="s">
        <v>43</v>
      </c>
      <c r="L7" s="222"/>
      <c r="M7" s="223">
        <v>20664</v>
      </c>
      <c r="N7" s="223"/>
      <c r="O7" s="223">
        <v>20664</v>
      </c>
      <c r="P7" s="223"/>
      <c r="Q7" s="214" t="s">
        <v>1776</v>
      </c>
      <c r="R7" s="214" t="s">
        <v>1777</v>
      </c>
      <c r="S7" s="2"/>
    </row>
    <row r="8" spans="1:19" s="3" customFormat="1" ht="274.5" customHeight="1" x14ac:dyDescent="0.25">
      <c r="A8" s="1">
        <v>2</v>
      </c>
      <c r="B8" s="1">
        <v>1</v>
      </c>
      <c r="C8" s="1">
        <v>1</v>
      </c>
      <c r="D8" s="214">
        <v>6</v>
      </c>
      <c r="E8" s="214" t="s">
        <v>1781</v>
      </c>
      <c r="F8" s="214" t="s">
        <v>1779</v>
      </c>
      <c r="G8" s="214" t="s">
        <v>1774</v>
      </c>
      <c r="H8" s="214" t="s">
        <v>106</v>
      </c>
      <c r="I8" s="5" t="s">
        <v>1782</v>
      </c>
      <c r="J8" s="214" t="s">
        <v>1780</v>
      </c>
      <c r="K8" s="222"/>
      <c r="L8" s="222"/>
      <c r="M8" s="223">
        <v>1928</v>
      </c>
      <c r="N8" s="223"/>
      <c r="O8" s="223">
        <v>1928</v>
      </c>
      <c r="P8" s="223"/>
      <c r="Q8" s="214" t="s">
        <v>1776</v>
      </c>
      <c r="R8" s="214" t="s">
        <v>1777</v>
      </c>
      <c r="S8" s="2"/>
    </row>
    <row r="9" spans="1:19" s="3" customFormat="1" ht="162" customHeight="1" x14ac:dyDescent="0.25">
      <c r="A9" s="1">
        <v>3</v>
      </c>
      <c r="B9" s="1">
        <v>6</v>
      </c>
      <c r="C9" s="1">
        <v>1</v>
      </c>
      <c r="D9" s="214">
        <v>6</v>
      </c>
      <c r="E9" s="214" t="s">
        <v>1783</v>
      </c>
      <c r="F9" s="214" t="s">
        <v>1784</v>
      </c>
      <c r="G9" s="214" t="s">
        <v>334</v>
      </c>
      <c r="H9" s="214" t="s">
        <v>53</v>
      </c>
      <c r="I9" s="214" t="s">
        <v>1785</v>
      </c>
      <c r="J9" s="214" t="s">
        <v>1786</v>
      </c>
      <c r="K9" s="222" t="s">
        <v>48</v>
      </c>
      <c r="L9" s="222"/>
      <c r="M9" s="223">
        <v>21500</v>
      </c>
      <c r="N9" s="223"/>
      <c r="O9" s="223">
        <v>21500</v>
      </c>
      <c r="P9" s="223"/>
      <c r="Q9" s="214" t="s">
        <v>1776</v>
      </c>
      <c r="R9" s="214" t="s">
        <v>1777</v>
      </c>
      <c r="S9" s="2"/>
    </row>
    <row r="10" spans="1:19" s="3" customFormat="1" ht="322.5" customHeight="1" x14ac:dyDescent="0.25">
      <c r="A10" s="1">
        <v>4</v>
      </c>
      <c r="B10" s="1">
        <v>6</v>
      </c>
      <c r="C10" s="1">
        <v>1</v>
      </c>
      <c r="D10" s="214">
        <v>9</v>
      </c>
      <c r="E10" s="214" t="s">
        <v>1787</v>
      </c>
      <c r="F10" s="214" t="s">
        <v>1788</v>
      </c>
      <c r="G10" s="214" t="s">
        <v>102</v>
      </c>
      <c r="H10" s="214" t="s">
        <v>53</v>
      </c>
      <c r="I10" s="5" t="s">
        <v>1789</v>
      </c>
      <c r="J10" s="214" t="s">
        <v>1790</v>
      </c>
      <c r="K10" s="222" t="s">
        <v>43</v>
      </c>
      <c r="L10" s="222"/>
      <c r="M10" s="223">
        <v>31815</v>
      </c>
      <c r="N10" s="223"/>
      <c r="O10" s="223">
        <v>31815</v>
      </c>
      <c r="P10" s="223"/>
      <c r="Q10" s="214" t="s">
        <v>1776</v>
      </c>
      <c r="R10" s="214" t="s">
        <v>1777</v>
      </c>
      <c r="S10" s="2"/>
    </row>
    <row r="11" spans="1:19" s="3" customFormat="1" ht="140.25" customHeight="1" x14ac:dyDescent="0.25">
      <c r="A11" s="1">
        <v>5</v>
      </c>
      <c r="B11" s="1">
        <v>1</v>
      </c>
      <c r="C11" s="1">
        <v>3</v>
      </c>
      <c r="D11" s="214">
        <v>10</v>
      </c>
      <c r="E11" s="214" t="s">
        <v>1791</v>
      </c>
      <c r="F11" s="214" t="s">
        <v>1792</v>
      </c>
      <c r="G11" s="214" t="s">
        <v>1466</v>
      </c>
      <c r="H11" s="214" t="s">
        <v>1793</v>
      </c>
      <c r="I11" s="214" t="s">
        <v>1794</v>
      </c>
      <c r="J11" s="214" t="s">
        <v>1795</v>
      </c>
      <c r="K11" s="222" t="s">
        <v>65</v>
      </c>
      <c r="L11" s="222"/>
      <c r="M11" s="223">
        <v>17199.990000000002</v>
      </c>
      <c r="N11" s="223"/>
      <c r="O11" s="223">
        <v>17199.990000000002</v>
      </c>
      <c r="P11" s="223"/>
      <c r="Q11" s="214" t="s">
        <v>1776</v>
      </c>
      <c r="R11" s="214" t="s">
        <v>1777</v>
      </c>
      <c r="S11" s="2"/>
    </row>
    <row r="12" spans="1:19" s="3" customFormat="1" ht="140.25" customHeight="1" x14ac:dyDescent="0.25">
      <c r="A12" s="1">
        <v>6</v>
      </c>
      <c r="B12" s="1">
        <v>1</v>
      </c>
      <c r="C12" s="1">
        <v>1</v>
      </c>
      <c r="D12" s="214">
        <v>9</v>
      </c>
      <c r="E12" s="214" t="s">
        <v>1796</v>
      </c>
      <c r="F12" s="257" t="s">
        <v>1797</v>
      </c>
      <c r="G12" s="214" t="s">
        <v>64</v>
      </c>
      <c r="H12" s="214" t="s">
        <v>53</v>
      </c>
      <c r="I12" s="214">
        <v>240</v>
      </c>
      <c r="J12" s="214" t="s">
        <v>1798</v>
      </c>
      <c r="K12" s="222"/>
      <c r="L12" s="222"/>
      <c r="M12" s="223">
        <v>9090</v>
      </c>
      <c r="N12" s="223"/>
      <c r="O12" s="223">
        <v>9090</v>
      </c>
      <c r="P12" s="223"/>
      <c r="Q12" s="214" t="s">
        <v>1776</v>
      </c>
      <c r="R12" s="214" t="s">
        <v>1777</v>
      </c>
      <c r="S12" s="2"/>
    </row>
    <row r="13" spans="1:19" s="3" customFormat="1" ht="260.25" customHeight="1" x14ac:dyDescent="0.25">
      <c r="A13" s="250">
        <v>7</v>
      </c>
      <c r="B13" s="1">
        <v>1</v>
      </c>
      <c r="C13" s="1">
        <v>2</v>
      </c>
      <c r="D13" s="214">
        <v>12</v>
      </c>
      <c r="E13" s="214" t="s">
        <v>1799</v>
      </c>
      <c r="F13" s="214" t="s">
        <v>1800</v>
      </c>
      <c r="G13" s="214" t="s">
        <v>102</v>
      </c>
      <c r="H13" s="258" t="s">
        <v>53</v>
      </c>
      <c r="I13" s="5" t="s">
        <v>1801</v>
      </c>
      <c r="J13" s="257" t="s">
        <v>1802</v>
      </c>
      <c r="K13" s="222"/>
      <c r="L13" s="222"/>
      <c r="M13" s="223">
        <v>26900</v>
      </c>
      <c r="N13" s="223"/>
      <c r="O13" s="223">
        <v>26900</v>
      </c>
      <c r="P13" s="223"/>
      <c r="Q13" s="214" t="s">
        <v>1776</v>
      </c>
      <c r="R13" s="214" t="s">
        <v>1777</v>
      </c>
      <c r="S13" s="2"/>
    </row>
    <row r="14" spans="1:19" s="13" customFormat="1" ht="194.25" customHeight="1" x14ac:dyDescent="0.25">
      <c r="A14" s="562">
        <v>8</v>
      </c>
      <c r="B14" s="556">
        <v>6</v>
      </c>
      <c r="C14" s="556">
        <v>1.5</v>
      </c>
      <c r="D14" s="556">
        <v>6</v>
      </c>
      <c r="E14" s="556" t="s">
        <v>2563</v>
      </c>
      <c r="F14" s="566" t="s">
        <v>1803</v>
      </c>
      <c r="G14" s="556" t="s">
        <v>234</v>
      </c>
      <c r="H14" s="59" t="s">
        <v>781</v>
      </c>
      <c r="I14" s="169" t="s">
        <v>66</v>
      </c>
      <c r="J14" s="566" t="s">
        <v>1804</v>
      </c>
      <c r="K14" s="673" t="s">
        <v>59</v>
      </c>
      <c r="L14" s="559"/>
      <c r="M14" s="578">
        <v>26464.69</v>
      </c>
      <c r="N14" s="578"/>
      <c r="O14" s="578">
        <v>26464.69</v>
      </c>
      <c r="P14" s="578"/>
      <c r="Q14" s="566" t="s">
        <v>1805</v>
      </c>
      <c r="R14" s="566" t="s">
        <v>1806</v>
      </c>
      <c r="S14" s="119"/>
    </row>
    <row r="15" spans="1:19" s="13" customFormat="1" ht="212.25" customHeight="1" x14ac:dyDescent="0.25">
      <c r="A15" s="562">
        <v>9</v>
      </c>
      <c r="B15" s="556">
        <v>6</v>
      </c>
      <c r="C15" s="556">
        <v>5</v>
      </c>
      <c r="D15" s="556">
        <v>4</v>
      </c>
      <c r="E15" s="566" t="s">
        <v>1807</v>
      </c>
      <c r="F15" s="566" t="s">
        <v>1808</v>
      </c>
      <c r="G15" s="556" t="s">
        <v>41</v>
      </c>
      <c r="H15" s="566" t="s">
        <v>1809</v>
      </c>
      <c r="I15" s="566">
        <v>8</v>
      </c>
      <c r="J15" s="566" t="s">
        <v>1810</v>
      </c>
      <c r="K15" s="130" t="s">
        <v>125</v>
      </c>
      <c r="L15" s="566"/>
      <c r="M15" s="578">
        <v>19556.150000000001</v>
      </c>
      <c r="N15" s="566"/>
      <c r="O15" s="170">
        <v>19556.150000000001</v>
      </c>
      <c r="P15" s="566"/>
      <c r="Q15" s="566" t="s">
        <v>1811</v>
      </c>
      <c r="R15" s="171" t="s">
        <v>1812</v>
      </c>
      <c r="S15" s="119"/>
    </row>
    <row r="16" spans="1:19" s="13" customFormat="1" ht="182.25" customHeight="1" x14ac:dyDescent="0.25">
      <c r="A16" s="562">
        <v>10</v>
      </c>
      <c r="B16" s="556">
        <v>6</v>
      </c>
      <c r="C16" s="556">
        <v>5</v>
      </c>
      <c r="D16" s="556">
        <v>4</v>
      </c>
      <c r="E16" s="566" t="s">
        <v>1813</v>
      </c>
      <c r="F16" s="566" t="s">
        <v>1814</v>
      </c>
      <c r="G16" s="556" t="s">
        <v>92</v>
      </c>
      <c r="H16" s="566" t="s">
        <v>2564</v>
      </c>
      <c r="I16" s="566">
        <v>48</v>
      </c>
      <c r="J16" s="566" t="s">
        <v>1815</v>
      </c>
      <c r="K16" s="556" t="s">
        <v>62</v>
      </c>
      <c r="L16" s="566"/>
      <c r="M16" s="578">
        <v>31508</v>
      </c>
      <c r="N16" s="172"/>
      <c r="O16" s="578">
        <v>31508</v>
      </c>
      <c r="P16" s="566"/>
      <c r="Q16" s="566" t="s">
        <v>1811</v>
      </c>
      <c r="R16" s="171" t="s">
        <v>1812</v>
      </c>
      <c r="S16" s="119"/>
    </row>
    <row r="17" spans="1:19" s="13" customFormat="1" ht="244.5" customHeight="1" x14ac:dyDescent="0.25">
      <c r="A17" s="168">
        <v>11</v>
      </c>
      <c r="B17" s="116">
        <v>6</v>
      </c>
      <c r="C17" s="116">
        <v>5</v>
      </c>
      <c r="D17" s="116">
        <v>4</v>
      </c>
      <c r="E17" s="57" t="s">
        <v>1816</v>
      </c>
      <c r="F17" s="57" t="s">
        <v>1817</v>
      </c>
      <c r="G17" s="116" t="s">
        <v>41</v>
      </c>
      <c r="H17" s="57" t="s">
        <v>1818</v>
      </c>
      <c r="I17" s="57">
        <v>50</v>
      </c>
      <c r="J17" s="57" t="s">
        <v>1819</v>
      </c>
      <c r="K17" s="116" t="s">
        <v>62</v>
      </c>
      <c r="L17" s="57"/>
      <c r="M17" s="123">
        <v>35368</v>
      </c>
      <c r="N17" s="172"/>
      <c r="O17" s="123">
        <v>35368</v>
      </c>
      <c r="P17" s="57"/>
      <c r="Q17" s="57" t="s">
        <v>1811</v>
      </c>
      <c r="R17" s="171" t="s">
        <v>1812</v>
      </c>
      <c r="S17" s="119"/>
    </row>
    <row r="18" spans="1:19" s="13" customFormat="1" ht="268.5" customHeight="1" x14ac:dyDescent="0.25">
      <c r="A18" s="168">
        <v>12</v>
      </c>
      <c r="B18" s="116">
        <v>6</v>
      </c>
      <c r="C18" s="116">
        <v>1.3</v>
      </c>
      <c r="D18" s="116">
        <v>13</v>
      </c>
      <c r="E18" s="57" t="s">
        <v>1820</v>
      </c>
      <c r="F18" s="57" t="s">
        <v>1821</v>
      </c>
      <c r="G18" s="116" t="s">
        <v>234</v>
      </c>
      <c r="H18" s="57" t="s">
        <v>781</v>
      </c>
      <c r="I18" s="57">
        <v>20</v>
      </c>
      <c r="J18" s="57" t="s">
        <v>1822</v>
      </c>
      <c r="K18" s="116" t="s">
        <v>69</v>
      </c>
      <c r="L18" s="57"/>
      <c r="M18" s="123">
        <v>15901.83</v>
      </c>
      <c r="N18" s="172"/>
      <c r="O18" s="123">
        <v>6901.83</v>
      </c>
      <c r="P18" s="57"/>
      <c r="Q18" s="57" t="s">
        <v>1823</v>
      </c>
      <c r="R18" s="171" t="s">
        <v>1824</v>
      </c>
      <c r="S18" s="119"/>
    </row>
    <row r="19" spans="1:19" s="13" customFormat="1" ht="360.75" customHeight="1" x14ac:dyDescent="0.25">
      <c r="A19" s="168">
        <v>13</v>
      </c>
      <c r="B19" s="116">
        <v>3</v>
      </c>
      <c r="C19" s="116">
        <v>1</v>
      </c>
      <c r="D19" s="116">
        <v>6</v>
      </c>
      <c r="E19" s="57" t="s">
        <v>1825</v>
      </c>
      <c r="F19" s="57" t="s">
        <v>1826</v>
      </c>
      <c r="G19" s="57" t="s">
        <v>1827</v>
      </c>
      <c r="H19" s="57" t="s">
        <v>1828</v>
      </c>
      <c r="I19" s="116">
        <v>47</v>
      </c>
      <c r="J19" s="57" t="s">
        <v>1829</v>
      </c>
      <c r="K19" s="116" t="s">
        <v>101</v>
      </c>
      <c r="L19" s="57"/>
      <c r="M19" s="170">
        <v>66990.710000000006</v>
      </c>
      <c r="N19" s="57"/>
      <c r="O19" s="170">
        <v>66990.710000000006</v>
      </c>
      <c r="P19" s="57"/>
      <c r="Q19" s="55" t="s">
        <v>1830</v>
      </c>
      <c r="R19" s="173" t="s">
        <v>1831</v>
      </c>
      <c r="S19" s="119"/>
    </row>
    <row r="20" spans="1:19" s="13" customFormat="1" ht="221.25" customHeight="1" x14ac:dyDescent="0.25">
      <c r="A20" s="562">
        <v>14</v>
      </c>
      <c r="B20" s="556">
        <v>1</v>
      </c>
      <c r="C20" s="556">
        <v>1</v>
      </c>
      <c r="D20" s="556">
        <v>6</v>
      </c>
      <c r="E20" s="566" t="s">
        <v>1832</v>
      </c>
      <c r="F20" s="566" t="s">
        <v>1833</v>
      </c>
      <c r="G20" s="556" t="s">
        <v>1834</v>
      </c>
      <c r="H20" s="566" t="s">
        <v>1835</v>
      </c>
      <c r="I20" s="166">
        <v>2090</v>
      </c>
      <c r="J20" s="566" t="s">
        <v>1836</v>
      </c>
      <c r="K20" s="556" t="s">
        <v>69</v>
      </c>
      <c r="L20" s="566"/>
      <c r="M20" s="38">
        <v>26076.49</v>
      </c>
      <c r="N20" s="566"/>
      <c r="O20" s="38">
        <v>26076.49</v>
      </c>
      <c r="P20" s="566"/>
      <c r="Q20" s="566" t="s">
        <v>1830</v>
      </c>
      <c r="R20" s="674" t="s">
        <v>1831</v>
      </c>
      <c r="S20" s="119"/>
    </row>
    <row r="21" spans="1:19" s="13" customFormat="1" ht="147.75" customHeight="1" x14ac:dyDescent="0.25">
      <c r="A21" s="116">
        <v>15</v>
      </c>
      <c r="B21" s="116">
        <v>6</v>
      </c>
      <c r="C21" s="116">
        <v>5</v>
      </c>
      <c r="D21" s="116">
        <v>13</v>
      </c>
      <c r="E21" s="57" t="s">
        <v>1837</v>
      </c>
      <c r="F21" s="78" t="s">
        <v>1838</v>
      </c>
      <c r="G21" s="116" t="s">
        <v>290</v>
      </c>
      <c r="H21" s="57" t="s">
        <v>1839</v>
      </c>
      <c r="I21" s="113" t="s">
        <v>1840</v>
      </c>
      <c r="J21" s="78" t="s">
        <v>1841</v>
      </c>
      <c r="K21" s="117" t="s">
        <v>69</v>
      </c>
      <c r="L21" s="117"/>
      <c r="M21" s="123">
        <v>18000</v>
      </c>
      <c r="N21" s="123"/>
      <c r="O21" s="123">
        <v>18000</v>
      </c>
      <c r="P21" s="123"/>
      <c r="Q21" s="55" t="s">
        <v>1842</v>
      </c>
      <c r="R21" s="173" t="s">
        <v>1843</v>
      </c>
      <c r="S21" s="119"/>
    </row>
    <row r="22" spans="1:19" s="284" customFormat="1" ht="94.5" x14ac:dyDescent="0.25">
      <c r="A22" s="675">
        <v>16</v>
      </c>
      <c r="B22" s="676">
        <v>1</v>
      </c>
      <c r="C22" s="676">
        <v>1</v>
      </c>
      <c r="D22" s="677">
        <v>6</v>
      </c>
      <c r="E22" s="677" t="s">
        <v>2565</v>
      </c>
      <c r="F22" s="677" t="s">
        <v>2566</v>
      </c>
      <c r="G22" s="677" t="s">
        <v>2567</v>
      </c>
      <c r="H22" s="678" t="s">
        <v>2568</v>
      </c>
      <c r="I22" s="679" t="s">
        <v>1793</v>
      </c>
      <c r="J22" s="677" t="s">
        <v>2569</v>
      </c>
      <c r="K22" s="680"/>
      <c r="L22" s="680" t="s">
        <v>51</v>
      </c>
      <c r="M22" s="681"/>
      <c r="N22" s="681">
        <v>10000</v>
      </c>
      <c r="O22" s="681"/>
      <c r="P22" s="681">
        <v>10000</v>
      </c>
      <c r="Q22" s="677" t="s">
        <v>1776</v>
      </c>
      <c r="R22" s="677" t="s">
        <v>2570</v>
      </c>
      <c r="S22" s="283"/>
    </row>
    <row r="23" spans="1:19" s="284" customFormat="1" ht="282.75" customHeight="1" x14ac:dyDescent="0.25">
      <c r="A23" s="676">
        <v>17</v>
      </c>
      <c r="B23" s="676">
        <v>1</v>
      </c>
      <c r="C23" s="676">
        <v>1</v>
      </c>
      <c r="D23" s="677">
        <v>6</v>
      </c>
      <c r="E23" s="677" t="s">
        <v>2571</v>
      </c>
      <c r="F23" s="677" t="s">
        <v>2572</v>
      </c>
      <c r="G23" s="677" t="s">
        <v>1774</v>
      </c>
      <c r="H23" s="679" t="s">
        <v>2573</v>
      </c>
      <c r="I23" s="679" t="s">
        <v>2574</v>
      </c>
      <c r="J23" s="682" t="s">
        <v>2575</v>
      </c>
      <c r="K23" s="680"/>
      <c r="L23" s="680" t="s">
        <v>65</v>
      </c>
      <c r="M23" s="681"/>
      <c r="N23" s="681">
        <v>5000</v>
      </c>
      <c r="O23" s="681"/>
      <c r="P23" s="681">
        <v>5000</v>
      </c>
      <c r="Q23" s="677" t="s">
        <v>1776</v>
      </c>
      <c r="R23" s="677" t="s">
        <v>1777</v>
      </c>
      <c r="S23" s="283"/>
    </row>
    <row r="24" spans="1:19" s="284" customFormat="1" ht="121.5" customHeight="1" x14ac:dyDescent="0.25">
      <c r="A24" s="676">
        <v>18</v>
      </c>
      <c r="B24" s="676">
        <v>1</v>
      </c>
      <c r="C24" s="676">
        <v>1</v>
      </c>
      <c r="D24" s="677">
        <v>6</v>
      </c>
      <c r="E24" s="686" t="s">
        <v>2576</v>
      </c>
      <c r="F24" s="677" t="s">
        <v>2577</v>
      </c>
      <c r="G24" s="677" t="s">
        <v>1774</v>
      </c>
      <c r="H24" s="677" t="s">
        <v>2578</v>
      </c>
      <c r="I24" s="679" t="s">
        <v>2574</v>
      </c>
      <c r="J24" s="677" t="s">
        <v>2579</v>
      </c>
      <c r="K24" s="680"/>
      <c r="L24" s="680" t="s">
        <v>52</v>
      </c>
      <c r="M24" s="681"/>
      <c r="N24" s="681">
        <v>30000</v>
      </c>
      <c r="O24" s="681"/>
      <c r="P24" s="681">
        <v>30000</v>
      </c>
      <c r="Q24" s="677" t="s">
        <v>1776</v>
      </c>
      <c r="R24" s="677" t="s">
        <v>1777</v>
      </c>
      <c r="S24" s="283"/>
    </row>
    <row r="25" spans="1:19" s="284" customFormat="1" ht="362.25" x14ac:dyDescent="0.25">
      <c r="A25" s="676">
        <v>19</v>
      </c>
      <c r="B25" s="676">
        <v>6</v>
      </c>
      <c r="C25" s="676">
        <v>1</v>
      </c>
      <c r="D25" s="677">
        <v>3</v>
      </c>
      <c r="E25" s="677" t="s">
        <v>1857</v>
      </c>
      <c r="F25" s="677" t="s">
        <v>1788</v>
      </c>
      <c r="G25" s="677" t="s">
        <v>102</v>
      </c>
      <c r="H25" s="677" t="s">
        <v>2580</v>
      </c>
      <c r="I25" s="679" t="s">
        <v>1793</v>
      </c>
      <c r="J25" s="677" t="s">
        <v>2581</v>
      </c>
      <c r="K25" s="680"/>
      <c r="L25" s="680" t="s">
        <v>65</v>
      </c>
      <c r="M25" s="681"/>
      <c r="N25" s="681">
        <v>33000</v>
      </c>
      <c r="O25" s="681"/>
      <c r="P25" s="681">
        <v>33000</v>
      </c>
      <c r="Q25" s="677" t="s">
        <v>1776</v>
      </c>
      <c r="R25" s="677" t="s">
        <v>1777</v>
      </c>
      <c r="S25" s="283"/>
    </row>
    <row r="26" spans="1:19" s="284" customFormat="1" ht="124.5" customHeight="1" x14ac:dyDescent="0.25">
      <c r="A26" s="676">
        <v>20</v>
      </c>
      <c r="B26" s="676">
        <v>6</v>
      </c>
      <c r="C26" s="676">
        <v>1</v>
      </c>
      <c r="D26" s="677">
        <v>3</v>
      </c>
      <c r="E26" s="677" t="s">
        <v>1791</v>
      </c>
      <c r="F26" s="677" t="s">
        <v>2582</v>
      </c>
      <c r="G26" s="677" t="s">
        <v>1466</v>
      </c>
      <c r="H26" s="677">
        <v>16</v>
      </c>
      <c r="I26" s="679" t="s">
        <v>2583</v>
      </c>
      <c r="J26" s="677" t="s">
        <v>2584</v>
      </c>
      <c r="K26" s="680"/>
      <c r="L26" s="680" t="s">
        <v>65</v>
      </c>
      <c r="M26" s="681"/>
      <c r="N26" s="681">
        <v>20000</v>
      </c>
      <c r="O26" s="681"/>
      <c r="P26" s="681">
        <v>20000</v>
      </c>
      <c r="Q26" s="677" t="s">
        <v>1776</v>
      </c>
      <c r="R26" s="677" t="s">
        <v>1777</v>
      </c>
      <c r="S26" s="283"/>
    </row>
    <row r="27" spans="1:19" s="284" customFormat="1" ht="110.25" x14ac:dyDescent="0.25">
      <c r="A27" s="676">
        <v>21</v>
      </c>
      <c r="B27" s="676">
        <v>6</v>
      </c>
      <c r="C27" s="676">
        <v>1</v>
      </c>
      <c r="D27" s="677">
        <v>3</v>
      </c>
      <c r="E27" s="677" t="s">
        <v>2585</v>
      </c>
      <c r="F27" s="677" t="s">
        <v>2582</v>
      </c>
      <c r="G27" s="677" t="s">
        <v>1466</v>
      </c>
      <c r="H27" s="677" t="s">
        <v>2586</v>
      </c>
      <c r="I27" s="679" t="s">
        <v>1793</v>
      </c>
      <c r="J27" s="677" t="s">
        <v>2587</v>
      </c>
      <c r="K27" s="680"/>
      <c r="L27" s="680" t="s">
        <v>52</v>
      </c>
      <c r="M27" s="681"/>
      <c r="N27" s="681">
        <v>22000</v>
      </c>
      <c r="O27" s="681"/>
      <c r="P27" s="681">
        <v>22000</v>
      </c>
      <c r="Q27" s="677" t="s">
        <v>1776</v>
      </c>
      <c r="R27" s="677" t="s">
        <v>1777</v>
      </c>
      <c r="S27" s="283"/>
    </row>
    <row r="28" spans="1:19" s="284" customFormat="1" ht="170.25" customHeight="1" x14ac:dyDescent="0.25">
      <c r="A28" s="676">
        <v>22</v>
      </c>
      <c r="B28" s="677">
        <v>1</v>
      </c>
      <c r="C28" s="677">
        <v>1</v>
      </c>
      <c r="D28" s="677">
        <v>6</v>
      </c>
      <c r="E28" s="676" t="s">
        <v>2588</v>
      </c>
      <c r="F28" s="687" t="s">
        <v>2589</v>
      </c>
      <c r="G28" s="677" t="s">
        <v>2567</v>
      </c>
      <c r="H28" s="677" t="s">
        <v>2568</v>
      </c>
      <c r="I28" s="687" t="s">
        <v>1793</v>
      </c>
      <c r="J28" s="687" t="s">
        <v>2590</v>
      </c>
      <c r="K28" s="687"/>
      <c r="L28" s="677" t="s">
        <v>65</v>
      </c>
      <c r="M28" s="687"/>
      <c r="N28" s="688">
        <v>10000</v>
      </c>
      <c r="O28" s="687"/>
      <c r="P28" s="688">
        <v>10000</v>
      </c>
      <c r="Q28" s="677" t="s">
        <v>1776</v>
      </c>
      <c r="R28" s="677" t="s">
        <v>1777</v>
      </c>
      <c r="S28" s="283"/>
    </row>
    <row r="29" spans="1:19" s="284" customFormat="1" ht="96" customHeight="1" x14ac:dyDescent="0.25">
      <c r="A29" s="676">
        <v>23</v>
      </c>
      <c r="B29" s="677">
        <v>1</v>
      </c>
      <c r="C29" s="677">
        <v>1</v>
      </c>
      <c r="D29" s="677">
        <v>9</v>
      </c>
      <c r="E29" s="677" t="s">
        <v>2591</v>
      </c>
      <c r="F29" s="683" t="s">
        <v>2592</v>
      </c>
      <c r="G29" s="677" t="s">
        <v>34</v>
      </c>
      <c r="H29" s="677" t="s">
        <v>2593</v>
      </c>
      <c r="I29" s="687" t="s">
        <v>1793</v>
      </c>
      <c r="J29" s="687" t="s">
        <v>2594</v>
      </c>
      <c r="K29" s="687"/>
      <c r="L29" s="677" t="s">
        <v>62</v>
      </c>
      <c r="M29" s="687"/>
      <c r="N29" s="688">
        <v>15000</v>
      </c>
      <c r="O29" s="687"/>
      <c r="P29" s="688">
        <v>15000</v>
      </c>
      <c r="Q29" s="677" t="s">
        <v>1776</v>
      </c>
      <c r="R29" s="677" t="s">
        <v>1777</v>
      </c>
      <c r="S29" s="283"/>
    </row>
    <row r="30" spans="1:19" s="284" customFormat="1" ht="158.25" customHeight="1" x14ac:dyDescent="0.25">
      <c r="A30" s="676">
        <v>24</v>
      </c>
      <c r="B30" s="676">
        <v>1</v>
      </c>
      <c r="C30" s="676">
        <v>2</v>
      </c>
      <c r="D30" s="677">
        <v>12</v>
      </c>
      <c r="E30" s="677" t="s">
        <v>1799</v>
      </c>
      <c r="F30" s="677" t="s">
        <v>2595</v>
      </c>
      <c r="G30" s="677" t="s">
        <v>102</v>
      </c>
      <c r="H30" s="684" t="s">
        <v>2596</v>
      </c>
      <c r="I30" s="679" t="s">
        <v>2597</v>
      </c>
      <c r="J30" s="685" t="s">
        <v>1802</v>
      </c>
      <c r="K30" s="680"/>
      <c r="L30" s="680" t="s">
        <v>59</v>
      </c>
      <c r="M30" s="681"/>
      <c r="N30" s="681">
        <v>55000</v>
      </c>
      <c r="O30" s="681"/>
      <c r="P30" s="681">
        <v>55000</v>
      </c>
      <c r="Q30" s="677" t="s">
        <v>1776</v>
      </c>
      <c r="R30" s="677" t="s">
        <v>1777</v>
      </c>
      <c r="S30" s="283"/>
    </row>
    <row r="31" spans="1:19" s="108" customFormat="1" x14ac:dyDescent="0.25">
      <c r="M31" s="109"/>
      <c r="N31" s="109"/>
      <c r="O31" s="109"/>
      <c r="P31" s="109"/>
    </row>
    <row r="32" spans="1:19" s="108" customFormat="1" x14ac:dyDescent="0.25">
      <c r="L32" s="219"/>
      <c r="M32" s="918" t="s">
        <v>119</v>
      </c>
      <c r="N32" s="918"/>
      <c r="O32" s="828" t="s">
        <v>120</v>
      </c>
      <c r="P32" s="919"/>
    </row>
    <row r="33" spans="13:16" s="108" customFormat="1" x14ac:dyDescent="0.25">
      <c r="M33" s="281" t="s">
        <v>121</v>
      </c>
      <c r="N33" s="281" t="s">
        <v>122</v>
      </c>
      <c r="O33" s="217" t="s">
        <v>121</v>
      </c>
      <c r="P33" s="189" t="s">
        <v>122</v>
      </c>
    </row>
    <row r="34" spans="13:16" s="108" customFormat="1" x14ac:dyDescent="0.25">
      <c r="M34" s="110">
        <v>16</v>
      </c>
      <c r="N34" s="111">
        <v>329096.99</v>
      </c>
      <c r="O34" s="285">
        <v>8</v>
      </c>
      <c r="P34" s="114">
        <v>230865.87</v>
      </c>
    </row>
    <row r="35" spans="13:16" s="108" customFormat="1" x14ac:dyDescent="0.25">
      <c r="M35" s="109"/>
      <c r="N35" s="109"/>
      <c r="O35" s="109"/>
      <c r="P35" s="109"/>
    </row>
    <row r="36" spans="13:16" s="108" customFormat="1" x14ac:dyDescent="0.25">
      <c r="M36" s="109"/>
      <c r="N36" s="109"/>
      <c r="O36" s="109"/>
      <c r="P36" s="109"/>
    </row>
    <row r="37" spans="13:16" s="108" customFormat="1" x14ac:dyDescent="0.25">
      <c r="M37" s="109"/>
      <c r="N37" s="109"/>
      <c r="O37" s="109"/>
      <c r="P37" s="109"/>
    </row>
    <row r="38" spans="13:16" s="108" customFormat="1" x14ac:dyDescent="0.25">
      <c r="M38" s="109"/>
      <c r="N38" s="109"/>
      <c r="O38" s="109"/>
      <c r="P38" s="109"/>
    </row>
    <row r="39" spans="13:16" s="108" customFormat="1" x14ac:dyDescent="0.25">
      <c r="M39" s="109"/>
      <c r="N39" s="109"/>
      <c r="O39" s="109"/>
      <c r="P39" s="109"/>
    </row>
    <row r="40" spans="13:16" s="108" customFormat="1" x14ac:dyDescent="0.25">
      <c r="M40" s="109"/>
      <c r="N40" s="109"/>
      <c r="O40" s="109"/>
      <c r="P40" s="109"/>
    </row>
    <row r="41" spans="13:16" s="108" customFormat="1" x14ac:dyDescent="0.25">
      <c r="M41" s="109"/>
      <c r="N41" s="109"/>
      <c r="O41" s="109"/>
      <c r="P41" s="109"/>
    </row>
    <row r="42" spans="13:16" s="108" customFormat="1" x14ac:dyDescent="0.25">
      <c r="M42" s="109"/>
      <c r="N42" s="109"/>
      <c r="O42" s="109"/>
      <c r="P42" s="109"/>
    </row>
    <row r="43" spans="13:16" s="108" customFormat="1" x14ac:dyDescent="0.25">
      <c r="M43" s="109"/>
      <c r="N43" s="109"/>
      <c r="O43" s="109"/>
      <c r="P43" s="109"/>
    </row>
    <row r="44" spans="13:16" s="108" customFormat="1" x14ac:dyDescent="0.25">
      <c r="M44" s="109"/>
      <c r="N44" s="109"/>
      <c r="O44" s="109"/>
      <c r="P44" s="109"/>
    </row>
    <row r="45" spans="13:16" s="108" customFormat="1" x14ac:dyDescent="0.25">
      <c r="M45" s="109"/>
      <c r="N45" s="109"/>
      <c r="O45" s="109"/>
      <c r="P45" s="109"/>
    </row>
    <row r="46" spans="13:16" s="108" customFormat="1" x14ac:dyDescent="0.25">
      <c r="M46" s="109"/>
      <c r="N46" s="109"/>
      <c r="O46" s="109"/>
      <c r="P46" s="109"/>
    </row>
    <row r="47" spans="13:16" s="108" customFormat="1" x14ac:dyDescent="0.25">
      <c r="M47" s="109"/>
      <c r="N47" s="109"/>
      <c r="O47" s="109"/>
      <c r="P47" s="109"/>
    </row>
    <row r="48" spans="13:16" s="108" customFormat="1" x14ac:dyDescent="0.25">
      <c r="M48" s="109"/>
      <c r="N48" s="109"/>
      <c r="O48" s="109"/>
      <c r="P48" s="109"/>
    </row>
    <row r="49" spans="13:16" s="108" customFormat="1" x14ac:dyDescent="0.25">
      <c r="M49" s="109"/>
      <c r="N49" s="109"/>
      <c r="O49" s="109"/>
      <c r="P49" s="109"/>
    </row>
    <row r="50" spans="13:16" s="108" customFormat="1" x14ac:dyDescent="0.25">
      <c r="M50" s="109"/>
      <c r="N50" s="109"/>
      <c r="O50" s="109"/>
      <c r="P50" s="109"/>
    </row>
    <row r="51" spans="13:16" s="108" customFormat="1" x14ac:dyDescent="0.25">
      <c r="M51" s="109"/>
      <c r="N51" s="109"/>
      <c r="O51" s="109"/>
      <c r="P51" s="109"/>
    </row>
    <row r="52" spans="13:16" s="108" customFormat="1" x14ac:dyDescent="0.25">
      <c r="M52" s="109"/>
      <c r="N52" s="109"/>
      <c r="O52" s="109"/>
      <c r="P52" s="109"/>
    </row>
    <row r="53" spans="13:16" s="108" customFormat="1" x14ac:dyDescent="0.25">
      <c r="M53" s="109"/>
      <c r="N53" s="109"/>
      <c r="O53" s="109"/>
      <c r="P53" s="109"/>
    </row>
    <row r="54" spans="13:16" s="108" customFormat="1" x14ac:dyDescent="0.25">
      <c r="M54" s="109"/>
      <c r="N54" s="109"/>
      <c r="O54" s="109"/>
      <c r="P54" s="109"/>
    </row>
    <row r="55" spans="13:16" s="108" customFormat="1" x14ac:dyDescent="0.25">
      <c r="M55" s="109"/>
      <c r="N55" s="109"/>
      <c r="O55" s="109"/>
      <c r="P55" s="109"/>
    </row>
    <row r="56" spans="13:16" s="108" customFormat="1" x14ac:dyDescent="0.25">
      <c r="M56" s="109"/>
      <c r="N56" s="109"/>
      <c r="O56" s="109"/>
      <c r="P56" s="109"/>
    </row>
    <row r="57" spans="13:16" s="108" customFormat="1" x14ac:dyDescent="0.25">
      <c r="M57" s="109"/>
      <c r="N57" s="109"/>
      <c r="O57" s="109"/>
      <c r="P57" s="109"/>
    </row>
    <row r="58" spans="13:16" s="108" customFormat="1" x14ac:dyDescent="0.25">
      <c r="M58" s="109"/>
      <c r="N58" s="109"/>
      <c r="O58" s="109"/>
      <c r="P58" s="109"/>
    </row>
    <row r="59" spans="13:16" s="108" customFormat="1" x14ac:dyDescent="0.25">
      <c r="M59" s="109"/>
      <c r="N59" s="109"/>
      <c r="O59" s="109"/>
      <c r="P59" s="109"/>
    </row>
    <row r="60" spans="13:16" s="108" customFormat="1" x14ac:dyDescent="0.25">
      <c r="M60" s="109"/>
      <c r="N60" s="109"/>
      <c r="O60" s="109"/>
      <c r="P60" s="109"/>
    </row>
    <row r="61" spans="13:16" s="108" customFormat="1" x14ac:dyDescent="0.25">
      <c r="M61" s="109"/>
      <c r="N61" s="109"/>
      <c r="O61" s="109"/>
      <c r="P61" s="109"/>
    </row>
    <row r="62" spans="13:16" s="108" customFormat="1" x14ac:dyDescent="0.25">
      <c r="M62" s="109"/>
      <c r="N62" s="109"/>
      <c r="O62" s="109"/>
      <c r="P62" s="109"/>
    </row>
    <row r="63" spans="13:16" s="108" customFormat="1" x14ac:dyDescent="0.25">
      <c r="M63" s="109"/>
      <c r="N63" s="109"/>
      <c r="O63" s="109"/>
      <c r="P63" s="109"/>
    </row>
    <row r="64" spans="13:16" s="108" customFormat="1" x14ac:dyDescent="0.25">
      <c r="M64" s="109"/>
      <c r="N64" s="109"/>
      <c r="O64" s="109"/>
      <c r="P64" s="109"/>
    </row>
    <row r="65" spans="13:16" s="108" customFormat="1" x14ac:dyDescent="0.25">
      <c r="M65" s="109"/>
      <c r="N65" s="109"/>
      <c r="O65" s="109"/>
      <c r="P65" s="109"/>
    </row>
    <row r="66" spans="13:16" s="108" customFormat="1" x14ac:dyDescent="0.25">
      <c r="M66" s="109"/>
      <c r="N66" s="109"/>
      <c r="O66" s="109"/>
      <c r="P66" s="109"/>
    </row>
    <row r="67" spans="13:16" s="108" customFormat="1" x14ac:dyDescent="0.25">
      <c r="M67" s="109"/>
      <c r="N67" s="109"/>
      <c r="O67" s="109"/>
      <c r="P67" s="109"/>
    </row>
    <row r="68" spans="13:16" s="108" customFormat="1" x14ac:dyDescent="0.25">
      <c r="M68" s="109"/>
      <c r="N68" s="109"/>
      <c r="O68" s="109"/>
      <c r="P68" s="109"/>
    </row>
    <row r="69" spans="13:16" s="108" customFormat="1" x14ac:dyDescent="0.25">
      <c r="M69" s="109"/>
      <c r="N69" s="109"/>
      <c r="O69" s="109"/>
      <c r="P69" s="109"/>
    </row>
    <row r="70" spans="13:16" s="108" customFormat="1" x14ac:dyDescent="0.25">
      <c r="M70" s="109"/>
      <c r="N70" s="109"/>
      <c r="O70" s="109"/>
      <c r="P70" s="109"/>
    </row>
    <row r="71" spans="13:16" s="108" customFormat="1" x14ac:dyDescent="0.25">
      <c r="M71" s="109"/>
      <c r="N71" s="109"/>
      <c r="O71" s="109"/>
      <c r="P71" s="109"/>
    </row>
    <row r="72" spans="13:16" s="108" customFormat="1" x14ac:dyDescent="0.25">
      <c r="M72" s="109"/>
      <c r="N72" s="109"/>
      <c r="O72" s="109"/>
      <c r="P72" s="109"/>
    </row>
    <row r="73" spans="13:16" s="108" customFormat="1" x14ac:dyDescent="0.25">
      <c r="M73" s="109"/>
      <c r="N73" s="109"/>
      <c r="O73" s="109"/>
      <c r="P73" s="109"/>
    </row>
    <row r="74" spans="13:16" s="108" customFormat="1" x14ac:dyDescent="0.25">
      <c r="M74" s="109"/>
      <c r="N74" s="109"/>
      <c r="O74" s="109"/>
      <c r="P74" s="109"/>
    </row>
    <row r="75" spans="13:16" s="108" customFormat="1" x14ac:dyDescent="0.25">
      <c r="M75" s="109"/>
      <c r="N75" s="109"/>
      <c r="O75" s="109"/>
      <c r="P75" s="109"/>
    </row>
    <row r="76" spans="13:16" s="108" customFormat="1" x14ac:dyDescent="0.25">
      <c r="M76" s="109"/>
      <c r="N76" s="109"/>
      <c r="O76" s="109"/>
      <c r="P76" s="109"/>
    </row>
    <row r="77" spans="13:16" s="108" customFormat="1" x14ac:dyDescent="0.25">
      <c r="M77" s="109"/>
      <c r="N77" s="109"/>
      <c r="O77" s="109"/>
      <c r="P77" s="109"/>
    </row>
    <row r="78" spans="13:16" s="108" customFormat="1" x14ac:dyDescent="0.25">
      <c r="M78" s="109"/>
      <c r="N78" s="109"/>
      <c r="O78" s="109"/>
      <c r="P78" s="109"/>
    </row>
    <row r="79" spans="13:16" s="108" customFormat="1" x14ac:dyDescent="0.25">
      <c r="M79" s="109"/>
      <c r="N79" s="109"/>
      <c r="O79" s="109"/>
      <c r="P79" s="109"/>
    </row>
    <row r="80" spans="13:16" s="108" customFormat="1" x14ac:dyDescent="0.25">
      <c r="M80" s="109"/>
      <c r="N80" s="109"/>
      <c r="O80" s="109"/>
      <c r="P80" s="109"/>
    </row>
    <row r="81" spans="13:16" s="108" customFormat="1" x14ac:dyDescent="0.25">
      <c r="M81" s="109"/>
      <c r="N81" s="109"/>
      <c r="O81" s="109"/>
      <c r="P81" s="109"/>
    </row>
    <row r="82" spans="13:16" s="108" customFormat="1" x14ac:dyDescent="0.25">
      <c r="M82" s="109"/>
      <c r="N82" s="109"/>
      <c r="O82" s="109"/>
      <c r="P82" s="109"/>
    </row>
    <row r="83" spans="13:16" s="108" customFormat="1" x14ac:dyDescent="0.25">
      <c r="M83" s="109"/>
      <c r="N83" s="109"/>
      <c r="O83" s="109"/>
      <c r="P83" s="109"/>
    </row>
    <row r="84" spans="13:16" s="108" customFormat="1" x14ac:dyDescent="0.25">
      <c r="M84" s="109"/>
      <c r="N84" s="109"/>
      <c r="O84" s="109"/>
      <c r="P84" s="109"/>
    </row>
    <row r="85" spans="13:16" s="108" customFormat="1" x14ac:dyDescent="0.25">
      <c r="M85" s="109"/>
      <c r="N85" s="109"/>
      <c r="O85" s="109"/>
      <c r="P85" s="109"/>
    </row>
    <row r="86" spans="13:16" s="108" customFormat="1" x14ac:dyDescent="0.25">
      <c r="M86" s="109"/>
      <c r="N86" s="109"/>
      <c r="O86" s="109"/>
      <c r="P86" s="109"/>
    </row>
    <row r="87" spans="13:16" s="108" customFormat="1" x14ac:dyDescent="0.25">
      <c r="M87" s="109"/>
      <c r="N87" s="109"/>
      <c r="O87" s="109"/>
      <c r="P87" s="109"/>
    </row>
    <row r="88" spans="13:16" s="108" customFormat="1" x14ac:dyDescent="0.25">
      <c r="M88" s="109"/>
      <c r="N88" s="109"/>
      <c r="O88" s="109"/>
      <c r="P88" s="109"/>
    </row>
    <row r="89" spans="13:16" s="108" customFormat="1" x14ac:dyDescent="0.25">
      <c r="M89" s="109"/>
      <c r="N89" s="109"/>
      <c r="O89" s="109"/>
      <c r="P89" s="109"/>
    </row>
    <row r="90" spans="13:16" s="108" customFormat="1" x14ac:dyDescent="0.25">
      <c r="M90" s="109"/>
      <c r="N90" s="109"/>
      <c r="O90" s="109"/>
      <c r="P90" s="109"/>
    </row>
    <row r="91" spans="13:16" s="108" customFormat="1" x14ac:dyDescent="0.25">
      <c r="M91" s="109"/>
      <c r="N91" s="109"/>
      <c r="O91" s="109"/>
      <c r="P91" s="109"/>
    </row>
    <row r="92" spans="13:16" s="108" customFormat="1" x14ac:dyDescent="0.25">
      <c r="M92" s="109"/>
      <c r="N92" s="109"/>
      <c r="O92" s="109"/>
      <c r="P92" s="109"/>
    </row>
    <row r="93" spans="13:16" s="108" customFormat="1" x14ac:dyDescent="0.25">
      <c r="M93" s="109"/>
      <c r="N93" s="109"/>
      <c r="O93" s="109"/>
      <c r="P93" s="109"/>
    </row>
    <row r="94" spans="13:16" s="108" customFormat="1" x14ac:dyDescent="0.25">
      <c r="M94" s="109"/>
      <c r="N94" s="109"/>
      <c r="O94" s="109"/>
      <c r="P94" s="109"/>
    </row>
    <row r="95" spans="13:16" s="108" customFormat="1" x14ac:dyDescent="0.25">
      <c r="M95" s="109"/>
      <c r="N95" s="109"/>
      <c r="O95" s="109"/>
      <c r="P95" s="109"/>
    </row>
    <row r="96" spans="13:16" s="108" customFormat="1" x14ac:dyDescent="0.25">
      <c r="M96" s="109"/>
      <c r="N96" s="109"/>
      <c r="O96" s="109"/>
      <c r="P96" s="109"/>
    </row>
    <row r="97" spans="12:16" s="108" customFormat="1" x14ac:dyDescent="0.25">
      <c r="M97" s="109"/>
      <c r="N97" s="109"/>
      <c r="O97" s="109"/>
      <c r="P97" s="109"/>
    </row>
    <row r="98" spans="12:16" s="108" customFormat="1" x14ac:dyDescent="0.25">
      <c r="M98" s="109"/>
      <c r="N98" s="109"/>
      <c r="O98" s="109"/>
      <c r="P98" s="109"/>
    </row>
    <row r="99" spans="12:16" s="108" customFormat="1" x14ac:dyDescent="0.25">
      <c r="M99" s="109"/>
      <c r="N99" s="109"/>
      <c r="O99" s="109"/>
      <c r="P99" s="109"/>
    </row>
    <row r="100" spans="12:16" s="108" customFormat="1" x14ac:dyDescent="0.25">
      <c r="M100" s="109"/>
      <c r="N100" s="109"/>
      <c r="O100" s="109"/>
      <c r="P100" s="109"/>
    </row>
    <row r="101" spans="12:16" s="108" customFormat="1" x14ac:dyDescent="0.25">
      <c r="M101" s="109"/>
      <c r="N101" s="109"/>
      <c r="O101" s="109"/>
      <c r="P101" s="109"/>
    </row>
    <row r="102" spans="12:16" s="108" customFormat="1" x14ac:dyDescent="0.25">
      <c r="L102"/>
      <c r="M102" s="109"/>
      <c r="N102" s="109"/>
      <c r="O102" s="109"/>
      <c r="P102" s="109"/>
    </row>
    <row r="103" spans="12:16" s="108" customFormat="1" x14ac:dyDescent="0.25">
      <c r="L103"/>
      <c r="M103" s="109"/>
      <c r="N103" s="109"/>
      <c r="O103" s="109"/>
      <c r="P103" s="109"/>
    </row>
    <row r="104" spans="12:16" s="108" customFormat="1" x14ac:dyDescent="0.25">
      <c r="L104"/>
      <c r="M104" s="109"/>
      <c r="N104" s="109"/>
      <c r="O104" s="109"/>
      <c r="P104" s="109"/>
    </row>
    <row r="105" spans="12:16" s="108" customFormat="1" x14ac:dyDescent="0.25">
      <c r="L105"/>
      <c r="M105" s="109"/>
      <c r="N105" s="109"/>
      <c r="O105" s="109"/>
      <c r="P105" s="109"/>
    </row>
    <row r="106" spans="12:16" s="108" customFormat="1" x14ac:dyDescent="0.25">
      <c r="L106"/>
      <c r="M106" s="109"/>
      <c r="N106" s="109"/>
      <c r="O106" s="109"/>
      <c r="P106" s="109"/>
    </row>
    <row r="107" spans="12:16" s="108" customFormat="1" x14ac:dyDescent="0.25">
      <c r="L107"/>
      <c r="M107" s="109"/>
      <c r="N107" s="109"/>
      <c r="O107" s="109"/>
      <c r="P107" s="109"/>
    </row>
  </sheetData>
  <mergeCells count="16">
    <mergeCell ref="M32:N32"/>
    <mergeCell ref="O32:P32"/>
    <mergeCell ref="Q4:Q5"/>
    <mergeCell ref="R4:R5"/>
    <mergeCell ref="O4:P4"/>
    <mergeCell ref="M4:N4"/>
    <mergeCell ref="A4:A5"/>
    <mergeCell ref="B4:B5"/>
    <mergeCell ref="C4:C5"/>
    <mergeCell ref="D4:D5"/>
    <mergeCell ref="E4:E5"/>
    <mergeCell ref="F4:F5"/>
    <mergeCell ref="G4:G5"/>
    <mergeCell ref="H4:I4"/>
    <mergeCell ref="J4:J5"/>
    <mergeCell ref="K4:L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S35"/>
  <sheetViews>
    <sheetView zoomScale="60" zoomScaleNormal="60" workbookViewId="0">
      <selection activeCell="M37" sqref="M37"/>
    </sheetView>
  </sheetViews>
  <sheetFormatPr defaultRowHeight="15" x14ac:dyDescent="0.25"/>
  <cols>
    <col min="1" max="1" width="4.7109375" customWidth="1"/>
    <col min="2" max="2" width="12.7109375" customWidth="1"/>
    <col min="3" max="3" width="13.28515625" customWidth="1"/>
    <col min="4" max="4" width="13.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03" t="s">
        <v>4085</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190" t="s">
        <v>14</v>
      </c>
      <c r="I5" s="190" t="s">
        <v>15</v>
      </c>
      <c r="J5" s="891"/>
      <c r="K5" s="191">
        <v>2018</v>
      </c>
      <c r="L5" s="191">
        <v>2019</v>
      </c>
      <c r="M5" s="192">
        <v>2018</v>
      </c>
      <c r="N5" s="192">
        <v>2019</v>
      </c>
      <c r="O5" s="192">
        <v>2018</v>
      </c>
      <c r="P5" s="192">
        <v>2019</v>
      </c>
      <c r="Q5" s="891"/>
      <c r="R5" s="893"/>
      <c r="S5" s="105"/>
    </row>
    <row r="6" spans="1:19" s="106" customFormat="1" ht="15.75" customHeight="1" x14ac:dyDescent="0.2">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c r="S6" s="105"/>
    </row>
    <row r="7" spans="1:19" s="174" customFormat="1" ht="267" customHeight="1" x14ac:dyDescent="0.25">
      <c r="A7" s="168">
        <v>1</v>
      </c>
      <c r="B7" s="116" t="s">
        <v>1844</v>
      </c>
      <c r="C7" s="116">
        <v>1</v>
      </c>
      <c r="D7" s="116">
        <v>13</v>
      </c>
      <c r="E7" s="116" t="s">
        <v>1845</v>
      </c>
      <c r="F7" s="116" t="s">
        <v>1846</v>
      </c>
      <c r="G7" s="116" t="s">
        <v>102</v>
      </c>
      <c r="H7" s="117" t="s">
        <v>41</v>
      </c>
      <c r="I7" s="113" t="s">
        <v>36</v>
      </c>
      <c r="J7" s="116" t="s">
        <v>1847</v>
      </c>
      <c r="K7" s="117" t="s">
        <v>402</v>
      </c>
      <c r="L7" s="117"/>
      <c r="M7" s="123">
        <v>120000</v>
      </c>
      <c r="N7" s="123"/>
      <c r="O7" s="123">
        <v>50270</v>
      </c>
      <c r="P7" s="123"/>
      <c r="Q7" s="116" t="s">
        <v>1848</v>
      </c>
      <c r="R7" s="116" t="s">
        <v>1849</v>
      </c>
      <c r="S7" s="17"/>
    </row>
    <row r="8" spans="1:19" s="174" customFormat="1" ht="193.5" customHeight="1" x14ac:dyDescent="0.25">
      <c r="A8" s="556">
        <v>2</v>
      </c>
      <c r="B8" s="556" t="s">
        <v>51</v>
      </c>
      <c r="C8" s="556">
        <v>1</v>
      </c>
      <c r="D8" s="556">
        <v>13</v>
      </c>
      <c r="E8" s="566" t="s">
        <v>1850</v>
      </c>
      <c r="F8" s="556" t="s">
        <v>1851</v>
      </c>
      <c r="G8" s="556" t="s">
        <v>64</v>
      </c>
      <c r="H8" s="556" t="s">
        <v>64</v>
      </c>
      <c r="I8" s="113" t="s">
        <v>36</v>
      </c>
      <c r="J8" s="556" t="s">
        <v>1852</v>
      </c>
      <c r="K8" s="559" t="s">
        <v>1307</v>
      </c>
      <c r="L8" s="559"/>
      <c r="M8" s="578">
        <v>60000</v>
      </c>
      <c r="N8" s="578"/>
      <c r="O8" s="578">
        <v>60000</v>
      </c>
      <c r="P8" s="578"/>
      <c r="Q8" s="556" t="s">
        <v>1848</v>
      </c>
      <c r="R8" s="556" t="s">
        <v>1849</v>
      </c>
      <c r="S8" s="17"/>
    </row>
    <row r="9" spans="1:19" s="410" customFormat="1" ht="105" x14ac:dyDescent="0.25">
      <c r="A9" s="556">
        <v>3</v>
      </c>
      <c r="B9" s="556" t="s">
        <v>51</v>
      </c>
      <c r="C9" s="556">
        <v>3</v>
      </c>
      <c r="D9" s="556">
        <v>10</v>
      </c>
      <c r="E9" s="566" t="s">
        <v>1853</v>
      </c>
      <c r="F9" s="556" t="s">
        <v>1854</v>
      </c>
      <c r="G9" s="556" t="s">
        <v>1855</v>
      </c>
      <c r="H9" s="556" t="s">
        <v>1855</v>
      </c>
      <c r="I9" s="113" t="s">
        <v>36</v>
      </c>
      <c r="J9" s="556" t="s">
        <v>1856</v>
      </c>
      <c r="K9" s="559" t="s">
        <v>402</v>
      </c>
      <c r="L9" s="559"/>
      <c r="M9" s="578">
        <v>25000</v>
      </c>
      <c r="N9" s="578"/>
      <c r="O9" s="578">
        <v>25000</v>
      </c>
      <c r="P9" s="578"/>
      <c r="Q9" s="556" t="s">
        <v>1848</v>
      </c>
      <c r="R9" s="556" t="s">
        <v>1849</v>
      </c>
    </row>
    <row r="10" spans="1:19" s="410" customFormat="1" ht="150" x14ac:dyDescent="0.25">
      <c r="A10" s="556">
        <v>4</v>
      </c>
      <c r="B10" s="556" t="s">
        <v>158</v>
      </c>
      <c r="C10" s="556">
        <v>1</v>
      </c>
      <c r="D10" s="556">
        <v>3</v>
      </c>
      <c r="E10" s="566" t="s">
        <v>1857</v>
      </c>
      <c r="F10" s="556" t="s">
        <v>1858</v>
      </c>
      <c r="G10" s="556" t="s">
        <v>241</v>
      </c>
      <c r="H10" s="556" t="s">
        <v>241</v>
      </c>
      <c r="I10" s="113" t="s">
        <v>36</v>
      </c>
      <c r="J10" s="556" t="s">
        <v>1859</v>
      </c>
      <c r="K10" s="559" t="s">
        <v>91</v>
      </c>
      <c r="L10" s="559"/>
      <c r="M10" s="578">
        <v>40000</v>
      </c>
      <c r="N10" s="578"/>
      <c r="O10" s="578">
        <v>40000</v>
      </c>
      <c r="P10" s="578"/>
      <c r="Q10" s="556" t="s">
        <v>1848</v>
      </c>
      <c r="R10" s="556" t="s">
        <v>1849</v>
      </c>
    </row>
    <row r="11" spans="1:19" s="410" customFormat="1" ht="105" x14ac:dyDescent="0.25">
      <c r="A11" s="556">
        <v>5</v>
      </c>
      <c r="B11" s="556" t="s">
        <v>158</v>
      </c>
      <c r="C11" s="556">
        <v>5</v>
      </c>
      <c r="D11" s="556">
        <v>11</v>
      </c>
      <c r="E11" s="566" t="s">
        <v>1860</v>
      </c>
      <c r="F11" s="556" t="s">
        <v>1861</v>
      </c>
      <c r="G11" s="556" t="s">
        <v>234</v>
      </c>
      <c r="H11" s="556" t="s">
        <v>234</v>
      </c>
      <c r="I11" s="113" t="s">
        <v>36</v>
      </c>
      <c r="J11" s="556" t="s">
        <v>1862</v>
      </c>
      <c r="K11" s="559" t="s">
        <v>91</v>
      </c>
      <c r="L11" s="559"/>
      <c r="M11" s="578">
        <v>20000</v>
      </c>
      <c r="N11" s="578"/>
      <c r="O11" s="578">
        <v>20000</v>
      </c>
      <c r="P11" s="578"/>
      <c r="Q11" s="556" t="s">
        <v>1848</v>
      </c>
      <c r="R11" s="556" t="s">
        <v>1849</v>
      </c>
    </row>
    <row r="12" spans="1:19" s="174" customFormat="1" ht="83.25" customHeight="1" x14ac:dyDescent="0.25">
      <c r="A12" s="562">
        <v>6</v>
      </c>
      <c r="B12" s="556">
        <v>6</v>
      </c>
      <c r="C12" s="556">
        <v>5</v>
      </c>
      <c r="D12" s="175">
        <v>4</v>
      </c>
      <c r="E12" s="689" t="s">
        <v>1863</v>
      </c>
      <c r="F12" s="15" t="s">
        <v>1864</v>
      </c>
      <c r="G12" s="556" t="s">
        <v>92</v>
      </c>
      <c r="H12" s="559" t="s">
        <v>92</v>
      </c>
      <c r="I12" s="113" t="s">
        <v>36</v>
      </c>
      <c r="J12" s="566" t="s">
        <v>1865</v>
      </c>
      <c r="K12" s="559" t="s">
        <v>78</v>
      </c>
      <c r="L12" s="559"/>
      <c r="M12" s="578">
        <v>31833.439999999999</v>
      </c>
      <c r="N12" s="578"/>
      <c r="O12" s="578">
        <v>31833.439999999999</v>
      </c>
      <c r="P12" s="578"/>
      <c r="Q12" s="132" t="s">
        <v>1866</v>
      </c>
      <c r="R12" s="556" t="s">
        <v>1867</v>
      </c>
      <c r="S12" s="17"/>
    </row>
    <row r="13" spans="1:19" s="174" customFormat="1" ht="163.5" customHeight="1" x14ac:dyDescent="0.25">
      <c r="A13" s="556">
        <v>7</v>
      </c>
      <c r="B13" s="556">
        <v>1</v>
      </c>
      <c r="C13" s="556">
        <v>1</v>
      </c>
      <c r="D13" s="556">
        <v>6</v>
      </c>
      <c r="E13" s="331" t="s">
        <v>1868</v>
      </c>
      <c r="F13" s="556" t="s">
        <v>1869</v>
      </c>
      <c r="G13" s="556" t="s">
        <v>41</v>
      </c>
      <c r="H13" s="556" t="s">
        <v>41</v>
      </c>
      <c r="I13" s="113" t="s">
        <v>36</v>
      </c>
      <c r="J13" s="556" t="s">
        <v>1870</v>
      </c>
      <c r="K13" s="559" t="s">
        <v>77</v>
      </c>
      <c r="L13" s="559"/>
      <c r="M13" s="578">
        <v>77312.98</v>
      </c>
      <c r="N13" s="578"/>
      <c r="O13" s="578">
        <v>63198.73</v>
      </c>
      <c r="P13" s="578"/>
      <c r="Q13" s="556" t="s">
        <v>1871</v>
      </c>
      <c r="R13" s="556" t="s">
        <v>1872</v>
      </c>
      <c r="S13" s="17"/>
    </row>
    <row r="14" spans="1:19" s="174" customFormat="1" ht="108.75" customHeight="1" x14ac:dyDescent="0.25">
      <c r="A14" s="556">
        <v>8</v>
      </c>
      <c r="B14" s="556">
        <v>1</v>
      </c>
      <c r="C14" s="556">
        <v>1</v>
      </c>
      <c r="D14" s="556">
        <v>6</v>
      </c>
      <c r="E14" s="566" t="s">
        <v>1873</v>
      </c>
      <c r="F14" s="556" t="s">
        <v>1874</v>
      </c>
      <c r="G14" s="556" t="s">
        <v>1025</v>
      </c>
      <c r="H14" s="556" t="s">
        <v>1025</v>
      </c>
      <c r="I14" s="113" t="s">
        <v>36</v>
      </c>
      <c r="J14" s="556" t="s">
        <v>1875</v>
      </c>
      <c r="K14" s="559" t="s">
        <v>465</v>
      </c>
      <c r="L14" s="559"/>
      <c r="M14" s="578">
        <v>17269.810000000001</v>
      </c>
      <c r="N14" s="578"/>
      <c r="O14" s="578">
        <v>11569.81</v>
      </c>
      <c r="P14" s="578"/>
      <c r="Q14" s="330" t="s">
        <v>38</v>
      </c>
      <c r="R14" s="556" t="s">
        <v>49</v>
      </c>
      <c r="S14" s="17"/>
    </row>
    <row r="15" spans="1:19" s="174" customFormat="1" ht="67.5" customHeight="1" x14ac:dyDescent="0.25">
      <c r="A15" s="556">
        <v>9</v>
      </c>
      <c r="B15" s="556">
        <v>6</v>
      </c>
      <c r="C15" s="556">
        <v>1.3</v>
      </c>
      <c r="D15" s="556">
        <v>13</v>
      </c>
      <c r="E15" s="566" t="s">
        <v>1876</v>
      </c>
      <c r="F15" s="556" t="s">
        <v>1877</v>
      </c>
      <c r="G15" s="556" t="s">
        <v>1878</v>
      </c>
      <c r="H15" s="556" t="s">
        <v>1879</v>
      </c>
      <c r="I15" s="113" t="s">
        <v>1880</v>
      </c>
      <c r="J15" s="556" t="s">
        <v>1881</v>
      </c>
      <c r="K15" s="559" t="s">
        <v>1882</v>
      </c>
      <c r="L15" s="559"/>
      <c r="M15" s="578">
        <v>54647.21</v>
      </c>
      <c r="N15" s="578"/>
      <c r="O15" s="578">
        <v>48497.21</v>
      </c>
      <c r="P15" s="176"/>
      <c r="Q15" s="556" t="s">
        <v>1871</v>
      </c>
      <c r="R15" s="15" t="s">
        <v>1872</v>
      </c>
      <c r="S15" s="17"/>
    </row>
    <row r="16" spans="1:19" s="178" customFormat="1" ht="134.25" customHeight="1" x14ac:dyDescent="0.2">
      <c r="A16" s="556">
        <v>10</v>
      </c>
      <c r="B16" s="556">
        <v>4</v>
      </c>
      <c r="C16" s="556">
        <v>1</v>
      </c>
      <c r="D16" s="556">
        <v>13</v>
      </c>
      <c r="E16" s="588" t="s">
        <v>1883</v>
      </c>
      <c r="F16" s="566" t="s">
        <v>1884</v>
      </c>
      <c r="G16" s="556" t="s">
        <v>92</v>
      </c>
      <c r="H16" s="556" t="s">
        <v>92</v>
      </c>
      <c r="I16" s="113" t="s">
        <v>36</v>
      </c>
      <c r="J16" s="556" t="s">
        <v>1885</v>
      </c>
      <c r="K16" s="559" t="s">
        <v>75</v>
      </c>
      <c r="L16" s="559"/>
      <c r="M16" s="578">
        <v>3257.28</v>
      </c>
      <c r="N16" s="578"/>
      <c r="O16" s="578">
        <v>3257.28</v>
      </c>
      <c r="P16" s="578"/>
      <c r="Q16" s="556" t="s">
        <v>1886</v>
      </c>
      <c r="R16" s="556" t="s">
        <v>1887</v>
      </c>
      <c r="S16" s="177"/>
    </row>
    <row r="17" spans="1:18" s="410" customFormat="1" ht="105" x14ac:dyDescent="0.25">
      <c r="A17" s="550">
        <v>11</v>
      </c>
      <c r="B17" s="550">
        <v>3</v>
      </c>
      <c r="C17" s="550">
        <v>3</v>
      </c>
      <c r="D17" s="550">
        <v>10</v>
      </c>
      <c r="E17" s="568" t="s">
        <v>1853</v>
      </c>
      <c r="F17" s="550" t="s">
        <v>1854</v>
      </c>
      <c r="G17" s="550" t="s">
        <v>1855</v>
      </c>
      <c r="H17" s="550" t="s">
        <v>1855</v>
      </c>
      <c r="I17" s="51" t="s">
        <v>36</v>
      </c>
      <c r="J17" s="550" t="s">
        <v>2598</v>
      </c>
      <c r="K17" s="569"/>
      <c r="L17" s="569" t="s">
        <v>402</v>
      </c>
      <c r="M17" s="570"/>
      <c r="N17" s="570">
        <v>35000</v>
      </c>
      <c r="O17" s="570"/>
      <c r="P17" s="570">
        <v>35000</v>
      </c>
      <c r="Q17" s="550" t="s">
        <v>1848</v>
      </c>
      <c r="R17" s="550" t="s">
        <v>1849</v>
      </c>
    </row>
    <row r="18" spans="1:18" s="350" customFormat="1" ht="120" x14ac:dyDescent="0.25">
      <c r="A18" s="556">
        <v>12</v>
      </c>
      <c r="B18" s="556" t="s">
        <v>158</v>
      </c>
      <c r="C18" s="556">
        <v>1</v>
      </c>
      <c r="D18" s="556">
        <v>3</v>
      </c>
      <c r="E18" s="566" t="s">
        <v>2599</v>
      </c>
      <c r="F18" s="556" t="s">
        <v>2600</v>
      </c>
      <c r="G18" s="556" t="s">
        <v>716</v>
      </c>
      <c r="H18" s="556" t="s">
        <v>716</v>
      </c>
      <c r="I18" s="113" t="s">
        <v>110</v>
      </c>
      <c r="J18" s="556" t="s">
        <v>548</v>
      </c>
      <c r="K18" s="559"/>
      <c r="L18" s="559" t="s">
        <v>465</v>
      </c>
      <c r="M18" s="578"/>
      <c r="N18" s="578">
        <v>30000</v>
      </c>
      <c r="O18" s="578"/>
      <c r="P18" s="578">
        <v>30000</v>
      </c>
      <c r="Q18" s="556" t="s">
        <v>1848</v>
      </c>
      <c r="R18" s="556" t="s">
        <v>1849</v>
      </c>
    </row>
    <row r="19" spans="1:18" s="350" customFormat="1" ht="120" x14ac:dyDescent="0.25">
      <c r="A19" s="556">
        <v>13</v>
      </c>
      <c r="B19" s="556" t="s">
        <v>158</v>
      </c>
      <c r="C19" s="556">
        <v>1</v>
      </c>
      <c r="D19" s="556">
        <v>3</v>
      </c>
      <c r="E19" s="566" t="s">
        <v>2601</v>
      </c>
      <c r="F19" s="556" t="s">
        <v>2602</v>
      </c>
      <c r="G19" s="556" t="s">
        <v>2603</v>
      </c>
      <c r="H19" s="556" t="s">
        <v>2603</v>
      </c>
      <c r="I19" s="113" t="s">
        <v>104</v>
      </c>
      <c r="J19" s="556" t="s">
        <v>548</v>
      </c>
      <c r="K19" s="559"/>
      <c r="L19" s="559" t="s">
        <v>465</v>
      </c>
      <c r="M19" s="578"/>
      <c r="N19" s="578">
        <v>20000</v>
      </c>
      <c r="O19" s="578"/>
      <c r="P19" s="578">
        <v>20000</v>
      </c>
      <c r="Q19" s="556" t="s">
        <v>1848</v>
      </c>
      <c r="R19" s="556" t="s">
        <v>1849</v>
      </c>
    </row>
    <row r="20" spans="1:18" s="350" customFormat="1" ht="90" x14ac:dyDescent="0.25">
      <c r="A20" s="556">
        <v>14</v>
      </c>
      <c r="B20" s="556" t="s">
        <v>175</v>
      </c>
      <c r="C20" s="556">
        <v>5</v>
      </c>
      <c r="D20" s="556">
        <v>11</v>
      </c>
      <c r="E20" s="566" t="s">
        <v>2604</v>
      </c>
      <c r="F20" s="556" t="s">
        <v>2605</v>
      </c>
      <c r="G20" s="556" t="s">
        <v>41</v>
      </c>
      <c r="H20" s="556" t="s">
        <v>41</v>
      </c>
      <c r="I20" s="113" t="s">
        <v>36</v>
      </c>
      <c r="J20" s="556" t="s">
        <v>2606</v>
      </c>
      <c r="K20" s="559"/>
      <c r="L20" s="559" t="s">
        <v>402</v>
      </c>
      <c r="M20" s="578"/>
      <c r="N20" s="578">
        <v>50000</v>
      </c>
      <c r="O20" s="578"/>
      <c r="P20" s="578">
        <v>50000</v>
      </c>
      <c r="Q20" s="556" t="s">
        <v>1848</v>
      </c>
      <c r="R20" s="556" t="s">
        <v>1849</v>
      </c>
    </row>
    <row r="21" spans="1:18" s="286" customFormat="1" ht="91.5" customHeight="1" x14ac:dyDescent="0.25">
      <c r="A21" s="556">
        <v>15</v>
      </c>
      <c r="B21" s="556">
        <v>6</v>
      </c>
      <c r="C21" s="556">
        <v>5</v>
      </c>
      <c r="D21" s="556">
        <v>4</v>
      </c>
      <c r="E21" s="689" t="s">
        <v>2607</v>
      </c>
      <c r="F21" s="556" t="s">
        <v>2608</v>
      </c>
      <c r="G21" s="556" t="s">
        <v>102</v>
      </c>
      <c r="H21" s="559" t="s">
        <v>41</v>
      </c>
      <c r="I21" s="113" t="s">
        <v>36</v>
      </c>
      <c r="J21" s="566" t="s">
        <v>2609</v>
      </c>
      <c r="K21" s="559"/>
      <c r="L21" s="559" t="s">
        <v>465</v>
      </c>
      <c r="M21" s="578"/>
      <c r="N21" s="578">
        <v>50000</v>
      </c>
      <c r="O21" s="578"/>
      <c r="P21" s="578">
        <v>50000</v>
      </c>
      <c r="Q21" s="631" t="s">
        <v>1848</v>
      </c>
      <c r="R21" s="556" t="s">
        <v>1849</v>
      </c>
    </row>
    <row r="22" spans="1:18" s="286" customFormat="1" ht="219.75" customHeight="1" x14ac:dyDescent="0.25">
      <c r="A22" s="556">
        <v>16</v>
      </c>
      <c r="B22" s="556">
        <v>1</v>
      </c>
      <c r="C22" s="556">
        <v>1</v>
      </c>
      <c r="D22" s="556">
        <v>6</v>
      </c>
      <c r="E22" s="334" t="s">
        <v>2610</v>
      </c>
      <c r="F22" s="556" t="s">
        <v>1869</v>
      </c>
      <c r="G22" s="556" t="s">
        <v>41</v>
      </c>
      <c r="H22" s="556" t="s">
        <v>41</v>
      </c>
      <c r="I22" s="113" t="s">
        <v>36</v>
      </c>
      <c r="J22" s="556" t="s">
        <v>2611</v>
      </c>
      <c r="K22" s="559"/>
      <c r="L22" s="559" t="s">
        <v>402</v>
      </c>
      <c r="M22" s="578"/>
      <c r="N22" s="578">
        <v>100000</v>
      </c>
      <c r="O22" s="578"/>
      <c r="P22" s="578">
        <v>100000</v>
      </c>
      <c r="Q22" s="556" t="s">
        <v>1848</v>
      </c>
      <c r="R22" s="556" t="s">
        <v>1849</v>
      </c>
    </row>
    <row r="23" spans="1:18" s="287" customFormat="1" ht="295.5" customHeight="1" x14ac:dyDescent="0.2">
      <c r="A23" s="556">
        <v>17</v>
      </c>
      <c r="B23" s="556">
        <v>6</v>
      </c>
      <c r="C23" s="556">
        <v>1</v>
      </c>
      <c r="D23" s="556">
        <v>13</v>
      </c>
      <c r="E23" s="334" t="s">
        <v>2612</v>
      </c>
      <c r="F23" s="566" t="s">
        <v>2613</v>
      </c>
      <c r="G23" s="556" t="s">
        <v>2612</v>
      </c>
      <c r="H23" s="556" t="s">
        <v>2612</v>
      </c>
      <c r="I23" s="113" t="s">
        <v>36</v>
      </c>
      <c r="J23" s="556" t="s">
        <v>2614</v>
      </c>
      <c r="K23" s="559"/>
      <c r="L23" s="559" t="s">
        <v>465</v>
      </c>
      <c r="M23" s="578"/>
      <c r="N23" s="578">
        <v>70000</v>
      </c>
      <c r="O23" s="578"/>
      <c r="P23" s="578">
        <v>70000</v>
      </c>
      <c r="Q23" s="556" t="s">
        <v>1848</v>
      </c>
      <c r="R23" s="556" t="s">
        <v>1849</v>
      </c>
    </row>
    <row r="24" spans="1:18" s="287" customFormat="1" ht="134.25" customHeight="1" x14ac:dyDescent="0.2">
      <c r="A24" s="556">
        <v>18</v>
      </c>
      <c r="B24" s="556" t="s">
        <v>158</v>
      </c>
      <c r="C24" s="556">
        <v>1</v>
      </c>
      <c r="D24" s="556">
        <v>13</v>
      </c>
      <c r="E24" s="566" t="s">
        <v>1860</v>
      </c>
      <c r="F24" s="556" t="s">
        <v>1861</v>
      </c>
      <c r="G24" s="556" t="s">
        <v>234</v>
      </c>
      <c r="H24" s="556" t="s">
        <v>234</v>
      </c>
      <c r="I24" s="113" t="s">
        <v>36</v>
      </c>
      <c r="J24" s="556" t="s">
        <v>1862</v>
      </c>
      <c r="K24" s="559"/>
      <c r="L24" s="559" t="s">
        <v>91</v>
      </c>
      <c r="M24" s="578"/>
      <c r="N24" s="578">
        <v>30000</v>
      </c>
      <c r="O24" s="578"/>
      <c r="P24" s="578">
        <v>30000</v>
      </c>
      <c r="Q24" s="556" t="s">
        <v>1848</v>
      </c>
      <c r="R24" s="556" t="s">
        <v>1849</v>
      </c>
    </row>
    <row r="25" spans="1:18" s="287" customFormat="1" ht="134.25" customHeight="1" x14ac:dyDescent="0.2">
      <c r="A25" s="556">
        <v>19</v>
      </c>
      <c r="B25" s="556">
        <v>6</v>
      </c>
      <c r="C25" s="556">
        <v>1</v>
      </c>
      <c r="D25" s="556">
        <v>13</v>
      </c>
      <c r="E25" s="566" t="s">
        <v>2615</v>
      </c>
      <c r="F25" s="556" t="s">
        <v>2616</v>
      </c>
      <c r="G25" s="556" t="s">
        <v>234</v>
      </c>
      <c r="H25" s="556" t="s">
        <v>234</v>
      </c>
      <c r="I25" s="113" t="s">
        <v>36</v>
      </c>
      <c r="J25" s="556"/>
      <c r="K25" s="559"/>
      <c r="L25" s="559" t="s">
        <v>402</v>
      </c>
      <c r="M25" s="578"/>
      <c r="N25" s="578">
        <v>20000</v>
      </c>
      <c r="O25" s="578"/>
      <c r="P25" s="578">
        <v>20000</v>
      </c>
      <c r="Q25" s="556" t="s">
        <v>1848</v>
      </c>
      <c r="R25" s="556" t="s">
        <v>1849</v>
      </c>
    </row>
    <row r="26" spans="1:18" s="287" customFormat="1" ht="134.25" customHeight="1" x14ac:dyDescent="0.2">
      <c r="A26" s="556">
        <v>20</v>
      </c>
      <c r="B26" s="556">
        <v>6</v>
      </c>
      <c r="C26" s="556">
        <v>3</v>
      </c>
      <c r="D26" s="556">
        <v>10</v>
      </c>
      <c r="E26" s="566" t="s">
        <v>2617</v>
      </c>
      <c r="F26" s="556" t="s">
        <v>2618</v>
      </c>
      <c r="G26" s="556" t="s">
        <v>290</v>
      </c>
      <c r="H26" s="556" t="s">
        <v>290</v>
      </c>
      <c r="I26" s="113" t="s">
        <v>36</v>
      </c>
      <c r="J26" s="556" t="s">
        <v>2619</v>
      </c>
      <c r="K26" s="559"/>
      <c r="L26" s="559" t="s">
        <v>465</v>
      </c>
      <c r="M26" s="578"/>
      <c r="N26" s="578">
        <v>35000</v>
      </c>
      <c r="O26" s="578"/>
      <c r="P26" s="578">
        <v>35000</v>
      </c>
      <c r="Q26" s="556" t="s">
        <v>1848</v>
      </c>
      <c r="R26" s="556" t="s">
        <v>1849</v>
      </c>
    </row>
    <row r="27" spans="1:18" s="108" customFormat="1" x14ac:dyDescent="0.25">
      <c r="M27" s="109"/>
      <c r="N27" s="109"/>
      <c r="O27" s="109"/>
      <c r="P27" s="109"/>
    </row>
    <row r="28" spans="1:18" s="108" customFormat="1" x14ac:dyDescent="0.25">
      <c r="M28" s="827" t="s">
        <v>119</v>
      </c>
      <c r="N28" s="828"/>
      <c r="O28" s="828" t="s">
        <v>120</v>
      </c>
      <c r="P28" s="919"/>
    </row>
    <row r="29" spans="1:18" s="108" customFormat="1" x14ac:dyDescent="0.25">
      <c r="L29"/>
      <c r="M29" s="189" t="s">
        <v>121</v>
      </c>
      <c r="N29" s="189" t="s">
        <v>122</v>
      </c>
      <c r="O29" s="189" t="s">
        <v>121</v>
      </c>
      <c r="P29" s="189" t="s">
        <v>122</v>
      </c>
    </row>
    <row r="30" spans="1:18" s="108" customFormat="1" x14ac:dyDescent="0.25">
      <c r="L30"/>
      <c r="M30" s="110">
        <v>15</v>
      </c>
      <c r="N30" s="111">
        <v>635270</v>
      </c>
      <c r="O30" s="112">
        <v>5</v>
      </c>
      <c r="P30" s="114">
        <v>158356.47</v>
      </c>
    </row>
    <row r="31" spans="1:18" x14ac:dyDescent="0.25">
      <c r="N31" s="104"/>
      <c r="P31" s="104"/>
    </row>
    <row r="35" spans="14:14" x14ac:dyDescent="0.25">
      <c r="N35" s="104"/>
    </row>
  </sheetData>
  <mergeCells count="16">
    <mergeCell ref="Q4:Q5"/>
    <mergeCell ref="R4:R5"/>
    <mergeCell ref="B4:B5"/>
    <mergeCell ref="C4:C5"/>
    <mergeCell ref="D4:D5"/>
    <mergeCell ref="E4:E5"/>
    <mergeCell ref="F4:F5"/>
    <mergeCell ref="A4:A5"/>
    <mergeCell ref="M28:N28"/>
    <mergeCell ref="O28:P28"/>
    <mergeCell ref="G4:G5"/>
    <mergeCell ref="H4:I4"/>
    <mergeCell ref="J4:J5"/>
    <mergeCell ref="K4:L4"/>
    <mergeCell ref="M4:N4"/>
    <mergeCell ref="O4:P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133"/>
  <sheetViews>
    <sheetView zoomScale="70" zoomScaleNormal="70" workbookViewId="0">
      <selection activeCell="H2" sqref="H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3.7109375" customWidth="1"/>
    <col min="9" max="9" width="10.42578125" customWidth="1"/>
    <col min="10" max="10" width="29.7109375" customWidth="1"/>
    <col min="11" max="11" width="10.7109375" customWidth="1"/>
    <col min="12" max="12" width="14.140625" customWidth="1"/>
    <col min="13" max="16" width="14.7109375" customWidth="1"/>
    <col min="17" max="17" width="22.28515625" customWidth="1"/>
    <col min="18" max="18" width="22.5703125" bestFit="1"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03" t="s">
        <v>4086</v>
      </c>
    </row>
    <row r="4" spans="1:19" s="180" customFormat="1" ht="59.25" customHeight="1" x14ac:dyDescent="0.25">
      <c r="A4" s="1052" t="s">
        <v>0</v>
      </c>
      <c r="B4" s="1057" t="s">
        <v>1</v>
      </c>
      <c r="C4" s="1057" t="s">
        <v>2</v>
      </c>
      <c r="D4" s="1057" t="s">
        <v>3</v>
      </c>
      <c r="E4" s="1052" t="s">
        <v>4</v>
      </c>
      <c r="F4" s="1052" t="s">
        <v>5</v>
      </c>
      <c r="G4" s="1052" t="s">
        <v>6</v>
      </c>
      <c r="H4" s="1054" t="s">
        <v>7</v>
      </c>
      <c r="I4" s="1054"/>
      <c r="J4" s="1052" t="s">
        <v>8</v>
      </c>
      <c r="K4" s="1055" t="s">
        <v>9</v>
      </c>
      <c r="L4" s="919"/>
      <c r="M4" s="1056" t="s">
        <v>10</v>
      </c>
      <c r="N4" s="1056"/>
      <c r="O4" s="1056" t="s">
        <v>11</v>
      </c>
      <c r="P4" s="1056"/>
      <c r="Q4" s="1052" t="s">
        <v>12</v>
      </c>
      <c r="R4" s="1057" t="s">
        <v>13</v>
      </c>
      <c r="S4" s="179"/>
    </row>
    <row r="5" spans="1:19" s="180" customFormat="1" ht="20.25" customHeight="1" x14ac:dyDescent="0.25">
      <c r="A5" s="1053"/>
      <c r="B5" s="1058"/>
      <c r="C5" s="1058"/>
      <c r="D5" s="1058"/>
      <c r="E5" s="1053"/>
      <c r="F5" s="1053"/>
      <c r="G5" s="1053"/>
      <c r="H5" s="201" t="s">
        <v>14</v>
      </c>
      <c r="I5" s="201" t="s">
        <v>15</v>
      </c>
      <c r="J5" s="1053"/>
      <c r="K5" s="202">
        <v>2018</v>
      </c>
      <c r="L5" s="202">
        <v>2019</v>
      </c>
      <c r="M5" s="203">
        <v>2018</v>
      </c>
      <c r="N5" s="203">
        <v>2019</v>
      </c>
      <c r="O5" s="203">
        <v>2018</v>
      </c>
      <c r="P5" s="203">
        <v>2019</v>
      </c>
      <c r="Q5" s="1053"/>
      <c r="R5" s="1058"/>
      <c r="S5" s="179"/>
    </row>
    <row r="6" spans="1:19" s="180" customFormat="1" ht="15.75" customHeight="1" x14ac:dyDescent="0.25">
      <c r="A6" s="204" t="s">
        <v>16</v>
      </c>
      <c r="B6" s="201" t="s">
        <v>17</v>
      </c>
      <c r="C6" s="201" t="s">
        <v>18</v>
      </c>
      <c r="D6" s="201" t="s">
        <v>19</v>
      </c>
      <c r="E6" s="204" t="s">
        <v>20</v>
      </c>
      <c r="F6" s="204" t="s">
        <v>21</v>
      </c>
      <c r="G6" s="204" t="s">
        <v>22</v>
      </c>
      <c r="H6" s="201" t="s">
        <v>23</v>
      </c>
      <c r="I6" s="201" t="s">
        <v>24</v>
      </c>
      <c r="J6" s="204" t="s">
        <v>25</v>
      </c>
      <c r="K6" s="202" t="s">
        <v>26</v>
      </c>
      <c r="L6" s="202" t="s">
        <v>27</v>
      </c>
      <c r="M6" s="206" t="s">
        <v>28</v>
      </c>
      <c r="N6" s="206" t="s">
        <v>29</v>
      </c>
      <c r="O6" s="206" t="s">
        <v>30</v>
      </c>
      <c r="P6" s="206" t="s">
        <v>31</v>
      </c>
      <c r="Q6" s="204" t="s">
        <v>32</v>
      </c>
      <c r="R6" s="201" t="s">
        <v>33</v>
      </c>
      <c r="S6" s="179"/>
    </row>
    <row r="7" spans="1:19" s="410" customFormat="1" ht="112.5" customHeight="1" x14ac:dyDescent="0.25">
      <c r="A7" s="556">
        <v>1</v>
      </c>
      <c r="B7" s="556" t="s">
        <v>158</v>
      </c>
      <c r="C7" s="556" t="s">
        <v>1888</v>
      </c>
      <c r="D7" s="556">
        <v>3</v>
      </c>
      <c r="E7" s="556" t="s">
        <v>1889</v>
      </c>
      <c r="F7" s="556" t="s">
        <v>1890</v>
      </c>
      <c r="G7" s="552" t="s">
        <v>368</v>
      </c>
      <c r="H7" s="556" t="s">
        <v>1891</v>
      </c>
      <c r="I7" s="556" t="s">
        <v>1892</v>
      </c>
      <c r="J7" s="556" t="s">
        <v>1893</v>
      </c>
      <c r="K7" s="578" t="s">
        <v>101</v>
      </c>
      <c r="L7" s="578"/>
      <c r="M7" s="578">
        <v>30000</v>
      </c>
      <c r="N7" s="578"/>
      <c r="O7" s="578">
        <v>30000</v>
      </c>
      <c r="P7" s="578"/>
      <c r="Q7" s="556" t="s">
        <v>1894</v>
      </c>
      <c r="R7" s="556" t="s">
        <v>1895</v>
      </c>
      <c r="S7" s="119"/>
    </row>
    <row r="8" spans="1:19" s="107" customFormat="1" ht="90" x14ac:dyDescent="0.25">
      <c r="A8" s="125">
        <v>2</v>
      </c>
      <c r="B8" s="118" t="s">
        <v>158</v>
      </c>
      <c r="C8" s="118" t="s">
        <v>1888</v>
      </c>
      <c r="D8" s="118">
        <v>3</v>
      </c>
      <c r="E8" s="118" t="s">
        <v>1896</v>
      </c>
      <c r="F8" s="118" t="s">
        <v>1890</v>
      </c>
      <c r="G8" s="118" t="s">
        <v>1897</v>
      </c>
      <c r="H8" s="118" t="s">
        <v>1898</v>
      </c>
      <c r="I8" s="125">
        <v>11</v>
      </c>
      <c r="J8" s="125" t="s">
        <v>1893</v>
      </c>
      <c r="K8" s="56" t="s">
        <v>101</v>
      </c>
      <c r="L8" s="56"/>
      <c r="M8" s="56">
        <v>30000</v>
      </c>
      <c r="N8" s="56"/>
      <c r="O8" s="56">
        <v>30000</v>
      </c>
      <c r="P8" s="56"/>
      <c r="Q8" s="118" t="s">
        <v>1894</v>
      </c>
      <c r="R8" s="118" t="s">
        <v>1899</v>
      </c>
      <c r="S8" s="119"/>
    </row>
    <row r="9" spans="1:19" s="410" customFormat="1" ht="129" customHeight="1" x14ac:dyDescent="0.25">
      <c r="A9" s="550">
        <v>3</v>
      </c>
      <c r="B9" s="556" t="s">
        <v>158</v>
      </c>
      <c r="C9" s="556">
        <v>5</v>
      </c>
      <c r="D9" s="556">
        <v>4</v>
      </c>
      <c r="E9" s="556" t="s">
        <v>1900</v>
      </c>
      <c r="F9" s="578" t="s">
        <v>1901</v>
      </c>
      <c r="G9" s="556" t="s">
        <v>1902</v>
      </c>
      <c r="H9" s="556" t="s">
        <v>895</v>
      </c>
      <c r="I9" s="556">
        <v>1</v>
      </c>
      <c r="J9" s="556" t="s">
        <v>757</v>
      </c>
      <c r="K9" s="556" t="s">
        <v>175</v>
      </c>
      <c r="L9" s="556"/>
      <c r="M9" s="578">
        <v>65000</v>
      </c>
      <c r="N9" s="578"/>
      <c r="O9" s="578">
        <v>65000</v>
      </c>
      <c r="P9" s="578"/>
      <c r="Q9" s="556" t="s">
        <v>1894</v>
      </c>
      <c r="R9" s="556" t="s">
        <v>1895</v>
      </c>
    </row>
    <row r="10" spans="1:19" s="108" customFormat="1" ht="99.75" customHeight="1" x14ac:dyDescent="0.25">
      <c r="A10" s="181">
        <v>4</v>
      </c>
      <c r="B10" s="125" t="s">
        <v>158</v>
      </c>
      <c r="C10" s="125">
        <v>5</v>
      </c>
      <c r="D10" s="125">
        <v>4</v>
      </c>
      <c r="E10" s="118" t="s">
        <v>1903</v>
      </c>
      <c r="F10" s="127" t="s">
        <v>1904</v>
      </c>
      <c r="G10" s="118" t="s">
        <v>1902</v>
      </c>
      <c r="H10" s="118" t="s">
        <v>895</v>
      </c>
      <c r="I10" s="125">
        <v>1</v>
      </c>
      <c r="J10" s="125" t="s">
        <v>757</v>
      </c>
      <c r="K10" s="125" t="s">
        <v>52</v>
      </c>
      <c r="L10" s="125"/>
      <c r="M10" s="56">
        <v>15000</v>
      </c>
      <c r="N10" s="56"/>
      <c r="O10" s="56">
        <v>15000</v>
      </c>
      <c r="P10" s="56"/>
      <c r="Q10" s="118" t="s">
        <v>1894</v>
      </c>
      <c r="R10" s="118" t="s">
        <v>1895</v>
      </c>
    </row>
    <row r="11" spans="1:19" s="410" customFormat="1" ht="135" x14ac:dyDescent="0.25">
      <c r="A11" s="556">
        <v>5</v>
      </c>
      <c r="B11" s="556" t="s">
        <v>158</v>
      </c>
      <c r="C11" s="556">
        <v>1</v>
      </c>
      <c r="D11" s="556">
        <v>6</v>
      </c>
      <c r="E11" s="556" t="s">
        <v>1905</v>
      </c>
      <c r="F11" s="578" t="s">
        <v>1906</v>
      </c>
      <c r="G11" s="556" t="s">
        <v>85</v>
      </c>
      <c r="H11" s="556" t="s">
        <v>914</v>
      </c>
      <c r="I11" s="556">
        <v>1</v>
      </c>
      <c r="J11" s="556" t="s">
        <v>1907</v>
      </c>
      <c r="K11" s="556" t="s">
        <v>51</v>
      </c>
      <c r="L11" s="556"/>
      <c r="M11" s="578">
        <v>10700</v>
      </c>
      <c r="N11" s="578"/>
      <c r="O11" s="578">
        <v>10000</v>
      </c>
      <c r="P11" s="578"/>
      <c r="Q11" s="556" t="s">
        <v>1894</v>
      </c>
      <c r="R11" s="556" t="s">
        <v>1895</v>
      </c>
    </row>
    <row r="12" spans="1:19" s="410" customFormat="1" ht="107.25" customHeight="1" x14ac:dyDescent="0.25">
      <c r="A12" s="556">
        <v>6</v>
      </c>
      <c r="B12" s="556" t="s">
        <v>158</v>
      </c>
      <c r="C12" s="556">
        <v>1</v>
      </c>
      <c r="D12" s="556">
        <v>6</v>
      </c>
      <c r="E12" s="556" t="s">
        <v>1908</v>
      </c>
      <c r="F12" s="578" t="s">
        <v>1909</v>
      </c>
      <c r="G12" s="556" t="s">
        <v>2620</v>
      </c>
      <c r="H12" s="556" t="s">
        <v>2621</v>
      </c>
      <c r="I12" s="556">
        <v>3</v>
      </c>
      <c r="J12" s="556" t="s">
        <v>1910</v>
      </c>
      <c r="K12" s="556" t="s">
        <v>78</v>
      </c>
      <c r="L12" s="556"/>
      <c r="M12" s="578">
        <v>80000</v>
      </c>
      <c r="N12" s="578"/>
      <c r="O12" s="578">
        <v>80000</v>
      </c>
      <c r="P12" s="578"/>
      <c r="Q12" s="556" t="s">
        <v>1894</v>
      </c>
      <c r="R12" s="556" t="s">
        <v>1895</v>
      </c>
    </row>
    <row r="13" spans="1:19" s="108" customFormat="1" ht="135" x14ac:dyDescent="0.25">
      <c r="A13" s="125">
        <v>7</v>
      </c>
      <c r="B13" s="125" t="s">
        <v>158</v>
      </c>
      <c r="C13" s="125">
        <v>1</v>
      </c>
      <c r="D13" s="125">
        <v>9</v>
      </c>
      <c r="E13" s="118" t="s">
        <v>1911</v>
      </c>
      <c r="F13" s="127" t="s">
        <v>1912</v>
      </c>
      <c r="G13" s="118" t="s">
        <v>1913</v>
      </c>
      <c r="H13" s="118" t="s">
        <v>1914</v>
      </c>
      <c r="I13" s="147" t="s">
        <v>1915</v>
      </c>
      <c r="J13" s="27" t="s">
        <v>1916</v>
      </c>
      <c r="K13" s="125" t="s">
        <v>175</v>
      </c>
      <c r="L13" s="125"/>
      <c r="M13" s="56">
        <v>80000</v>
      </c>
      <c r="N13" s="56"/>
      <c r="O13" s="56">
        <v>80000</v>
      </c>
      <c r="P13" s="56"/>
      <c r="Q13" s="118" t="s">
        <v>1894</v>
      </c>
      <c r="R13" s="118" t="s">
        <v>1895</v>
      </c>
    </row>
    <row r="14" spans="1:19" s="3" customFormat="1" ht="183.75" customHeight="1" x14ac:dyDescent="0.25">
      <c r="A14" s="214">
        <v>8</v>
      </c>
      <c r="B14" s="214" t="s">
        <v>158</v>
      </c>
      <c r="C14" s="214" t="s">
        <v>309</v>
      </c>
      <c r="D14" s="214">
        <v>10</v>
      </c>
      <c r="E14" s="214" t="s">
        <v>1917</v>
      </c>
      <c r="F14" s="93" t="s">
        <v>1918</v>
      </c>
      <c r="G14" s="214" t="s">
        <v>1919</v>
      </c>
      <c r="H14" s="214" t="s">
        <v>193</v>
      </c>
      <c r="I14" s="214">
        <v>1</v>
      </c>
      <c r="J14" s="214" t="s">
        <v>1920</v>
      </c>
      <c r="K14" s="214" t="s">
        <v>51</v>
      </c>
      <c r="L14" s="214"/>
      <c r="M14" s="93">
        <v>60000</v>
      </c>
      <c r="N14" s="93"/>
      <c r="O14" s="93">
        <v>60000</v>
      </c>
      <c r="P14" s="93"/>
      <c r="Q14" s="214" t="s">
        <v>1894</v>
      </c>
      <c r="R14" s="214" t="s">
        <v>1895</v>
      </c>
    </row>
    <row r="15" spans="1:19" s="3" customFormat="1" ht="198" customHeight="1" x14ac:dyDescent="0.25">
      <c r="A15" s="212">
        <v>9</v>
      </c>
      <c r="B15" s="214" t="s">
        <v>158</v>
      </c>
      <c r="C15" s="214">
        <v>5</v>
      </c>
      <c r="D15" s="214">
        <v>11</v>
      </c>
      <c r="E15" s="214" t="s">
        <v>1921</v>
      </c>
      <c r="F15" s="214" t="s">
        <v>1922</v>
      </c>
      <c r="G15" s="214" t="s">
        <v>1923</v>
      </c>
      <c r="H15" s="214" t="s">
        <v>1924</v>
      </c>
      <c r="I15" s="214">
        <v>1</v>
      </c>
      <c r="J15" s="214" t="s">
        <v>1925</v>
      </c>
      <c r="K15" s="214" t="s">
        <v>101</v>
      </c>
      <c r="L15" s="214"/>
      <c r="M15" s="93">
        <v>5000</v>
      </c>
      <c r="N15" s="93"/>
      <c r="O15" s="93">
        <v>5000</v>
      </c>
      <c r="P15" s="93"/>
      <c r="Q15" s="214" t="s">
        <v>1894</v>
      </c>
      <c r="R15" s="214" t="s">
        <v>1895</v>
      </c>
    </row>
    <row r="16" spans="1:19" s="3" customFormat="1" ht="141.75" customHeight="1" x14ac:dyDescent="0.25">
      <c r="A16" s="214">
        <v>10</v>
      </c>
      <c r="B16" s="214" t="s">
        <v>158</v>
      </c>
      <c r="C16" s="214" t="s">
        <v>1342</v>
      </c>
      <c r="D16" s="214">
        <v>13</v>
      </c>
      <c r="E16" s="214" t="s">
        <v>1926</v>
      </c>
      <c r="F16" s="93" t="s">
        <v>1927</v>
      </c>
      <c r="G16" s="214" t="s">
        <v>1928</v>
      </c>
      <c r="H16" s="214" t="s">
        <v>1929</v>
      </c>
      <c r="I16" s="214">
        <v>1</v>
      </c>
      <c r="J16" s="214" t="s">
        <v>1930</v>
      </c>
      <c r="K16" s="214" t="s">
        <v>51</v>
      </c>
      <c r="L16" s="214"/>
      <c r="M16" s="93">
        <v>40000</v>
      </c>
      <c r="N16" s="93"/>
      <c r="O16" s="240">
        <v>40000</v>
      </c>
      <c r="P16" s="93"/>
      <c r="Q16" s="214" t="s">
        <v>1894</v>
      </c>
      <c r="R16" s="214" t="s">
        <v>1895</v>
      </c>
    </row>
    <row r="17" spans="1:19" s="410" customFormat="1" ht="43.5" customHeight="1" x14ac:dyDescent="0.25">
      <c r="A17" s="761">
        <v>11</v>
      </c>
      <c r="B17" s="756" t="s">
        <v>158</v>
      </c>
      <c r="C17" s="756">
        <v>5</v>
      </c>
      <c r="D17" s="756">
        <v>4</v>
      </c>
      <c r="E17" s="756" t="s">
        <v>1931</v>
      </c>
      <c r="F17" s="756" t="s">
        <v>1932</v>
      </c>
      <c r="G17" s="756" t="s">
        <v>102</v>
      </c>
      <c r="H17" s="559" t="s">
        <v>380</v>
      </c>
      <c r="I17" s="113" t="s">
        <v>36</v>
      </c>
      <c r="J17" s="756" t="s">
        <v>1933</v>
      </c>
      <c r="K17" s="764" t="s">
        <v>69</v>
      </c>
      <c r="L17" s="764"/>
      <c r="M17" s="960">
        <v>19026.080000000002</v>
      </c>
      <c r="N17" s="960"/>
      <c r="O17" s="960">
        <v>16049.28</v>
      </c>
      <c r="P17" s="960"/>
      <c r="Q17" s="756" t="s">
        <v>1934</v>
      </c>
      <c r="R17" s="756" t="s">
        <v>1935</v>
      </c>
      <c r="S17" s="119"/>
    </row>
    <row r="18" spans="1:19" s="410" customFormat="1" ht="43.5" customHeight="1" x14ac:dyDescent="0.25">
      <c r="A18" s="762"/>
      <c r="B18" s="756"/>
      <c r="C18" s="756"/>
      <c r="D18" s="756"/>
      <c r="E18" s="756"/>
      <c r="F18" s="756"/>
      <c r="G18" s="756"/>
      <c r="H18" s="559" t="s">
        <v>715</v>
      </c>
      <c r="I18" s="113" t="s">
        <v>54</v>
      </c>
      <c r="J18" s="756"/>
      <c r="K18" s="756"/>
      <c r="L18" s="756"/>
      <c r="M18" s="960"/>
      <c r="N18" s="756"/>
      <c r="O18" s="756"/>
      <c r="P18" s="756"/>
      <c r="Q18" s="756"/>
      <c r="R18" s="756"/>
      <c r="S18" s="119"/>
    </row>
    <row r="19" spans="1:19" s="410" customFormat="1" ht="43.5" customHeight="1" x14ac:dyDescent="0.25">
      <c r="A19" s="763"/>
      <c r="B19" s="756"/>
      <c r="C19" s="756"/>
      <c r="D19" s="756"/>
      <c r="E19" s="756"/>
      <c r="F19" s="756"/>
      <c r="G19" s="756"/>
      <c r="H19" s="559" t="s">
        <v>1936</v>
      </c>
      <c r="I19" s="113" t="s">
        <v>2622</v>
      </c>
      <c r="J19" s="756"/>
      <c r="K19" s="756"/>
      <c r="L19" s="756"/>
      <c r="M19" s="960"/>
      <c r="N19" s="756"/>
      <c r="O19" s="756"/>
      <c r="P19" s="756"/>
      <c r="Q19" s="756"/>
      <c r="R19" s="756"/>
      <c r="S19" s="119"/>
    </row>
    <row r="20" spans="1:19" s="410" customFormat="1" ht="29.25" customHeight="1" x14ac:dyDescent="0.25">
      <c r="A20" s="761">
        <v>12</v>
      </c>
      <c r="B20" s="761" t="s">
        <v>158</v>
      </c>
      <c r="C20" s="761">
        <v>5</v>
      </c>
      <c r="D20" s="761">
        <v>4</v>
      </c>
      <c r="E20" s="761" t="s">
        <v>1937</v>
      </c>
      <c r="F20" s="761" t="s">
        <v>1938</v>
      </c>
      <c r="G20" s="756" t="s">
        <v>1939</v>
      </c>
      <c r="H20" s="556" t="s">
        <v>1940</v>
      </c>
      <c r="I20" s="113" t="s">
        <v>36</v>
      </c>
      <c r="J20" s="761" t="s">
        <v>1941</v>
      </c>
      <c r="K20" s="1104" t="s">
        <v>77</v>
      </c>
      <c r="L20" s="1104"/>
      <c r="M20" s="831">
        <v>16980</v>
      </c>
      <c r="N20" s="831"/>
      <c r="O20" s="831">
        <v>16980</v>
      </c>
      <c r="P20" s="831"/>
      <c r="Q20" s="761" t="s">
        <v>1942</v>
      </c>
      <c r="R20" s="761" t="s">
        <v>1943</v>
      </c>
      <c r="S20" s="119"/>
    </row>
    <row r="21" spans="1:19" s="410" customFormat="1" ht="29.25" customHeight="1" x14ac:dyDescent="0.25">
      <c r="A21" s="762"/>
      <c r="B21" s="762"/>
      <c r="C21" s="762"/>
      <c r="D21" s="762"/>
      <c r="E21" s="762"/>
      <c r="F21" s="762"/>
      <c r="G21" s="756"/>
      <c r="H21" s="556" t="s">
        <v>1944</v>
      </c>
      <c r="I21" s="113" t="s">
        <v>72</v>
      </c>
      <c r="J21" s="762"/>
      <c r="K21" s="751"/>
      <c r="L21" s="751"/>
      <c r="M21" s="832"/>
      <c r="N21" s="751"/>
      <c r="O21" s="751"/>
      <c r="P21" s="751"/>
      <c r="Q21" s="762"/>
      <c r="R21" s="762"/>
      <c r="S21" s="119"/>
    </row>
    <row r="22" spans="1:19" s="410" customFormat="1" ht="29.25" customHeight="1" x14ac:dyDescent="0.25">
      <c r="A22" s="762"/>
      <c r="B22" s="762"/>
      <c r="C22" s="762"/>
      <c r="D22" s="762"/>
      <c r="E22" s="762"/>
      <c r="F22" s="762"/>
      <c r="G22" s="756"/>
      <c r="H22" s="556" t="s">
        <v>1936</v>
      </c>
      <c r="I22" s="113" t="s">
        <v>72</v>
      </c>
      <c r="J22" s="762"/>
      <c r="K22" s="751"/>
      <c r="L22" s="751"/>
      <c r="M22" s="832"/>
      <c r="N22" s="751"/>
      <c r="O22" s="751"/>
      <c r="P22" s="751"/>
      <c r="Q22" s="762"/>
      <c r="R22" s="762"/>
      <c r="S22" s="119"/>
    </row>
    <row r="23" spans="1:19" s="410" customFormat="1" ht="29.25" customHeight="1" x14ac:dyDescent="0.25">
      <c r="A23" s="762"/>
      <c r="B23" s="762"/>
      <c r="C23" s="762"/>
      <c r="D23" s="762"/>
      <c r="E23" s="762"/>
      <c r="F23" s="762"/>
      <c r="G23" s="761" t="s">
        <v>102</v>
      </c>
      <c r="H23" s="556" t="s">
        <v>380</v>
      </c>
      <c r="I23" s="113" t="s">
        <v>36</v>
      </c>
      <c r="J23" s="762"/>
      <c r="K23" s="751"/>
      <c r="L23" s="751"/>
      <c r="M23" s="832"/>
      <c r="N23" s="751"/>
      <c r="O23" s="751"/>
      <c r="P23" s="751"/>
      <c r="Q23" s="762"/>
      <c r="R23" s="762"/>
      <c r="S23" s="119"/>
    </row>
    <row r="24" spans="1:19" s="410" customFormat="1" ht="29.25" customHeight="1" x14ac:dyDescent="0.25">
      <c r="A24" s="762"/>
      <c r="B24" s="762"/>
      <c r="C24" s="762"/>
      <c r="D24" s="762"/>
      <c r="E24" s="762"/>
      <c r="F24" s="762"/>
      <c r="G24" s="762"/>
      <c r="H24" s="556" t="s">
        <v>504</v>
      </c>
      <c r="I24" s="113" t="s">
        <v>72</v>
      </c>
      <c r="J24" s="762"/>
      <c r="K24" s="751"/>
      <c r="L24" s="751"/>
      <c r="M24" s="832"/>
      <c r="N24" s="751"/>
      <c r="O24" s="751"/>
      <c r="P24" s="751"/>
      <c r="Q24" s="762"/>
      <c r="R24" s="762"/>
      <c r="S24" s="119"/>
    </row>
    <row r="25" spans="1:19" s="410" customFormat="1" ht="29.25" customHeight="1" x14ac:dyDescent="0.25">
      <c r="A25" s="763"/>
      <c r="B25" s="763"/>
      <c r="C25" s="763"/>
      <c r="D25" s="763"/>
      <c r="E25" s="763"/>
      <c r="F25" s="763"/>
      <c r="G25" s="763"/>
      <c r="H25" s="556" t="s">
        <v>1936</v>
      </c>
      <c r="I25" s="113" t="s">
        <v>72</v>
      </c>
      <c r="J25" s="763"/>
      <c r="K25" s="834"/>
      <c r="L25" s="834"/>
      <c r="M25" s="834"/>
      <c r="N25" s="834"/>
      <c r="O25" s="834"/>
      <c r="P25" s="834"/>
      <c r="Q25" s="763"/>
      <c r="R25" s="763"/>
      <c r="S25" s="119"/>
    </row>
    <row r="26" spans="1:19" s="410" customFormat="1" ht="45" x14ac:dyDescent="0.25">
      <c r="A26" s="750">
        <v>13</v>
      </c>
      <c r="B26" s="755" t="s">
        <v>158</v>
      </c>
      <c r="C26" s="755">
        <v>1</v>
      </c>
      <c r="D26" s="756">
        <v>6</v>
      </c>
      <c r="E26" s="756" t="s">
        <v>1945</v>
      </c>
      <c r="F26" s="756" t="s">
        <v>1946</v>
      </c>
      <c r="G26" s="756" t="s">
        <v>1939</v>
      </c>
      <c r="H26" s="559" t="s">
        <v>1940</v>
      </c>
      <c r="I26" s="113" t="s">
        <v>922</v>
      </c>
      <c r="J26" s="756" t="s">
        <v>1947</v>
      </c>
      <c r="K26" s="764" t="s">
        <v>77</v>
      </c>
      <c r="L26" s="764"/>
      <c r="M26" s="765">
        <v>23324.22</v>
      </c>
      <c r="N26" s="765"/>
      <c r="O26" s="765">
        <v>20607</v>
      </c>
      <c r="P26" s="765"/>
      <c r="Q26" s="756" t="s">
        <v>1948</v>
      </c>
      <c r="R26" s="756" t="s">
        <v>1949</v>
      </c>
    </row>
    <row r="27" spans="1:19" s="410" customFormat="1" ht="45" x14ac:dyDescent="0.25">
      <c r="A27" s="751"/>
      <c r="B27" s="1103"/>
      <c r="C27" s="1103"/>
      <c r="D27" s="1103"/>
      <c r="E27" s="1103"/>
      <c r="F27" s="1103"/>
      <c r="G27" s="756"/>
      <c r="H27" s="559" t="s">
        <v>1944</v>
      </c>
      <c r="I27" s="113" t="s">
        <v>1950</v>
      </c>
      <c r="J27" s="756"/>
      <c r="K27" s="756"/>
      <c r="L27" s="756"/>
      <c r="M27" s="765"/>
      <c r="N27" s="755"/>
      <c r="O27" s="755"/>
      <c r="P27" s="755"/>
      <c r="Q27" s="756"/>
      <c r="R27" s="756"/>
    </row>
    <row r="28" spans="1:19" s="410" customFormat="1" ht="30" x14ac:dyDescent="0.25">
      <c r="A28" s="751"/>
      <c r="B28" s="1103"/>
      <c r="C28" s="1103"/>
      <c r="D28" s="1103"/>
      <c r="E28" s="1103"/>
      <c r="F28" s="1103"/>
      <c r="G28" s="756"/>
      <c r="H28" s="559" t="s">
        <v>1936</v>
      </c>
      <c r="I28" s="113" t="s">
        <v>1992</v>
      </c>
      <c r="J28" s="756"/>
      <c r="K28" s="756"/>
      <c r="L28" s="756"/>
      <c r="M28" s="765"/>
      <c r="N28" s="755"/>
      <c r="O28" s="755"/>
      <c r="P28" s="755"/>
      <c r="Q28" s="756"/>
      <c r="R28" s="756"/>
    </row>
    <row r="29" spans="1:19" s="410" customFormat="1" ht="45" x14ac:dyDescent="0.25">
      <c r="A29" s="751"/>
      <c r="B29" s="1103"/>
      <c r="C29" s="1103"/>
      <c r="D29" s="1103"/>
      <c r="E29" s="1103"/>
      <c r="F29" s="1103"/>
      <c r="G29" s="556" t="s">
        <v>1951</v>
      </c>
      <c r="H29" s="559" t="s">
        <v>1952</v>
      </c>
      <c r="I29" s="552">
        <v>2</v>
      </c>
      <c r="J29" s="756"/>
      <c r="K29" s="756"/>
      <c r="L29" s="756"/>
      <c r="M29" s="765"/>
      <c r="N29" s="755"/>
      <c r="O29" s="755"/>
      <c r="P29" s="755"/>
      <c r="Q29" s="756"/>
      <c r="R29" s="756"/>
    </row>
    <row r="30" spans="1:19" s="410" customFormat="1" ht="45" x14ac:dyDescent="0.25">
      <c r="A30" s="751"/>
      <c r="B30" s="1103"/>
      <c r="C30" s="1103"/>
      <c r="D30" s="1103"/>
      <c r="E30" s="1103"/>
      <c r="F30" s="1103"/>
      <c r="G30" s="756" t="s">
        <v>1953</v>
      </c>
      <c r="H30" s="559" t="s">
        <v>46</v>
      </c>
      <c r="I30" s="552">
        <v>1</v>
      </c>
      <c r="J30" s="756"/>
      <c r="K30" s="756"/>
      <c r="L30" s="756"/>
      <c r="M30" s="765"/>
      <c r="N30" s="755"/>
      <c r="O30" s="755"/>
      <c r="P30" s="755"/>
      <c r="Q30" s="756"/>
      <c r="R30" s="756"/>
    </row>
    <row r="31" spans="1:19" s="410" customFormat="1" ht="75" x14ac:dyDescent="0.25">
      <c r="A31" s="751"/>
      <c r="B31" s="1103"/>
      <c r="C31" s="1103"/>
      <c r="D31" s="1103"/>
      <c r="E31" s="1103"/>
      <c r="F31" s="1103"/>
      <c r="G31" s="1103"/>
      <c r="H31" s="559" t="s">
        <v>47</v>
      </c>
      <c r="I31" s="552">
        <v>1</v>
      </c>
      <c r="J31" s="756"/>
      <c r="K31" s="756"/>
      <c r="L31" s="756"/>
      <c r="M31" s="765"/>
      <c r="N31" s="755"/>
      <c r="O31" s="755"/>
      <c r="P31" s="755"/>
      <c r="Q31" s="756"/>
      <c r="R31" s="756"/>
    </row>
    <row r="32" spans="1:19" s="410" customFormat="1" ht="30" x14ac:dyDescent="0.25">
      <c r="A32" s="834"/>
      <c r="B32" s="1103"/>
      <c r="C32" s="1103"/>
      <c r="D32" s="1103"/>
      <c r="E32" s="1103"/>
      <c r="F32" s="1103"/>
      <c r="G32" s="1103"/>
      <c r="H32" s="559" t="s">
        <v>44</v>
      </c>
      <c r="I32" s="552">
        <v>400</v>
      </c>
      <c r="J32" s="756"/>
      <c r="K32" s="756"/>
      <c r="L32" s="756"/>
      <c r="M32" s="765"/>
      <c r="N32" s="755"/>
      <c r="O32" s="755"/>
      <c r="P32" s="755"/>
      <c r="Q32" s="756"/>
      <c r="R32" s="756"/>
    </row>
    <row r="33" spans="1:18" s="410" customFormat="1" ht="101.25" customHeight="1" x14ac:dyDescent="0.25">
      <c r="A33" s="750">
        <v>14</v>
      </c>
      <c r="B33" s="755" t="s">
        <v>52</v>
      </c>
      <c r="C33" s="755">
        <v>1</v>
      </c>
      <c r="D33" s="756">
        <v>6</v>
      </c>
      <c r="E33" s="756" t="s">
        <v>1954</v>
      </c>
      <c r="F33" s="756" t="s">
        <v>1955</v>
      </c>
      <c r="G33" s="756" t="s">
        <v>1939</v>
      </c>
      <c r="H33" s="556" t="s">
        <v>1940</v>
      </c>
      <c r="I33" s="113" t="s">
        <v>58</v>
      </c>
      <c r="J33" s="756" t="s">
        <v>1956</v>
      </c>
      <c r="K33" s="764" t="s">
        <v>77</v>
      </c>
      <c r="L33" s="764"/>
      <c r="M33" s="765">
        <v>45650.53</v>
      </c>
      <c r="N33" s="765"/>
      <c r="O33" s="765">
        <v>40960.86</v>
      </c>
      <c r="P33" s="765"/>
      <c r="Q33" s="756" t="s">
        <v>1957</v>
      </c>
      <c r="R33" s="756" t="s">
        <v>1958</v>
      </c>
    </row>
    <row r="34" spans="1:18" s="410" customFormat="1" ht="72" customHeight="1" x14ac:dyDescent="0.25">
      <c r="A34" s="834"/>
      <c r="B34" s="1103"/>
      <c r="C34" s="1103"/>
      <c r="D34" s="1103"/>
      <c r="E34" s="1103"/>
      <c r="F34" s="1107"/>
      <c r="G34" s="1103"/>
      <c r="H34" s="559" t="s">
        <v>715</v>
      </c>
      <c r="I34" s="552">
        <v>1000</v>
      </c>
      <c r="J34" s="1103"/>
      <c r="K34" s="1103"/>
      <c r="L34" s="1103"/>
      <c r="M34" s="1109"/>
      <c r="N34" s="1103"/>
      <c r="O34" s="1103"/>
      <c r="P34" s="1103"/>
      <c r="Q34" s="1103"/>
      <c r="R34" s="1103"/>
    </row>
    <row r="35" spans="1:18" s="410" customFormat="1" ht="82.5" customHeight="1" x14ac:dyDescent="0.25">
      <c r="A35" s="750">
        <v>15</v>
      </c>
      <c r="B35" s="755" t="s">
        <v>175</v>
      </c>
      <c r="C35" s="755">
        <v>1</v>
      </c>
      <c r="D35" s="755">
        <v>6</v>
      </c>
      <c r="E35" s="756" t="s">
        <v>1959</v>
      </c>
      <c r="F35" s="756" t="s">
        <v>1960</v>
      </c>
      <c r="G35" s="909" t="s">
        <v>1961</v>
      </c>
      <c r="H35" s="566" t="s">
        <v>1962</v>
      </c>
      <c r="I35" s="552">
        <v>12</v>
      </c>
      <c r="J35" s="756" t="s">
        <v>1963</v>
      </c>
      <c r="K35" s="755" t="s">
        <v>77</v>
      </c>
      <c r="L35" s="1108"/>
      <c r="M35" s="765">
        <v>36429.29</v>
      </c>
      <c r="N35" s="1108"/>
      <c r="O35" s="765">
        <v>25919.599999999999</v>
      </c>
      <c r="P35" s="1108"/>
      <c r="Q35" s="756" t="s">
        <v>1964</v>
      </c>
      <c r="R35" s="756" t="s">
        <v>1965</v>
      </c>
    </row>
    <row r="36" spans="1:18" s="410" customFormat="1" ht="82.5" customHeight="1" x14ac:dyDescent="0.25">
      <c r="A36" s="751"/>
      <c r="B36" s="755"/>
      <c r="C36" s="755"/>
      <c r="D36" s="755"/>
      <c r="E36" s="755"/>
      <c r="F36" s="755"/>
      <c r="G36" s="1103"/>
      <c r="H36" s="566" t="s">
        <v>1966</v>
      </c>
      <c r="I36" s="120">
        <v>250000</v>
      </c>
      <c r="J36" s="755"/>
      <c r="K36" s="755"/>
      <c r="L36" s="1107"/>
      <c r="M36" s="765"/>
      <c r="N36" s="1107"/>
      <c r="O36" s="755"/>
      <c r="P36" s="1107"/>
      <c r="Q36" s="755"/>
      <c r="R36" s="755"/>
    </row>
    <row r="37" spans="1:18" s="410" customFormat="1" ht="82.5" customHeight="1" x14ac:dyDescent="0.25">
      <c r="A37" s="751"/>
      <c r="B37" s="755"/>
      <c r="C37" s="755"/>
      <c r="D37" s="755"/>
      <c r="E37" s="755"/>
      <c r="F37" s="755"/>
      <c r="G37" s="556" t="s">
        <v>1951</v>
      </c>
      <c r="H37" s="566" t="s">
        <v>1952</v>
      </c>
      <c r="I37" s="556">
        <v>3</v>
      </c>
      <c r="J37" s="755"/>
      <c r="K37" s="755"/>
      <c r="L37" s="1107"/>
      <c r="M37" s="765"/>
      <c r="N37" s="1107"/>
      <c r="O37" s="755"/>
      <c r="P37" s="1107"/>
      <c r="Q37" s="755"/>
      <c r="R37" s="755"/>
    </row>
    <row r="38" spans="1:18" s="410" customFormat="1" ht="82.5" customHeight="1" x14ac:dyDescent="0.25">
      <c r="A38" s="751"/>
      <c r="B38" s="755"/>
      <c r="C38" s="755"/>
      <c r="D38" s="755"/>
      <c r="E38" s="755"/>
      <c r="F38" s="755"/>
      <c r="G38" s="756" t="s">
        <v>1953</v>
      </c>
      <c r="H38" s="566" t="s">
        <v>46</v>
      </c>
      <c r="I38" s="552">
        <v>10</v>
      </c>
      <c r="J38" s="755"/>
      <c r="K38" s="755"/>
      <c r="L38" s="1107"/>
      <c r="M38" s="765"/>
      <c r="N38" s="1107"/>
      <c r="O38" s="755"/>
      <c r="P38" s="1107"/>
      <c r="Q38" s="755"/>
      <c r="R38" s="755"/>
    </row>
    <row r="39" spans="1:18" s="410" customFormat="1" ht="82.5" customHeight="1" x14ac:dyDescent="0.25">
      <c r="A39" s="751"/>
      <c r="B39" s="755"/>
      <c r="C39" s="755"/>
      <c r="D39" s="755"/>
      <c r="E39" s="755"/>
      <c r="F39" s="755"/>
      <c r="G39" s="1103"/>
      <c r="H39" s="566" t="s">
        <v>47</v>
      </c>
      <c r="I39" s="552">
        <v>2</v>
      </c>
      <c r="J39" s="755"/>
      <c r="K39" s="755"/>
      <c r="L39" s="1107"/>
      <c r="M39" s="765"/>
      <c r="N39" s="1107"/>
      <c r="O39" s="755"/>
      <c r="P39" s="1107"/>
      <c r="Q39" s="755"/>
      <c r="R39" s="755"/>
    </row>
    <row r="40" spans="1:18" s="410" customFormat="1" ht="82.5" customHeight="1" x14ac:dyDescent="0.25">
      <c r="A40" s="834"/>
      <c r="B40" s="755"/>
      <c r="C40" s="755"/>
      <c r="D40" s="755"/>
      <c r="E40" s="755"/>
      <c r="F40" s="755"/>
      <c r="G40" s="1103"/>
      <c r="H40" s="559" t="s">
        <v>44</v>
      </c>
      <c r="I40" s="113" t="s">
        <v>1967</v>
      </c>
      <c r="J40" s="755"/>
      <c r="K40" s="755"/>
      <c r="L40" s="1107"/>
      <c r="M40" s="765"/>
      <c r="N40" s="1107"/>
      <c r="O40" s="755"/>
      <c r="P40" s="1107"/>
      <c r="Q40" s="755"/>
      <c r="R40" s="755"/>
    </row>
    <row r="41" spans="1:18" s="410" customFormat="1" ht="41.25" customHeight="1" x14ac:dyDescent="0.25">
      <c r="A41" s="750">
        <v>16</v>
      </c>
      <c r="B41" s="755" t="s">
        <v>158</v>
      </c>
      <c r="C41" s="755">
        <v>1</v>
      </c>
      <c r="D41" s="755">
        <v>6</v>
      </c>
      <c r="E41" s="755" t="s">
        <v>1968</v>
      </c>
      <c r="F41" s="756" t="s">
        <v>1969</v>
      </c>
      <c r="G41" s="909" t="s">
        <v>1939</v>
      </c>
      <c r="H41" s="556" t="s">
        <v>1940</v>
      </c>
      <c r="I41" s="552">
        <v>4</v>
      </c>
      <c r="J41" s="756" t="s">
        <v>1970</v>
      </c>
      <c r="K41" s="755" t="s">
        <v>69</v>
      </c>
      <c r="L41" s="1108"/>
      <c r="M41" s="765">
        <v>23777.360000000001</v>
      </c>
      <c r="N41" s="909"/>
      <c r="O41" s="765">
        <v>19390.46</v>
      </c>
      <c r="P41" s="1108"/>
      <c r="Q41" s="756" t="s">
        <v>1934</v>
      </c>
      <c r="R41" s="756" t="s">
        <v>1935</v>
      </c>
    </row>
    <row r="42" spans="1:18" s="410" customFormat="1" ht="41.25" customHeight="1" x14ac:dyDescent="0.25">
      <c r="A42" s="834"/>
      <c r="B42" s="755"/>
      <c r="C42" s="755"/>
      <c r="D42" s="755"/>
      <c r="E42" s="755"/>
      <c r="F42" s="755"/>
      <c r="G42" s="909"/>
      <c r="H42" s="552" t="s">
        <v>715</v>
      </c>
      <c r="I42" s="552">
        <v>80</v>
      </c>
      <c r="J42" s="755"/>
      <c r="K42" s="755"/>
      <c r="L42" s="1108"/>
      <c r="M42" s="765"/>
      <c r="N42" s="909"/>
      <c r="O42" s="755"/>
      <c r="P42" s="1108"/>
      <c r="Q42" s="755"/>
      <c r="R42" s="755"/>
    </row>
    <row r="43" spans="1:18" s="410" customFormat="1" ht="45" customHeight="1" x14ac:dyDescent="0.25">
      <c r="A43" s="750">
        <v>17</v>
      </c>
      <c r="B43" s="755" t="s">
        <v>175</v>
      </c>
      <c r="C43" s="755">
        <v>1</v>
      </c>
      <c r="D43" s="755">
        <v>6</v>
      </c>
      <c r="E43" s="756" t="s">
        <v>1971</v>
      </c>
      <c r="F43" s="756" t="s">
        <v>1972</v>
      </c>
      <c r="G43" s="909" t="s">
        <v>1939</v>
      </c>
      <c r="H43" s="556" t="s">
        <v>1940</v>
      </c>
      <c r="I43" s="552">
        <v>3</v>
      </c>
      <c r="J43" s="756" t="s">
        <v>1973</v>
      </c>
      <c r="K43" s="755" t="s">
        <v>78</v>
      </c>
      <c r="L43" s="755"/>
      <c r="M43" s="765">
        <v>43883.43</v>
      </c>
      <c r="N43" s="755"/>
      <c r="O43" s="765">
        <v>35972.81</v>
      </c>
      <c r="P43" s="755"/>
      <c r="Q43" s="756" t="s">
        <v>1974</v>
      </c>
      <c r="R43" s="756" t="s">
        <v>1975</v>
      </c>
    </row>
    <row r="44" spans="1:18" s="410" customFormat="1" ht="51.75" customHeight="1" x14ac:dyDescent="0.25">
      <c r="A44" s="751"/>
      <c r="B44" s="755"/>
      <c r="C44" s="755"/>
      <c r="D44" s="755"/>
      <c r="E44" s="1103"/>
      <c r="F44" s="755"/>
      <c r="G44" s="909"/>
      <c r="H44" s="556" t="s">
        <v>1976</v>
      </c>
      <c r="I44" s="552">
        <v>65</v>
      </c>
      <c r="J44" s="756"/>
      <c r="K44" s="755"/>
      <c r="L44" s="755"/>
      <c r="M44" s="765"/>
      <c r="N44" s="755"/>
      <c r="O44" s="755"/>
      <c r="P44" s="755"/>
      <c r="Q44" s="756"/>
      <c r="R44" s="756"/>
    </row>
    <row r="45" spans="1:18" s="410" customFormat="1" ht="27" customHeight="1" x14ac:dyDescent="0.25">
      <c r="A45" s="751"/>
      <c r="B45" s="755"/>
      <c r="C45" s="755"/>
      <c r="D45" s="755"/>
      <c r="E45" s="1103"/>
      <c r="F45" s="755"/>
      <c r="G45" s="909"/>
      <c r="H45" s="556" t="s">
        <v>1977</v>
      </c>
      <c r="I45" s="552">
        <v>0</v>
      </c>
      <c r="J45" s="756"/>
      <c r="K45" s="755"/>
      <c r="L45" s="755"/>
      <c r="M45" s="765"/>
      <c r="N45" s="755"/>
      <c r="O45" s="755"/>
      <c r="P45" s="755"/>
      <c r="Q45" s="756"/>
      <c r="R45" s="756"/>
    </row>
    <row r="46" spans="1:18" s="410" customFormat="1" ht="69.75" customHeight="1" x14ac:dyDescent="0.25">
      <c r="A46" s="751"/>
      <c r="B46" s="755"/>
      <c r="C46" s="755"/>
      <c r="D46" s="755"/>
      <c r="E46" s="1103"/>
      <c r="F46" s="755"/>
      <c r="G46" s="909"/>
      <c r="H46" s="556" t="s">
        <v>1978</v>
      </c>
      <c r="I46" s="552">
        <v>6</v>
      </c>
      <c r="J46" s="756"/>
      <c r="K46" s="755"/>
      <c r="L46" s="755"/>
      <c r="M46" s="765"/>
      <c r="N46" s="755"/>
      <c r="O46" s="755"/>
      <c r="P46" s="755"/>
      <c r="Q46" s="756"/>
      <c r="R46" s="756"/>
    </row>
    <row r="47" spans="1:18" s="410" customFormat="1" ht="27" customHeight="1" x14ac:dyDescent="0.25">
      <c r="A47" s="751"/>
      <c r="B47" s="755"/>
      <c r="C47" s="755"/>
      <c r="D47" s="755"/>
      <c r="E47" s="1103"/>
      <c r="F47" s="755"/>
      <c r="G47" s="756" t="s">
        <v>102</v>
      </c>
      <c r="H47" s="559" t="s">
        <v>380</v>
      </c>
      <c r="I47" s="113" t="s">
        <v>36</v>
      </c>
      <c r="J47" s="756"/>
      <c r="K47" s="755"/>
      <c r="L47" s="755"/>
      <c r="M47" s="765"/>
      <c r="N47" s="755"/>
      <c r="O47" s="755"/>
      <c r="P47" s="755"/>
      <c r="Q47" s="756"/>
      <c r="R47" s="756"/>
    </row>
    <row r="48" spans="1:18" s="410" customFormat="1" ht="27" customHeight="1" x14ac:dyDescent="0.25">
      <c r="A48" s="751"/>
      <c r="B48" s="755"/>
      <c r="C48" s="755"/>
      <c r="D48" s="755"/>
      <c r="E48" s="1103"/>
      <c r="F48" s="755"/>
      <c r="G48" s="1103"/>
      <c r="H48" s="556" t="s">
        <v>504</v>
      </c>
      <c r="I48" s="552">
        <v>25</v>
      </c>
      <c r="J48" s="756"/>
      <c r="K48" s="755"/>
      <c r="L48" s="755"/>
      <c r="M48" s="765"/>
      <c r="N48" s="755"/>
      <c r="O48" s="755"/>
      <c r="P48" s="755"/>
      <c r="Q48" s="756"/>
      <c r="R48" s="756"/>
    </row>
    <row r="49" spans="1:18" s="410" customFormat="1" ht="27" customHeight="1" x14ac:dyDescent="0.25">
      <c r="A49" s="751"/>
      <c r="B49" s="755"/>
      <c r="C49" s="755"/>
      <c r="D49" s="755"/>
      <c r="E49" s="1103"/>
      <c r="F49" s="755"/>
      <c r="G49" s="1103"/>
      <c r="H49" s="556" t="s">
        <v>1979</v>
      </c>
      <c r="I49" s="552">
        <v>0</v>
      </c>
      <c r="J49" s="756"/>
      <c r="K49" s="755"/>
      <c r="L49" s="755"/>
      <c r="M49" s="765"/>
      <c r="N49" s="755"/>
      <c r="O49" s="755"/>
      <c r="P49" s="755"/>
      <c r="Q49" s="756"/>
      <c r="R49" s="756"/>
    </row>
    <row r="50" spans="1:18" s="410" customFormat="1" ht="66.75" customHeight="1" x14ac:dyDescent="0.25">
      <c r="A50" s="834"/>
      <c r="B50" s="755"/>
      <c r="C50" s="755"/>
      <c r="D50" s="755"/>
      <c r="E50" s="1103"/>
      <c r="F50" s="755"/>
      <c r="G50" s="1103"/>
      <c r="H50" s="556" t="s">
        <v>1978</v>
      </c>
      <c r="I50" s="552">
        <v>6</v>
      </c>
      <c r="J50" s="756"/>
      <c r="K50" s="755"/>
      <c r="L50" s="755"/>
      <c r="M50" s="765"/>
      <c r="N50" s="755"/>
      <c r="O50" s="755"/>
      <c r="P50" s="755"/>
      <c r="Q50" s="756"/>
      <c r="R50" s="756"/>
    </row>
    <row r="51" spans="1:18" s="410" customFormat="1" ht="42.75" customHeight="1" x14ac:dyDescent="0.25">
      <c r="A51" s="750">
        <v>18</v>
      </c>
      <c r="B51" s="755" t="s">
        <v>51</v>
      </c>
      <c r="C51" s="755">
        <v>1</v>
      </c>
      <c r="D51" s="756">
        <v>6</v>
      </c>
      <c r="E51" s="756" t="s">
        <v>1980</v>
      </c>
      <c r="F51" s="756" t="s">
        <v>1981</v>
      </c>
      <c r="G51" s="1111" t="s">
        <v>1939</v>
      </c>
      <c r="H51" s="566" t="s">
        <v>1940</v>
      </c>
      <c r="I51" s="552">
        <v>1</v>
      </c>
      <c r="J51" s="756" t="s">
        <v>1982</v>
      </c>
      <c r="K51" s="755" t="s">
        <v>69</v>
      </c>
      <c r="L51" s="1114"/>
      <c r="M51" s="765">
        <v>27361.56</v>
      </c>
      <c r="N51" s="1108"/>
      <c r="O51" s="765">
        <v>24227.08</v>
      </c>
      <c r="P51" s="1108"/>
      <c r="Q51" s="756" t="s">
        <v>1934</v>
      </c>
      <c r="R51" s="756" t="s">
        <v>1983</v>
      </c>
    </row>
    <row r="52" spans="1:18" s="410" customFormat="1" ht="51.75" customHeight="1" x14ac:dyDescent="0.25">
      <c r="A52" s="751"/>
      <c r="B52" s="1103"/>
      <c r="C52" s="1103"/>
      <c r="D52" s="1103"/>
      <c r="E52" s="1103"/>
      <c r="F52" s="755"/>
      <c r="G52" s="1112"/>
      <c r="H52" s="566" t="s">
        <v>1976</v>
      </c>
      <c r="I52" s="552">
        <v>19</v>
      </c>
      <c r="J52" s="1103"/>
      <c r="K52" s="1103"/>
      <c r="L52" s="1114"/>
      <c r="M52" s="1109"/>
      <c r="N52" s="1103"/>
      <c r="O52" s="1103"/>
      <c r="P52" s="1103"/>
      <c r="Q52" s="1103"/>
      <c r="R52" s="1103"/>
    </row>
    <row r="53" spans="1:18" s="410" customFormat="1" ht="30.75" customHeight="1" x14ac:dyDescent="0.25">
      <c r="A53" s="751"/>
      <c r="B53" s="1103"/>
      <c r="C53" s="1103"/>
      <c r="D53" s="1103"/>
      <c r="E53" s="1103"/>
      <c r="F53" s="755"/>
      <c r="G53" s="1113"/>
      <c r="H53" s="566" t="s">
        <v>1977</v>
      </c>
      <c r="I53" s="552">
        <v>1</v>
      </c>
      <c r="J53" s="1103"/>
      <c r="K53" s="1103"/>
      <c r="L53" s="1114"/>
      <c r="M53" s="1109"/>
      <c r="N53" s="1103"/>
      <c r="O53" s="1103"/>
      <c r="P53" s="1103"/>
      <c r="Q53" s="1103"/>
      <c r="R53" s="1103"/>
    </row>
    <row r="54" spans="1:18" s="410" customFormat="1" ht="32.25" customHeight="1" x14ac:dyDescent="0.25">
      <c r="A54" s="751"/>
      <c r="B54" s="1103"/>
      <c r="C54" s="1103"/>
      <c r="D54" s="1103"/>
      <c r="E54" s="1103"/>
      <c r="F54" s="755"/>
      <c r="G54" s="756" t="s">
        <v>102</v>
      </c>
      <c r="H54" s="566" t="s">
        <v>380</v>
      </c>
      <c r="I54" s="552">
        <v>1</v>
      </c>
      <c r="J54" s="1103"/>
      <c r="K54" s="1103"/>
      <c r="L54" s="1114"/>
      <c r="M54" s="1109"/>
      <c r="N54" s="1103"/>
      <c r="O54" s="1103"/>
      <c r="P54" s="1103"/>
      <c r="Q54" s="1103"/>
      <c r="R54" s="1103"/>
    </row>
    <row r="55" spans="1:18" s="410" customFormat="1" ht="32.25" customHeight="1" x14ac:dyDescent="0.25">
      <c r="A55" s="751"/>
      <c r="B55" s="1103"/>
      <c r="C55" s="1103"/>
      <c r="D55" s="1103"/>
      <c r="E55" s="1103"/>
      <c r="F55" s="755"/>
      <c r="G55" s="1103"/>
      <c r="H55" s="566" t="s">
        <v>504</v>
      </c>
      <c r="I55" s="113" t="s">
        <v>54</v>
      </c>
      <c r="J55" s="1103"/>
      <c r="K55" s="1103"/>
      <c r="L55" s="1114"/>
      <c r="M55" s="1109"/>
      <c r="N55" s="1103"/>
      <c r="O55" s="1103"/>
      <c r="P55" s="1103"/>
      <c r="Q55" s="1103"/>
      <c r="R55" s="1103"/>
    </row>
    <row r="56" spans="1:18" s="410" customFormat="1" ht="32.25" customHeight="1" x14ac:dyDescent="0.25">
      <c r="A56" s="834"/>
      <c r="B56" s="1103"/>
      <c r="C56" s="1103"/>
      <c r="D56" s="1103"/>
      <c r="E56" s="1103"/>
      <c r="F56" s="755"/>
      <c r="G56" s="1103"/>
      <c r="H56" s="566" t="s">
        <v>1977</v>
      </c>
      <c r="I56" s="552">
        <v>1</v>
      </c>
      <c r="J56" s="1103"/>
      <c r="K56" s="1103"/>
      <c r="L56" s="1114"/>
      <c r="M56" s="1109"/>
      <c r="N56" s="1103"/>
      <c r="O56" s="1103"/>
      <c r="P56" s="1103"/>
      <c r="Q56" s="1103"/>
      <c r="R56" s="1103"/>
    </row>
    <row r="57" spans="1:18" s="410" customFormat="1" ht="94.5" customHeight="1" x14ac:dyDescent="0.25">
      <c r="A57" s="750">
        <v>19</v>
      </c>
      <c r="B57" s="755" t="s">
        <v>52</v>
      </c>
      <c r="C57" s="755">
        <v>1</v>
      </c>
      <c r="D57" s="755">
        <v>6</v>
      </c>
      <c r="E57" s="756" t="s">
        <v>1984</v>
      </c>
      <c r="F57" s="756" t="s">
        <v>1987</v>
      </c>
      <c r="G57" s="755" t="s">
        <v>1985</v>
      </c>
      <c r="H57" s="566" t="s">
        <v>1986</v>
      </c>
      <c r="I57" s="552">
        <v>6</v>
      </c>
      <c r="J57" s="761" t="s">
        <v>2623</v>
      </c>
      <c r="K57" s="764" t="s">
        <v>77</v>
      </c>
      <c r="L57" s="764"/>
      <c r="M57" s="765">
        <v>20515.349999999999</v>
      </c>
      <c r="N57" s="765"/>
      <c r="O57" s="765">
        <v>17383.599999999999</v>
      </c>
      <c r="P57" s="765"/>
      <c r="Q57" s="756" t="s">
        <v>1957</v>
      </c>
      <c r="R57" s="756" t="s">
        <v>1958</v>
      </c>
    </row>
    <row r="58" spans="1:18" s="410" customFormat="1" ht="94.5" customHeight="1" x14ac:dyDescent="0.25">
      <c r="A58" s="834"/>
      <c r="B58" s="755"/>
      <c r="C58" s="755"/>
      <c r="D58" s="755"/>
      <c r="E58" s="755"/>
      <c r="F58" s="756"/>
      <c r="G58" s="755"/>
      <c r="H58" s="591" t="s">
        <v>709</v>
      </c>
      <c r="I58" s="552">
        <v>650</v>
      </c>
      <c r="J58" s="763"/>
      <c r="K58" s="1107"/>
      <c r="L58" s="1107"/>
      <c r="M58" s="1110"/>
      <c r="N58" s="1107"/>
      <c r="O58" s="1107"/>
      <c r="P58" s="1107"/>
      <c r="Q58" s="1107"/>
      <c r="R58" s="1107"/>
    </row>
    <row r="59" spans="1:18" s="410" customFormat="1" ht="52.5" customHeight="1" x14ac:dyDescent="0.25">
      <c r="A59" s="750">
        <v>20</v>
      </c>
      <c r="B59" s="755" t="s">
        <v>51</v>
      </c>
      <c r="C59" s="755">
        <v>1</v>
      </c>
      <c r="D59" s="756">
        <v>6</v>
      </c>
      <c r="E59" s="756" t="s">
        <v>1988</v>
      </c>
      <c r="F59" s="756" t="s">
        <v>1989</v>
      </c>
      <c r="G59" s="756" t="s">
        <v>1985</v>
      </c>
      <c r="H59" s="556" t="s">
        <v>1986</v>
      </c>
      <c r="I59" s="113" t="s">
        <v>36</v>
      </c>
      <c r="J59" s="756" t="s">
        <v>2624</v>
      </c>
      <c r="K59" s="764" t="s">
        <v>77</v>
      </c>
      <c r="L59" s="764"/>
      <c r="M59" s="765">
        <v>27876.15</v>
      </c>
      <c r="N59" s="1103"/>
      <c r="O59" s="765">
        <v>21605.65</v>
      </c>
      <c r="P59" s="765"/>
      <c r="Q59" s="756" t="s">
        <v>1964</v>
      </c>
      <c r="R59" s="756" t="s">
        <v>1965</v>
      </c>
    </row>
    <row r="60" spans="1:18" s="410" customFormat="1" ht="40.5" customHeight="1" x14ac:dyDescent="0.25">
      <c r="A60" s="751"/>
      <c r="B60" s="1103"/>
      <c r="C60" s="1103"/>
      <c r="D60" s="1103"/>
      <c r="E60" s="1103"/>
      <c r="F60" s="756"/>
      <c r="G60" s="756"/>
      <c r="H60" s="556" t="s">
        <v>1990</v>
      </c>
      <c r="I60" s="113" t="s">
        <v>1991</v>
      </c>
      <c r="J60" s="1103"/>
      <c r="K60" s="1103"/>
      <c r="L60" s="1103"/>
      <c r="M60" s="1109"/>
      <c r="N60" s="1103"/>
      <c r="O60" s="1103"/>
      <c r="P60" s="1103"/>
      <c r="Q60" s="1103"/>
      <c r="R60" s="1103"/>
    </row>
    <row r="61" spans="1:18" s="410" customFormat="1" ht="47.25" customHeight="1" x14ac:dyDescent="0.25">
      <c r="A61" s="751"/>
      <c r="B61" s="1103"/>
      <c r="C61" s="1103"/>
      <c r="D61" s="1103"/>
      <c r="E61" s="1103"/>
      <c r="F61" s="756"/>
      <c r="G61" s="756"/>
      <c r="H61" s="556" t="s">
        <v>1978</v>
      </c>
      <c r="I61" s="113" t="s">
        <v>1992</v>
      </c>
      <c r="J61" s="1103"/>
      <c r="K61" s="1103"/>
      <c r="L61" s="1103"/>
      <c r="M61" s="1109"/>
      <c r="N61" s="1103"/>
      <c r="O61" s="1103"/>
      <c r="P61" s="1103"/>
      <c r="Q61" s="1103"/>
      <c r="R61" s="1103"/>
    </row>
    <row r="62" spans="1:18" s="410" customFormat="1" ht="75" customHeight="1" x14ac:dyDescent="0.25">
      <c r="A62" s="751"/>
      <c r="B62" s="1103"/>
      <c r="C62" s="1103"/>
      <c r="D62" s="1103"/>
      <c r="E62" s="1103"/>
      <c r="F62" s="756"/>
      <c r="G62" s="756" t="s">
        <v>1961</v>
      </c>
      <c r="H62" s="556" t="s">
        <v>1993</v>
      </c>
      <c r="I62" s="113" t="s">
        <v>50</v>
      </c>
      <c r="J62" s="1103"/>
      <c r="K62" s="1103"/>
      <c r="L62" s="1103"/>
      <c r="M62" s="1109"/>
      <c r="N62" s="1103"/>
      <c r="O62" s="1103"/>
      <c r="P62" s="1103"/>
      <c r="Q62" s="1103"/>
      <c r="R62" s="1103"/>
    </row>
    <row r="63" spans="1:18" s="410" customFormat="1" ht="75" customHeight="1" x14ac:dyDescent="0.25">
      <c r="A63" s="834"/>
      <c r="B63" s="1103"/>
      <c r="C63" s="1103"/>
      <c r="D63" s="1103"/>
      <c r="E63" s="1103"/>
      <c r="F63" s="755"/>
      <c r="G63" s="755"/>
      <c r="H63" s="556" t="s">
        <v>1966</v>
      </c>
      <c r="I63" s="552">
        <v>2000</v>
      </c>
      <c r="J63" s="1103"/>
      <c r="K63" s="1103"/>
      <c r="L63" s="1103"/>
      <c r="M63" s="1109"/>
      <c r="N63" s="1103"/>
      <c r="O63" s="1103"/>
      <c r="P63" s="1103"/>
      <c r="Q63" s="1103"/>
      <c r="R63" s="1103"/>
    </row>
    <row r="64" spans="1:18" s="410" customFormat="1" ht="25.5" customHeight="1" x14ac:dyDescent="0.25">
      <c r="A64" s="750">
        <v>21</v>
      </c>
      <c r="B64" s="750" t="s">
        <v>175</v>
      </c>
      <c r="C64" s="750">
        <v>1</v>
      </c>
      <c r="D64" s="750">
        <v>6</v>
      </c>
      <c r="E64" s="761" t="s">
        <v>1994</v>
      </c>
      <c r="F64" s="761" t="s">
        <v>1995</v>
      </c>
      <c r="G64" s="750" t="s">
        <v>102</v>
      </c>
      <c r="H64" s="556" t="s">
        <v>380</v>
      </c>
      <c r="I64" s="552">
        <v>10</v>
      </c>
      <c r="J64" s="761" t="s">
        <v>1996</v>
      </c>
      <c r="K64" s="750" t="s">
        <v>1754</v>
      </c>
      <c r="L64" s="1111"/>
      <c r="M64" s="831">
        <v>51875.76</v>
      </c>
      <c r="N64" s="1111"/>
      <c r="O64" s="831">
        <v>51875.76</v>
      </c>
      <c r="P64" s="1111"/>
      <c r="Q64" s="898" t="s">
        <v>1997</v>
      </c>
      <c r="R64" s="898" t="s">
        <v>1998</v>
      </c>
    </row>
    <row r="65" spans="1:18" s="410" customFormat="1" ht="33.75" customHeight="1" x14ac:dyDescent="0.25">
      <c r="A65" s="751"/>
      <c r="B65" s="751"/>
      <c r="C65" s="751"/>
      <c r="D65" s="751"/>
      <c r="E65" s="1115"/>
      <c r="F65" s="1115"/>
      <c r="G65" s="834"/>
      <c r="H65" s="556" t="s">
        <v>504</v>
      </c>
      <c r="I65" s="552">
        <v>2</v>
      </c>
      <c r="J65" s="1115"/>
      <c r="K65" s="751"/>
      <c r="L65" s="1112"/>
      <c r="M65" s="832"/>
      <c r="N65" s="1112"/>
      <c r="O65" s="751"/>
      <c r="P65" s="1112"/>
      <c r="Q65" s="1112"/>
      <c r="R65" s="1112"/>
    </row>
    <row r="66" spans="1:18" s="410" customFormat="1" ht="25.5" customHeight="1" x14ac:dyDescent="0.25">
      <c r="A66" s="751"/>
      <c r="B66" s="751"/>
      <c r="C66" s="751"/>
      <c r="D66" s="751"/>
      <c r="E66" s="1115"/>
      <c r="F66" s="1115"/>
      <c r="G66" s="750" t="s">
        <v>1985</v>
      </c>
      <c r="H66" s="556" t="s">
        <v>1986</v>
      </c>
      <c r="I66" s="552">
        <v>1</v>
      </c>
      <c r="J66" s="1115"/>
      <c r="K66" s="751"/>
      <c r="L66" s="1112"/>
      <c r="M66" s="832"/>
      <c r="N66" s="1112"/>
      <c r="O66" s="751"/>
      <c r="P66" s="1112"/>
      <c r="Q66" s="1112"/>
      <c r="R66" s="1112"/>
    </row>
    <row r="67" spans="1:18" s="410" customFormat="1" ht="35.25" customHeight="1" x14ac:dyDescent="0.25">
      <c r="A67" s="751"/>
      <c r="B67" s="751"/>
      <c r="C67" s="751"/>
      <c r="D67" s="751"/>
      <c r="E67" s="1115"/>
      <c r="F67" s="1115"/>
      <c r="G67" s="834"/>
      <c r="H67" s="556" t="s">
        <v>1990</v>
      </c>
      <c r="I67" s="552">
        <v>50</v>
      </c>
      <c r="J67" s="1115"/>
      <c r="K67" s="751"/>
      <c r="L67" s="1112"/>
      <c r="M67" s="832"/>
      <c r="N67" s="1112"/>
      <c r="O67" s="751"/>
      <c r="P67" s="1112"/>
      <c r="Q67" s="1112"/>
      <c r="R67" s="1112"/>
    </row>
    <row r="68" spans="1:18" s="410" customFormat="1" ht="25.5" customHeight="1" x14ac:dyDescent="0.25">
      <c r="A68" s="751"/>
      <c r="B68" s="751"/>
      <c r="C68" s="751"/>
      <c r="D68" s="751"/>
      <c r="E68" s="1115"/>
      <c r="F68" s="1115"/>
      <c r="G68" s="552" t="s">
        <v>1951</v>
      </c>
      <c r="H68" s="182" t="s">
        <v>1952</v>
      </c>
      <c r="I68" s="552">
        <v>1</v>
      </c>
      <c r="J68" s="1115"/>
      <c r="K68" s="751"/>
      <c r="L68" s="1112"/>
      <c r="M68" s="832"/>
      <c r="N68" s="1112"/>
      <c r="O68" s="751"/>
      <c r="P68" s="1112"/>
      <c r="Q68" s="1112"/>
      <c r="R68" s="1112"/>
    </row>
    <row r="69" spans="1:18" s="410" customFormat="1" ht="35.25" customHeight="1" x14ac:dyDescent="0.25">
      <c r="A69" s="834"/>
      <c r="B69" s="834"/>
      <c r="C69" s="834"/>
      <c r="D69" s="834"/>
      <c r="E69" s="1116"/>
      <c r="F69" s="1116"/>
      <c r="G69" s="552" t="s">
        <v>1999</v>
      </c>
      <c r="H69" s="552" t="s">
        <v>2000</v>
      </c>
      <c r="I69" s="552">
        <v>10</v>
      </c>
      <c r="J69" s="1116"/>
      <c r="K69" s="834"/>
      <c r="L69" s="1113"/>
      <c r="M69" s="833"/>
      <c r="N69" s="1113"/>
      <c r="O69" s="834"/>
      <c r="P69" s="1113"/>
      <c r="Q69" s="1113"/>
      <c r="R69" s="1113"/>
    </row>
    <row r="70" spans="1:18" s="410" customFormat="1" ht="66" customHeight="1" x14ac:dyDescent="0.25">
      <c r="A70" s="750">
        <v>22</v>
      </c>
      <c r="B70" s="756" t="s">
        <v>51</v>
      </c>
      <c r="C70" s="756">
        <v>1</v>
      </c>
      <c r="D70" s="756">
        <v>9</v>
      </c>
      <c r="E70" s="756" t="s">
        <v>2001</v>
      </c>
      <c r="F70" s="756" t="s">
        <v>2002</v>
      </c>
      <c r="G70" s="756" t="s">
        <v>2003</v>
      </c>
      <c r="H70" s="559" t="s">
        <v>193</v>
      </c>
      <c r="I70" s="113" t="s">
        <v>36</v>
      </c>
      <c r="J70" s="756" t="s">
        <v>2625</v>
      </c>
      <c r="K70" s="764" t="s">
        <v>101</v>
      </c>
      <c r="L70" s="764"/>
      <c r="M70" s="765">
        <v>40734.69</v>
      </c>
      <c r="N70" s="960"/>
      <c r="O70" s="960">
        <v>32490.28</v>
      </c>
      <c r="P70" s="960"/>
      <c r="Q70" s="756" t="s">
        <v>2004</v>
      </c>
      <c r="R70" s="756" t="s">
        <v>2005</v>
      </c>
    </row>
    <row r="71" spans="1:18" s="410" customFormat="1" ht="66" customHeight="1" x14ac:dyDescent="0.25">
      <c r="A71" s="834"/>
      <c r="B71" s="756"/>
      <c r="C71" s="756"/>
      <c r="D71" s="756"/>
      <c r="E71" s="756"/>
      <c r="F71" s="756"/>
      <c r="G71" s="756"/>
      <c r="H71" s="559" t="s">
        <v>2006</v>
      </c>
      <c r="I71" s="113" t="s">
        <v>2007</v>
      </c>
      <c r="J71" s="756"/>
      <c r="K71" s="756"/>
      <c r="L71" s="756"/>
      <c r="M71" s="765"/>
      <c r="N71" s="756"/>
      <c r="O71" s="960"/>
      <c r="P71" s="756"/>
      <c r="Q71" s="756"/>
      <c r="R71" s="756"/>
    </row>
    <row r="72" spans="1:18" s="108" customFormat="1" ht="30" x14ac:dyDescent="0.25">
      <c r="A72" s="756">
        <v>23</v>
      </c>
      <c r="B72" s="756" t="s">
        <v>51</v>
      </c>
      <c r="C72" s="756">
        <v>1</v>
      </c>
      <c r="D72" s="756">
        <v>9</v>
      </c>
      <c r="E72" s="784" t="s">
        <v>2008</v>
      </c>
      <c r="F72" s="784" t="s">
        <v>2009</v>
      </c>
      <c r="G72" s="756" t="s">
        <v>2010</v>
      </c>
      <c r="H72" s="116" t="s">
        <v>1986</v>
      </c>
      <c r="I72" s="113" t="s">
        <v>36</v>
      </c>
      <c r="J72" s="784" t="s">
        <v>2011</v>
      </c>
      <c r="K72" s="764" t="s">
        <v>59</v>
      </c>
      <c r="L72" s="764"/>
      <c r="M72" s="790" t="s">
        <v>2012</v>
      </c>
      <c r="N72" s="960"/>
      <c r="O72" s="790">
        <v>23175.75</v>
      </c>
      <c r="P72" s="960"/>
      <c r="Q72" s="784" t="s">
        <v>2013</v>
      </c>
      <c r="R72" s="1105" t="s">
        <v>2014</v>
      </c>
    </row>
    <row r="73" spans="1:18" s="108" customFormat="1" x14ac:dyDescent="0.25">
      <c r="A73" s="782"/>
      <c r="B73" s="784"/>
      <c r="C73" s="784"/>
      <c r="D73" s="784"/>
      <c r="E73" s="784"/>
      <c r="F73" s="784"/>
      <c r="G73" s="784"/>
      <c r="H73" s="116" t="s">
        <v>53</v>
      </c>
      <c r="I73" s="113" t="s">
        <v>104</v>
      </c>
      <c r="J73" s="784"/>
      <c r="K73" s="784"/>
      <c r="L73" s="784"/>
      <c r="M73" s="790"/>
      <c r="N73" s="784"/>
      <c r="O73" s="790"/>
      <c r="P73" s="784"/>
      <c r="Q73" s="784"/>
      <c r="R73" s="784"/>
    </row>
    <row r="74" spans="1:18" s="108" customFormat="1" ht="45" x14ac:dyDescent="0.25">
      <c r="A74" s="782"/>
      <c r="B74" s="784"/>
      <c r="C74" s="784"/>
      <c r="D74" s="784"/>
      <c r="E74" s="784"/>
      <c r="F74" s="784"/>
      <c r="G74" s="116" t="s">
        <v>2015</v>
      </c>
      <c r="H74" s="116" t="s">
        <v>1952</v>
      </c>
      <c r="I74" s="113" t="s">
        <v>1992</v>
      </c>
      <c r="J74" s="784"/>
      <c r="K74" s="784"/>
      <c r="L74" s="784"/>
      <c r="M74" s="790"/>
      <c r="N74" s="784"/>
      <c r="O74" s="790"/>
      <c r="P74" s="784"/>
      <c r="Q74" s="784"/>
      <c r="R74" s="784"/>
    </row>
    <row r="75" spans="1:18" s="108" customFormat="1" ht="30" x14ac:dyDescent="0.25">
      <c r="A75" s="782"/>
      <c r="B75" s="784"/>
      <c r="C75" s="784"/>
      <c r="D75" s="784"/>
      <c r="E75" s="784"/>
      <c r="F75" s="784"/>
      <c r="G75" s="756" t="s">
        <v>2016</v>
      </c>
      <c r="H75" s="116" t="s">
        <v>2017</v>
      </c>
      <c r="I75" s="113" t="s">
        <v>36</v>
      </c>
      <c r="J75" s="784"/>
      <c r="K75" s="784"/>
      <c r="L75" s="784"/>
      <c r="M75" s="790"/>
      <c r="N75" s="784"/>
      <c r="O75" s="790"/>
      <c r="P75" s="784"/>
      <c r="Q75" s="784"/>
      <c r="R75" s="784"/>
    </row>
    <row r="76" spans="1:18" s="108" customFormat="1" ht="30" x14ac:dyDescent="0.25">
      <c r="A76" s="782"/>
      <c r="B76" s="784"/>
      <c r="C76" s="784"/>
      <c r="D76" s="784"/>
      <c r="E76" s="784"/>
      <c r="F76" s="784"/>
      <c r="G76" s="784"/>
      <c r="H76" s="116" t="s">
        <v>2018</v>
      </c>
      <c r="I76" s="113" t="s">
        <v>1045</v>
      </c>
      <c r="J76" s="784"/>
      <c r="K76" s="784"/>
      <c r="L76" s="784"/>
      <c r="M76" s="790"/>
      <c r="N76" s="784"/>
      <c r="O76" s="790"/>
      <c r="P76" s="784"/>
      <c r="Q76" s="784"/>
      <c r="R76" s="784"/>
    </row>
    <row r="77" spans="1:18" s="108" customFormat="1" ht="38.25" customHeight="1" x14ac:dyDescent="0.25">
      <c r="A77" s="782"/>
      <c r="B77" s="784"/>
      <c r="C77" s="784"/>
      <c r="D77" s="784"/>
      <c r="E77" s="784"/>
      <c r="F77" s="784"/>
      <c r="G77" s="116" t="s">
        <v>2019</v>
      </c>
      <c r="H77" s="116" t="s">
        <v>2020</v>
      </c>
      <c r="I77" s="113" t="s">
        <v>58</v>
      </c>
      <c r="J77" s="784"/>
      <c r="K77" s="784"/>
      <c r="L77" s="784"/>
      <c r="M77" s="790"/>
      <c r="N77" s="784"/>
      <c r="O77" s="790"/>
      <c r="P77" s="784"/>
      <c r="Q77" s="784"/>
      <c r="R77" s="784"/>
    </row>
    <row r="78" spans="1:18" s="410" customFormat="1" ht="87" customHeight="1" x14ac:dyDescent="0.25">
      <c r="A78" s="761">
        <v>24</v>
      </c>
      <c r="B78" s="761" t="s">
        <v>158</v>
      </c>
      <c r="C78" s="756">
        <v>3</v>
      </c>
      <c r="D78" s="756">
        <v>10</v>
      </c>
      <c r="E78" s="756" t="s">
        <v>2029</v>
      </c>
      <c r="F78" s="756" t="s">
        <v>2021</v>
      </c>
      <c r="G78" s="756" t="s">
        <v>1961</v>
      </c>
      <c r="H78" s="559" t="s">
        <v>1962</v>
      </c>
      <c r="I78" s="113" t="s">
        <v>36</v>
      </c>
      <c r="J78" s="756" t="s">
        <v>2022</v>
      </c>
      <c r="K78" s="764" t="s">
        <v>62</v>
      </c>
      <c r="L78" s="764"/>
      <c r="M78" s="960">
        <v>24017.18</v>
      </c>
      <c r="N78" s="960"/>
      <c r="O78" s="960">
        <v>21257.18</v>
      </c>
      <c r="P78" s="960"/>
      <c r="Q78" s="756" t="s">
        <v>2023</v>
      </c>
      <c r="R78" s="756" t="s">
        <v>2024</v>
      </c>
    </row>
    <row r="79" spans="1:18" s="410" customFormat="1" ht="98.25" customHeight="1" x14ac:dyDescent="0.25">
      <c r="A79" s="762"/>
      <c r="B79" s="762"/>
      <c r="C79" s="756"/>
      <c r="D79" s="756"/>
      <c r="E79" s="756"/>
      <c r="F79" s="756"/>
      <c r="G79" s="756"/>
      <c r="H79" s="559" t="s">
        <v>1966</v>
      </c>
      <c r="I79" s="113" t="s">
        <v>2025</v>
      </c>
      <c r="J79" s="756"/>
      <c r="K79" s="756"/>
      <c r="L79" s="756"/>
      <c r="M79" s="960"/>
      <c r="N79" s="756"/>
      <c r="O79" s="960"/>
      <c r="P79" s="756"/>
      <c r="Q79" s="756"/>
      <c r="R79" s="756"/>
    </row>
    <row r="80" spans="1:18" s="410" customFormat="1" ht="65.25" customHeight="1" x14ac:dyDescent="0.25">
      <c r="A80" s="762"/>
      <c r="B80" s="762"/>
      <c r="C80" s="756"/>
      <c r="D80" s="756"/>
      <c r="E80" s="756"/>
      <c r="F80" s="756"/>
      <c r="G80" s="556" t="s">
        <v>1951</v>
      </c>
      <c r="H80" s="559" t="s">
        <v>1952</v>
      </c>
      <c r="I80" s="113" t="s">
        <v>2026</v>
      </c>
      <c r="J80" s="756"/>
      <c r="K80" s="756"/>
      <c r="L80" s="756"/>
      <c r="M80" s="960"/>
      <c r="N80" s="756"/>
      <c r="O80" s="960"/>
      <c r="P80" s="756"/>
      <c r="Q80" s="756"/>
      <c r="R80" s="756"/>
    </row>
    <row r="81" spans="1:18" s="410" customFormat="1" ht="83.25" customHeight="1" x14ac:dyDescent="0.25">
      <c r="A81" s="763"/>
      <c r="B81" s="763"/>
      <c r="C81" s="756"/>
      <c r="D81" s="756"/>
      <c r="E81" s="756"/>
      <c r="F81" s="756"/>
      <c r="G81" s="556" t="s">
        <v>2027</v>
      </c>
      <c r="H81" s="559" t="s">
        <v>2028</v>
      </c>
      <c r="I81" s="113" t="s">
        <v>45</v>
      </c>
      <c r="J81" s="756"/>
      <c r="K81" s="756"/>
      <c r="L81" s="756"/>
      <c r="M81" s="960"/>
      <c r="N81" s="756"/>
      <c r="O81" s="960"/>
      <c r="P81" s="756"/>
      <c r="Q81" s="756"/>
      <c r="R81" s="756"/>
    </row>
    <row r="82" spans="1:18" s="410" customFormat="1" ht="76.5" customHeight="1" x14ac:dyDescent="0.25">
      <c r="A82" s="761">
        <v>25</v>
      </c>
      <c r="B82" s="761" t="s">
        <v>1844</v>
      </c>
      <c r="C82" s="761">
        <v>2.2999999999999998</v>
      </c>
      <c r="D82" s="761">
        <v>10</v>
      </c>
      <c r="E82" s="761" t="s">
        <v>2030</v>
      </c>
      <c r="F82" s="761" t="s">
        <v>2031</v>
      </c>
      <c r="G82" s="761" t="s">
        <v>2003</v>
      </c>
      <c r="H82" s="556" t="s">
        <v>193</v>
      </c>
      <c r="I82" s="113" t="s">
        <v>36</v>
      </c>
      <c r="J82" s="761" t="s">
        <v>2626</v>
      </c>
      <c r="K82" s="902" t="s">
        <v>69</v>
      </c>
      <c r="L82" s="902"/>
      <c r="M82" s="928">
        <v>15465</v>
      </c>
      <c r="N82" s="928"/>
      <c r="O82" s="928">
        <v>13005</v>
      </c>
      <c r="P82" s="928"/>
      <c r="Q82" s="761" t="s">
        <v>81</v>
      </c>
      <c r="R82" s="761" t="s">
        <v>2032</v>
      </c>
    </row>
    <row r="83" spans="1:18" s="410" customFormat="1" ht="72.75" customHeight="1" x14ac:dyDescent="0.25">
      <c r="A83" s="763"/>
      <c r="B83" s="763"/>
      <c r="C83" s="763"/>
      <c r="D83" s="763"/>
      <c r="E83" s="763"/>
      <c r="F83" s="763"/>
      <c r="G83" s="763"/>
      <c r="H83" s="556" t="s">
        <v>2006</v>
      </c>
      <c r="I83" s="113" t="s">
        <v>2627</v>
      </c>
      <c r="J83" s="763"/>
      <c r="K83" s="925"/>
      <c r="L83" s="925"/>
      <c r="M83" s="929"/>
      <c r="N83" s="929"/>
      <c r="O83" s="929"/>
      <c r="P83" s="929"/>
      <c r="Q83" s="763"/>
      <c r="R83" s="763"/>
    </row>
    <row r="84" spans="1:18" s="410" customFormat="1" ht="54.75" customHeight="1" x14ac:dyDescent="0.25">
      <c r="A84" s="761">
        <v>26</v>
      </c>
      <c r="B84" s="761" t="s">
        <v>158</v>
      </c>
      <c r="C84" s="761">
        <v>5</v>
      </c>
      <c r="D84" s="761">
        <v>11</v>
      </c>
      <c r="E84" s="761" t="s">
        <v>2033</v>
      </c>
      <c r="F84" s="761" t="s">
        <v>2034</v>
      </c>
      <c r="G84" s="761" t="s">
        <v>1985</v>
      </c>
      <c r="H84" s="559" t="s">
        <v>1986</v>
      </c>
      <c r="I84" s="113" t="s">
        <v>36</v>
      </c>
      <c r="J84" s="761" t="s">
        <v>2035</v>
      </c>
      <c r="K84" s="902" t="s">
        <v>69</v>
      </c>
      <c r="L84" s="902"/>
      <c r="M84" s="928">
        <v>57054.06</v>
      </c>
      <c r="N84" s="928"/>
      <c r="O84" s="928">
        <v>26474.06</v>
      </c>
      <c r="P84" s="928"/>
      <c r="Q84" s="761" t="s">
        <v>2036</v>
      </c>
      <c r="R84" s="761" t="s">
        <v>2037</v>
      </c>
    </row>
    <row r="85" spans="1:18" s="410" customFormat="1" ht="54.75" customHeight="1" x14ac:dyDescent="0.25">
      <c r="A85" s="762"/>
      <c r="B85" s="762"/>
      <c r="C85" s="762"/>
      <c r="D85" s="762"/>
      <c r="E85" s="762"/>
      <c r="F85" s="762"/>
      <c r="G85" s="762"/>
      <c r="H85" s="559" t="s">
        <v>53</v>
      </c>
      <c r="I85" s="113" t="s">
        <v>105</v>
      </c>
      <c r="J85" s="762"/>
      <c r="K85" s="945"/>
      <c r="L85" s="945"/>
      <c r="M85" s="1106"/>
      <c r="N85" s="1106"/>
      <c r="O85" s="1106"/>
      <c r="P85" s="1106"/>
      <c r="Q85" s="762"/>
      <c r="R85" s="762"/>
    </row>
    <row r="86" spans="1:18" s="410" customFormat="1" ht="54.75" customHeight="1" x14ac:dyDescent="0.25">
      <c r="A86" s="762"/>
      <c r="B86" s="762"/>
      <c r="C86" s="762"/>
      <c r="D86" s="762"/>
      <c r="E86" s="762"/>
      <c r="F86" s="762"/>
      <c r="G86" s="763"/>
      <c r="H86" s="559" t="s">
        <v>1936</v>
      </c>
      <c r="I86" s="113" t="s">
        <v>100</v>
      </c>
      <c r="J86" s="762"/>
      <c r="K86" s="945"/>
      <c r="L86" s="945"/>
      <c r="M86" s="1106"/>
      <c r="N86" s="1106"/>
      <c r="O86" s="1106"/>
      <c r="P86" s="1106"/>
      <c r="Q86" s="762"/>
      <c r="R86" s="762"/>
    </row>
    <row r="87" spans="1:18" s="410" customFormat="1" ht="54.75" customHeight="1" x14ac:dyDescent="0.25">
      <c r="A87" s="762"/>
      <c r="B87" s="762"/>
      <c r="C87" s="762"/>
      <c r="D87" s="762"/>
      <c r="E87" s="762"/>
      <c r="F87" s="762"/>
      <c r="G87" s="761" t="s">
        <v>2016</v>
      </c>
      <c r="H87" s="559" t="s">
        <v>2017</v>
      </c>
      <c r="I87" s="113" t="s">
        <v>36</v>
      </c>
      <c r="J87" s="762"/>
      <c r="K87" s="945"/>
      <c r="L87" s="945"/>
      <c r="M87" s="1106"/>
      <c r="N87" s="1106"/>
      <c r="O87" s="1106"/>
      <c r="P87" s="1106"/>
      <c r="Q87" s="762"/>
      <c r="R87" s="762"/>
    </row>
    <row r="88" spans="1:18" s="410" customFormat="1" ht="98.25" customHeight="1" x14ac:dyDescent="0.25">
      <c r="A88" s="763"/>
      <c r="B88" s="763"/>
      <c r="C88" s="763"/>
      <c r="D88" s="763"/>
      <c r="E88" s="763"/>
      <c r="F88" s="763"/>
      <c r="G88" s="763"/>
      <c r="H88" s="559" t="s">
        <v>2018</v>
      </c>
      <c r="I88" s="113" t="s">
        <v>100</v>
      </c>
      <c r="J88" s="763"/>
      <c r="K88" s="925"/>
      <c r="L88" s="925"/>
      <c r="M88" s="929"/>
      <c r="N88" s="929"/>
      <c r="O88" s="929"/>
      <c r="P88" s="929"/>
      <c r="Q88" s="763"/>
      <c r="R88" s="763"/>
    </row>
    <row r="89" spans="1:18" s="410" customFormat="1" ht="48.75" customHeight="1" x14ac:dyDescent="0.25">
      <c r="A89" s="761">
        <v>27</v>
      </c>
      <c r="B89" s="756" t="s">
        <v>158</v>
      </c>
      <c r="C89" s="756">
        <v>5</v>
      </c>
      <c r="D89" s="756">
        <v>11</v>
      </c>
      <c r="E89" s="756" t="s">
        <v>2038</v>
      </c>
      <c r="F89" s="756" t="s">
        <v>2039</v>
      </c>
      <c r="G89" s="761" t="s">
        <v>1939</v>
      </c>
      <c r="H89" s="556" t="s">
        <v>1940</v>
      </c>
      <c r="I89" s="113" t="s">
        <v>45</v>
      </c>
      <c r="J89" s="756" t="s">
        <v>2040</v>
      </c>
      <c r="K89" s="764" t="s">
        <v>59</v>
      </c>
      <c r="L89" s="764"/>
      <c r="M89" s="960">
        <v>21186.3</v>
      </c>
      <c r="N89" s="960"/>
      <c r="O89" s="960">
        <v>18790.89</v>
      </c>
      <c r="P89" s="960"/>
      <c r="Q89" s="756" t="s">
        <v>2041</v>
      </c>
      <c r="R89" s="756" t="s">
        <v>2042</v>
      </c>
    </row>
    <row r="90" spans="1:18" s="410" customFormat="1" ht="48.75" customHeight="1" x14ac:dyDescent="0.25">
      <c r="A90" s="762"/>
      <c r="B90" s="756"/>
      <c r="C90" s="756"/>
      <c r="D90" s="756"/>
      <c r="E90" s="756"/>
      <c r="F90" s="756"/>
      <c r="G90" s="763"/>
      <c r="H90" s="556" t="s">
        <v>1944</v>
      </c>
      <c r="I90" s="113" t="s">
        <v>63</v>
      </c>
      <c r="J90" s="756"/>
      <c r="K90" s="756"/>
      <c r="L90" s="756"/>
      <c r="M90" s="960"/>
      <c r="N90" s="756"/>
      <c r="O90" s="960"/>
      <c r="P90" s="756"/>
      <c r="Q90" s="756"/>
      <c r="R90" s="756"/>
    </row>
    <row r="91" spans="1:18" s="410" customFormat="1" ht="39" customHeight="1" x14ac:dyDescent="0.25">
      <c r="A91" s="762"/>
      <c r="B91" s="756"/>
      <c r="C91" s="756"/>
      <c r="D91" s="756"/>
      <c r="E91" s="756"/>
      <c r="F91" s="756"/>
      <c r="G91" s="756" t="s">
        <v>2003</v>
      </c>
      <c r="H91" s="556" t="s">
        <v>193</v>
      </c>
      <c r="I91" s="113" t="s">
        <v>36</v>
      </c>
      <c r="J91" s="756"/>
      <c r="K91" s="756"/>
      <c r="L91" s="756"/>
      <c r="M91" s="960"/>
      <c r="N91" s="756"/>
      <c r="O91" s="960"/>
      <c r="P91" s="756"/>
      <c r="Q91" s="756"/>
      <c r="R91" s="756"/>
    </row>
    <row r="92" spans="1:18" s="410" customFormat="1" ht="63" customHeight="1" x14ac:dyDescent="0.25">
      <c r="A92" s="762"/>
      <c r="B92" s="756"/>
      <c r="C92" s="756"/>
      <c r="D92" s="756"/>
      <c r="E92" s="756"/>
      <c r="F92" s="756"/>
      <c r="G92" s="756"/>
      <c r="H92" s="556" t="s">
        <v>2006</v>
      </c>
      <c r="I92" s="113" t="s">
        <v>57</v>
      </c>
      <c r="J92" s="756"/>
      <c r="K92" s="756"/>
      <c r="L92" s="756"/>
      <c r="M92" s="960"/>
      <c r="N92" s="756"/>
      <c r="O92" s="960"/>
      <c r="P92" s="756"/>
      <c r="Q92" s="756"/>
      <c r="R92" s="756"/>
    </row>
    <row r="93" spans="1:18" s="410" customFormat="1" ht="47.25" customHeight="1" x14ac:dyDescent="0.25">
      <c r="A93" s="762"/>
      <c r="B93" s="756"/>
      <c r="C93" s="756"/>
      <c r="D93" s="756"/>
      <c r="E93" s="756"/>
      <c r="F93" s="756"/>
      <c r="G93" s="556" t="s">
        <v>1951</v>
      </c>
      <c r="H93" s="556" t="s">
        <v>1952</v>
      </c>
      <c r="I93" s="113" t="s">
        <v>36</v>
      </c>
      <c r="J93" s="756"/>
      <c r="K93" s="756"/>
      <c r="L93" s="756"/>
      <c r="M93" s="960"/>
      <c r="N93" s="756"/>
      <c r="O93" s="960"/>
      <c r="P93" s="756"/>
      <c r="Q93" s="756"/>
      <c r="R93" s="756"/>
    </row>
    <row r="94" spans="1:18" s="410" customFormat="1" ht="39" customHeight="1" x14ac:dyDescent="0.25">
      <c r="A94" s="762"/>
      <c r="B94" s="756"/>
      <c r="C94" s="756"/>
      <c r="D94" s="756"/>
      <c r="E94" s="756"/>
      <c r="F94" s="756"/>
      <c r="G94" s="756" t="s">
        <v>2016</v>
      </c>
      <c r="H94" s="556" t="s">
        <v>2017</v>
      </c>
      <c r="I94" s="113" t="s">
        <v>36</v>
      </c>
      <c r="J94" s="756"/>
      <c r="K94" s="756"/>
      <c r="L94" s="756"/>
      <c r="M94" s="960"/>
      <c r="N94" s="756"/>
      <c r="O94" s="960"/>
      <c r="P94" s="756"/>
      <c r="Q94" s="756"/>
      <c r="R94" s="756"/>
    </row>
    <row r="95" spans="1:18" s="410" customFormat="1" ht="39" customHeight="1" x14ac:dyDescent="0.25">
      <c r="A95" s="763"/>
      <c r="B95" s="756"/>
      <c r="C95" s="756"/>
      <c r="D95" s="756"/>
      <c r="E95" s="756"/>
      <c r="F95" s="756"/>
      <c r="G95" s="756"/>
      <c r="H95" s="556" t="s">
        <v>2018</v>
      </c>
      <c r="I95" s="113" t="s">
        <v>105</v>
      </c>
      <c r="J95" s="756"/>
      <c r="K95" s="756"/>
      <c r="L95" s="756"/>
      <c r="M95" s="960"/>
      <c r="N95" s="756"/>
      <c r="O95" s="960"/>
      <c r="P95" s="756"/>
      <c r="Q95" s="756"/>
      <c r="R95" s="756"/>
    </row>
    <row r="96" spans="1:18" s="410" customFormat="1" ht="30" x14ac:dyDescent="0.25">
      <c r="A96" s="750">
        <v>28</v>
      </c>
      <c r="B96" s="756" t="s">
        <v>175</v>
      </c>
      <c r="C96" s="756">
        <v>5</v>
      </c>
      <c r="D96" s="756">
        <v>11</v>
      </c>
      <c r="E96" s="756" t="s">
        <v>2043</v>
      </c>
      <c r="F96" s="756" t="s">
        <v>2044</v>
      </c>
      <c r="G96" s="756" t="s">
        <v>1985</v>
      </c>
      <c r="H96" s="559" t="s">
        <v>1986</v>
      </c>
      <c r="I96" s="113" t="s">
        <v>36</v>
      </c>
      <c r="J96" s="756" t="s">
        <v>2045</v>
      </c>
      <c r="K96" s="764" t="s">
        <v>69</v>
      </c>
      <c r="L96" s="764"/>
      <c r="M96" s="960">
        <v>13154.6</v>
      </c>
      <c r="N96" s="960"/>
      <c r="O96" s="960">
        <v>11830.34</v>
      </c>
      <c r="P96" s="960"/>
      <c r="Q96" s="756" t="s">
        <v>1957</v>
      </c>
      <c r="R96" s="756" t="s">
        <v>1958</v>
      </c>
    </row>
    <row r="97" spans="1:18" s="410" customFormat="1" x14ac:dyDescent="0.25">
      <c r="A97" s="751"/>
      <c r="B97" s="756"/>
      <c r="C97" s="756"/>
      <c r="D97" s="756"/>
      <c r="E97" s="756"/>
      <c r="F97" s="756"/>
      <c r="G97" s="756"/>
      <c r="H97" s="559" t="s">
        <v>53</v>
      </c>
      <c r="I97" s="113" t="s">
        <v>107</v>
      </c>
      <c r="J97" s="756"/>
      <c r="K97" s="756"/>
      <c r="L97" s="756"/>
      <c r="M97" s="1109"/>
      <c r="N97" s="756"/>
      <c r="O97" s="960"/>
      <c r="P97" s="756"/>
      <c r="Q97" s="756"/>
      <c r="R97" s="756"/>
    </row>
    <row r="98" spans="1:18" s="410" customFormat="1" ht="30" x14ac:dyDescent="0.25">
      <c r="A98" s="751"/>
      <c r="B98" s="756"/>
      <c r="C98" s="756"/>
      <c r="D98" s="756"/>
      <c r="E98" s="756"/>
      <c r="F98" s="756"/>
      <c r="G98" s="756"/>
      <c r="H98" s="559" t="s">
        <v>1936</v>
      </c>
      <c r="I98" s="113" t="s">
        <v>45</v>
      </c>
      <c r="J98" s="756"/>
      <c r="K98" s="756"/>
      <c r="L98" s="756"/>
      <c r="M98" s="1109"/>
      <c r="N98" s="756"/>
      <c r="O98" s="960"/>
      <c r="P98" s="756"/>
      <c r="Q98" s="756"/>
      <c r="R98" s="756"/>
    </row>
    <row r="99" spans="1:18" s="410" customFormat="1" ht="30" x14ac:dyDescent="0.25">
      <c r="A99" s="751"/>
      <c r="B99" s="756"/>
      <c r="C99" s="756"/>
      <c r="D99" s="756"/>
      <c r="E99" s="756"/>
      <c r="F99" s="756"/>
      <c r="G99" s="756" t="s">
        <v>2016</v>
      </c>
      <c r="H99" s="559" t="s">
        <v>2017</v>
      </c>
      <c r="I99" s="113" t="s">
        <v>36</v>
      </c>
      <c r="J99" s="756"/>
      <c r="K99" s="756"/>
      <c r="L99" s="756"/>
      <c r="M99" s="1109"/>
      <c r="N99" s="756"/>
      <c r="O99" s="960"/>
      <c r="P99" s="756"/>
      <c r="Q99" s="756"/>
      <c r="R99" s="756"/>
    </row>
    <row r="100" spans="1:18" s="410" customFormat="1" ht="30" x14ac:dyDescent="0.25">
      <c r="A100" s="834"/>
      <c r="B100" s="756"/>
      <c r="C100" s="756"/>
      <c r="D100" s="756"/>
      <c r="E100" s="756"/>
      <c r="F100" s="756"/>
      <c r="G100" s="756"/>
      <c r="H100" s="559" t="s">
        <v>2018</v>
      </c>
      <c r="I100" s="113" t="s">
        <v>1992</v>
      </c>
      <c r="J100" s="756"/>
      <c r="K100" s="756"/>
      <c r="L100" s="756"/>
      <c r="M100" s="1109"/>
      <c r="N100" s="756"/>
      <c r="O100" s="960"/>
      <c r="P100" s="756"/>
      <c r="Q100" s="756"/>
      <c r="R100" s="756"/>
    </row>
    <row r="101" spans="1:18" s="410" customFormat="1" ht="50.25" customHeight="1" x14ac:dyDescent="0.25">
      <c r="A101" s="761">
        <v>29</v>
      </c>
      <c r="B101" s="761" t="s">
        <v>51</v>
      </c>
      <c r="C101" s="761">
        <v>1</v>
      </c>
      <c r="D101" s="761">
        <v>13</v>
      </c>
      <c r="E101" s="761" t="s">
        <v>2046</v>
      </c>
      <c r="F101" s="761" t="s">
        <v>2047</v>
      </c>
      <c r="G101" s="761" t="s">
        <v>2003</v>
      </c>
      <c r="H101" s="556" t="s">
        <v>193</v>
      </c>
      <c r="I101" s="113" t="s">
        <v>36</v>
      </c>
      <c r="J101" s="761" t="s">
        <v>2048</v>
      </c>
      <c r="K101" s="902" t="s">
        <v>51</v>
      </c>
      <c r="L101" s="902"/>
      <c r="M101" s="928">
        <v>15173.5</v>
      </c>
      <c r="N101" s="928"/>
      <c r="O101" s="928">
        <v>13213.5</v>
      </c>
      <c r="P101" s="928"/>
      <c r="Q101" s="761" t="s">
        <v>2049</v>
      </c>
      <c r="R101" s="761" t="s">
        <v>2050</v>
      </c>
    </row>
    <row r="102" spans="1:18" s="410" customFormat="1" ht="58.5" customHeight="1" x14ac:dyDescent="0.25">
      <c r="A102" s="763"/>
      <c r="B102" s="763"/>
      <c r="C102" s="763"/>
      <c r="D102" s="763"/>
      <c r="E102" s="763"/>
      <c r="F102" s="763"/>
      <c r="G102" s="763"/>
      <c r="H102" s="556" t="s">
        <v>2006</v>
      </c>
      <c r="I102" s="113" t="s">
        <v>2051</v>
      </c>
      <c r="J102" s="763"/>
      <c r="K102" s="763"/>
      <c r="L102" s="763"/>
      <c r="M102" s="929"/>
      <c r="N102" s="763"/>
      <c r="O102" s="929"/>
      <c r="P102" s="763"/>
      <c r="Q102" s="763"/>
      <c r="R102" s="763"/>
    </row>
    <row r="103" spans="1:18" s="108" customFormat="1" ht="30" x14ac:dyDescent="0.25">
      <c r="A103" s="756">
        <v>30</v>
      </c>
      <c r="B103" s="756" t="s">
        <v>158</v>
      </c>
      <c r="C103" s="756">
        <v>1.3</v>
      </c>
      <c r="D103" s="756">
        <v>13</v>
      </c>
      <c r="E103" s="784" t="s">
        <v>2052</v>
      </c>
      <c r="F103" s="784" t="s">
        <v>2053</v>
      </c>
      <c r="G103" s="756" t="s">
        <v>2003</v>
      </c>
      <c r="H103" s="117" t="s">
        <v>193</v>
      </c>
      <c r="I103" s="113" t="s">
        <v>36</v>
      </c>
      <c r="J103" s="784" t="s">
        <v>2054</v>
      </c>
      <c r="K103" s="764" t="s">
        <v>69</v>
      </c>
      <c r="L103" s="764"/>
      <c r="M103" s="790" t="s">
        <v>2055</v>
      </c>
      <c r="N103" s="960"/>
      <c r="O103" s="790">
        <v>10200.24</v>
      </c>
      <c r="P103" s="960"/>
      <c r="Q103" s="784" t="s">
        <v>2056</v>
      </c>
      <c r="R103" s="784" t="s">
        <v>2057</v>
      </c>
    </row>
    <row r="104" spans="1:18" s="108" customFormat="1" ht="60" x14ac:dyDescent="0.25">
      <c r="A104" s="784"/>
      <c r="B104" s="784"/>
      <c r="C104" s="784"/>
      <c r="D104" s="784"/>
      <c r="E104" s="784"/>
      <c r="F104" s="784"/>
      <c r="G104" s="784"/>
      <c r="H104" s="117" t="s">
        <v>2006</v>
      </c>
      <c r="I104" s="113" t="s">
        <v>111</v>
      </c>
      <c r="J104" s="784"/>
      <c r="K104" s="784"/>
      <c r="L104" s="784"/>
      <c r="M104" s="790"/>
      <c r="N104" s="784"/>
      <c r="O104" s="790"/>
      <c r="P104" s="784"/>
      <c r="Q104" s="784"/>
      <c r="R104" s="784"/>
    </row>
    <row r="105" spans="1:18" s="108" customFormat="1" ht="30" x14ac:dyDescent="0.25">
      <c r="A105" s="784"/>
      <c r="B105" s="784"/>
      <c r="C105" s="784"/>
      <c r="D105" s="784"/>
      <c r="E105" s="784"/>
      <c r="F105" s="784"/>
      <c r="G105" s="756" t="s">
        <v>2016</v>
      </c>
      <c r="H105" s="117" t="s">
        <v>2017</v>
      </c>
      <c r="I105" s="113" t="s">
        <v>36</v>
      </c>
      <c r="J105" s="784"/>
      <c r="K105" s="784"/>
      <c r="L105" s="784"/>
      <c r="M105" s="790"/>
      <c r="N105" s="784"/>
      <c r="O105" s="790"/>
      <c r="P105" s="784"/>
      <c r="Q105" s="784"/>
      <c r="R105" s="784"/>
    </row>
    <row r="106" spans="1:18" s="108" customFormat="1" ht="30" x14ac:dyDescent="0.25">
      <c r="A106" s="784"/>
      <c r="B106" s="784"/>
      <c r="C106" s="784"/>
      <c r="D106" s="784"/>
      <c r="E106" s="784"/>
      <c r="F106" s="784"/>
      <c r="G106" s="784"/>
      <c r="H106" s="117" t="s">
        <v>2018</v>
      </c>
      <c r="I106" s="113" t="s">
        <v>58</v>
      </c>
      <c r="J106" s="784"/>
      <c r="K106" s="784"/>
      <c r="L106" s="784"/>
      <c r="M106" s="790"/>
      <c r="N106" s="784"/>
      <c r="O106" s="790"/>
      <c r="P106" s="784"/>
      <c r="Q106" s="784"/>
      <c r="R106" s="784"/>
    </row>
    <row r="107" spans="1:18" s="410" customFormat="1" ht="45" customHeight="1" x14ac:dyDescent="0.25">
      <c r="A107" s="761">
        <v>31</v>
      </c>
      <c r="B107" s="761" t="s">
        <v>158</v>
      </c>
      <c r="C107" s="761">
        <v>1</v>
      </c>
      <c r="D107" s="761">
        <v>13</v>
      </c>
      <c r="E107" s="761" t="s">
        <v>2058</v>
      </c>
      <c r="F107" s="761" t="s">
        <v>2059</v>
      </c>
      <c r="G107" s="761" t="s">
        <v>1939</v>
      </c>
      <c r="H107" s="556" t="s">
        <v>1940</v>
      </c>
      <c r="I107" s="113" t="s">
        <v>45</v>
      </c>
      <c r="J107" s="761" t="s">
        <v>2060</v>
      </c>
      <c r="K107" s="902" t="s">
        <v>62</v>
      </c>
      <c r="L107" s="902"/>
      <c r="M107" s="928">
        <v>13651</v>
      </c>
      <c r="N107" s="928"/>
      <c r="O107" s="928">
        <v>11951</v>
      </c>
      <c r="P107" s="928"/>
      <c r="Q107" s="761" t="s">
        <v>2061</v>
      </c>
      <c r="R107" s="761" t="s">
        <v>2062</v>
      </c>
    </row>
    <row r="108" spans="1:18" s="410" customFormat="1" ht="48.75" customHeight="1" x14ac:dyDescent="0.25">
      <c r="A108" s="762"/>
      <c r="B108" s="762"/>
      <c r="C108" s="762"/>
      <c r="D108" s="762"/>
      <c r="E108" s="762"/>
      <c r="F108" s="762"/>
      <c r="G108" s="762"/>
      <c r="H108" s="556" t="s">
        <v>1944</v>
      </c>
      <c r="I108" s="113" t="s">
        <v>1031</v>
      </c>
      <c r="J108" s="762"/>
      <c r="K108" s="762"/>
      <c r="L108" s="762"/>
      <c r="M108" s="1106"/>
      <c r="N108" s="762"/>
      <c r="O108" s="1106"/>
      <c r="P108" s="762"/>
      <c r="Q108" s="762"/>
      <c r="R108" s="762"/>
    </row>
    <row r="109" spans="1:18" s="410" customFormat="1" ht="34.5" customHeight="1" x14ac:dyDescent="0.25">
      <c r="A109" s="762"/>
      <c r="B109" s="763"/>
      <c r="C109" s="763"/>
      <c r="D109" s="763"/>
      <c r="E109" s="763"/>
      <c r="F109" s="763"/>
      <c r="G109" s="763"/>
      <c r="H109" s="556" t="s">
        <v>1936</v>
      </c>
      <c r="I109" s="113" t="s">
        <v>94</v>
      </c>
      <c r="J109" s="763"/>
      <c r="K109" s="763"/>
      <c r="L109" s="763"/>
      <c r="M109" s="929"/>
      <c r="N109" s="763"/>
      <c r="O109" s="929"/>
      <c r="P109" s="763"/>
      <c r="Q109" s="763"/>
      <c r="R109" s="763"/>
    </row>
    <row r="110" spans="1:18" s="410" customFormat="1" ht="45" x14ac:dyDescent="0.25">
      <c r="A110" s="761">
        <v>32</v>
      </c>
      <c r="B110" s="761" t="s">
        <v>569</v>
      </c>
      <c r="C110" s="761">
        <v>1</v>
      </c>
      <c r="D110" s="761">
        <v>13</v>
      </c>
      <c r="E110" s="761" t="s">
        <v>2063</v>
      </c>
      <c r="F110" s="761" t="s">
        <v>2064</v>
      </c>
      <c r="G110" s="761" t="s">
        <v>1939</v>
      </c>
      <c r="H110" s="559" t="s">
        <v>1940</v>
      </c>
      <c r="I110" s="113" t="s">
        <v>50</v>
      </c>
      <c r="J110" s="761" t="s">
        <v>2065</v>
      </c>
      <c r="K110" s="902" t="s">
        <v>62</v>
      </c>
      <c r="L110" s="902"/>
      <c r="M110" s="928">
        <v>32565.55</v>
      </c>
      <c r="N110" s="928"/>
      <c r="O110" s="928">
        <v>22970.52</v>
      </c>
      <c r="P110" s="928"/>
      <c r="Q110" s="761" t="s">
        <v>81</v>
      </c>
      <c r="R110" s="761" t="s">
        <v>1965</v>
      </c>
    </row>
    <row r="111" spans="1:18" s="410" customFormat="1" ht="45" x14ac:dyDescent="0.25">
      <c r="A111" s="762"/>
      <c r="B111" s="762"/>
      <c r="C111" s="762"/>
      <c r="D111" s="762"/>
      <c r="E111" s="762"/>
      <c r="F111" s="762"/>
      <c r="G111" s="762"/>
      <c r="H111" s="559" t="s">
        <v>1944</v>
      </c>
      <c r="I111" s="113" t="s">
        <v>113</v>
      </c>
      <c r="J111" s="762"/>
      <c r="K111" s="762"/>
      <c r="L111" s="762"/>
      <c r="M111" s="1106"/>
      <c r="N111" s="762"/>
      <c r="O111" s="1106"/>
      <c r="P111" s="762"/>
      <c r="Q111" s="762"/>
      <c r="R111" s="762"/>
    </row>
    <row r="112" spans="1:18" s="410" customFormat="1" ht="30" x14ac:dyDescent="0.25">
      <c r="A112" s="762"/>
      <c r="B112" s="762"/>
      <c r="C112" s="762"/>
      <c r="D112" s="762"/>
      <c r="E112" s="762"/>
      <c r="F112" s="762"/>
      <c r="G112" s="763"/>
      <c r="H112" s="559" t="s">
        <v>1624</v>
      </c>
      <c r="I112" s="113" t="s">
        <v>838</v>
      </c>
      <c r="J112" s="762"/>
      <c r="K112" s="762"/>
      <c r="L112" s="762"/>
      <c r="M112" s="1106"/>
      <c r="N112" s="762"/>
      <c r="O112" s="1106"/>
      <c r="P112" s="762"/>
      <c r="Q112" s="762"/>
      <c r="R112" s="762"/>
    </row>
    <row r="113" spans="1:18" s="410" customFormat="1" ht="30" x14ac:dyDescent="0.25">
      <c r="A113" s="762"/>
      <c r="B113" s="762"/>
      <c r="C113" s="762"/>
      <c r="D113" s="762"/>
      <c r="E113" s="762"/>
      <c r="F113" s="762"/>
      <c r="G113" s="761" t="s">
        <v>2016</v>
      </c>
      <c r="H113" s="559" t="s">
        <v>2017</v>
      </c>
      <c r="I113" s="113" t="s">
        <v>922</v>
      </c>
      <c r="J113" s="762"/>
      <c r="K113" s="762"/>
      <c r="L113" s="762"/>
      <c r="M113" s="1106"/>
      <c r="N113" s="762"/>
      <c r="O113" s="1106"/>
      <c r="P113" s="762"/>
      <c r="Q113" s="762"/>
      <c r="R113" s="762"/>
    </row>
    <row r="114" spans="1:18" s="410" customFormat="1" ht="30" x14ac:dyDescent="0.25">
      <c r="A114" s="762"/>
      <c r="B114" s="762"/>
      <c r="C114" s="762"/>
      <c r="D114" s="762"/>
      <c r="E114" s="762"/>
      <c r="F114" s="762"/>
      <c r="G114" s="762"/>
      <c r="H114" s="559" t="s">
        <v>2018</v>
      </c>
      <c r="I114" s="113" t="s">
        <v>113</v>
      </c>
      <c r="J114" s="762"/>
      <c r="K114" s="762"/>
      <c r="L114" s="762"/>
      <c r="M114" s="1106"/>
      <c r="N114" s="762"/>
      <c r="O114" s="1106"/>
      <c r="P114" s="762"/>
      <c r="Q114" s="762"/>
      <c r="R114" s="762"/>
    </row>
    <row r="115" spans="1:18" s="410" customFormat="1" x14ac:dyDescent="0.25">
      <c r="A115" s="762"/>
      <c r="B115" s="763"/>
      <c r="C115" s="763"/>
      <c r="D115" s="763"/>
      <c r="E115" s="763"/>
      <c r="F115" s="763"/>
      <c r="G115" s="763"/>
      <c r="H115" s="577" t="s">
        <v>2628</v>
      </c>
      <c r="I115" s="690">
        <v>26</v>
      </c>
      <c r="J115" s="763"/>
      <c r="K115" s="763"/>
      <c r="L115" s="763"/>
      <c r="M115" s="929"/>
      <c r="N115" s="763"/>
      <c r="O115" s="929"/>
      <c r="P115" s="763"/>
      <c r="Q115" s="763"/>
      <c r="R115" s="763"/>
    </row>
    <row r="116" spans="1:18" s="102" customFormat="1" ht="132.75" customHeight="1" x14ac:dyDescent="0.25">
      <c r="A116" s="547">
        <v>33</v>
      </c>
      <c r="B116" s="276" t="s">
        <v>158</v>
      </c>
      <c r="C116" s="276" t="s">
        <v>1888</v>
      </c>
      <c r="D116" s="275">
        <v>3</v>
      </c>
      <c r="E116" s="275" t="s">
        <v>2629</v>
      </c>
      <c r="F116" s="275" t="s">
        <v>1890</v>
      </c>
      <c r="G116" s="275" t="s">
        <v>368</v>
      </c>
      <c r="H116" s="275" t="s">
        <v>1891</v>
      </c>
      <c r="I116" s="275" t="s">
        <v>1892</v>
      </c>
      <c r="J116" s="275" t="s">
        <v>1893</v>
      </c>
      <c r="K116" s="293"/>
      <c r="L116" s="279" t="s">
        <v>101</v>
      </c>
      <c r="M116" s="288"/>
      <c r="N116" s="279">
        <v>30000</v>
      </c>
      <c r="O116" s="289"/>
      <c r="P116" s="279">
        <v>30000</v>
      </c>
      <c r="Q116" s="276" t="s">
        <v>1894</v>
      </c>
      <c r="R116" s="276" t="s">
        <v>1895</v>
      </c>
    </row>
    <row r="117" spans="1:18" s="102" customFormat="1" ht="120.75" customHeight="1" x14ac:dyDescent="0.25">
      <c r="A117" s="547">
        <v>34</v>
      </c>
      <c r="B117" s="276" t="s">
        <v>158</v>
      </c>
      <c r="C117" s="276" t="s">
        <v>1888</v>
      </c>
      <c r="D117" s="275">
        <v>3</v>
      </c>
      <c r="E117" s="275" t="s">
        <v>2630</v>
      </c>
      <c r="F117" s="275" t="s">
        <v>1890</v>
      </c>
      <c r="G117" s="275" t="s">
        <v>368</v>
      </c>
      <c r="H117" s="275" t="s">
        <v>1891</v>
      </c>
      <c r="I117" s="275" t="s">
        <v>2631</v>
      </c>
      <c r="J117" s="275" t="s">
        <v>1893</v>
      </c>
      <c r="K117" s="290"/>
      <c r="L117" s="275" t="s">
        <v>62</v>
      </c>
      <c r="M117" s="288"/>
      <c r="N117" s="279">
        <v>20000</v>
      </c>
      <c r="O117" s="289"/>
      <c r="P117" s="279">
        <v>20000</v>
      </c>
      <c r="Q117" s="276" t="s">
        <v>1894</v>
      </c>
      <c r="R117" s="276" t="s">
        <v>1895</v>
      </c>
    </row>
    <row r="118" spans="1:18" s="102" customFormat="1" ht="111.75" customHeight="1" x14ac:dyDescent="0.25">
      <c r="A118" s="547">
        <v>35</v>
      </c>
      <c r="B118" s="276" t="s">
        <v>158</v>
      </c>
      <c r="C118" s="276" t="s">
        <v>1888</v>
      </c>
      <c r="D118" s="275">
        <v>3</v>
      </c>
      <c r="E118" s="275" t="s">
        <v>1896</v>
      </c>
      <c r="F118" s="275" t="s">
        <v>1890</v>
      </c>
      <c r="G118" s="275" t="s">
        <v>1897</v>
      </c>
      <c r="H118" s="275" t="s">
        <v>1898</v>
      </c>
      <c r="I118" s="275">
        <v>11</v>
      </c>
      <c r="J118" s="275" t="s">
        <v>1893</v>
      </c>
      <c r="K118" s="274"/>
      <c r="L118" s="275" t="s">
        <v>101</v>
      </c>
      <c r="M118" s="275"/>
      <c r="N118" s="279">
        <v>30000</v>
      </c>
      <c r="O118" s="279"/>
      <c r="P118" s="279">
        <v>30000</v>
      </c>
      <c r="Q118" s="276" t="s">
        <v>1894</v>
      </c>
      <c r="R118" s="276" t="s">
        <v>1895</v>
      </c>
    </row>
    <row r="119" spans="1:18" s="102" customFormat="1" ht="120" x14ac:dyDescent="0.25">
      <c r="A119" s="547">
        <v>36</v>
      </c>
      <c r="B119" s="276" t="s">
        <v>158</v>
      </c>
      <c r="C119" s="275">
        <v>5</v>
      </c>
      <c r="D119" s="275">
        <v>4</v>
      </c>
      <c r="E119" s="275" t="s">
        <v>2632</v>
      </c>
      <c r="F119" s="279" t="s">
        <v>2633</v>
      </c>
      <c r="G119" s="275" t="s">
        <v>2634</v>
      </c>
      <c r="H119" s="275" t="s">
        <v>2635</v>
      </c>
      <c r="I119" s="275" t="s">
        <v>2636</v>
      </c>
      <c r="J119" s="275" t="s">
        <v>2637</v>
      </c>
      <c r="K119" s="274"/>
      <c r="L119" s="275" t="s">
        <v>51</v>
      </c>
      <c r="M119" s="275"/>
      <c r="N119" s="279">
        <v>40000</v>
      </c>
      <c r="O119" s="279"/>
      <c r="P119" s="279">
        <v>40000</v>
      </c>
      <c r="Q119" s="276" t="s">
        <v>1894</v>
      </c>
      <c r="R119" s="276" t="s">
        <v>1895</v>
      </c>
    </row>
    <row r="120" spans="1:18" s="102" customFormat="1" ht="117" customHeight="1" x14ac:dyDescent="0.25">
      <c r="A120" s="547">
        <v>37</v>
      </c>
      <c r="B120" s="275" t="s">
        <v>158</v>
      </c>
      <c r="C120" s="275">
        <v>5</v>
      </c>
      <c r="D120" s="275">
        <v>4</v>
      </c>
      <c r="E120" s="275" t="s">
        <v>2638</v>
      </c>
      <c r="F120" s="282" t="s">
        <v>1904</v>
      </c>
      <c r="G120" s="276" t="s">
        <v>1902</v>
      </c>
      <c r="H120" s="276" t="s">
        <v>895</v>
      </c>
      <c r="I120" s="275">
        <v>1</v>
      </c>
      <c r="J120" s="275" t="s">
        <v>757</v>
      </c>
      <c r="K120" s="290"/>
      <c r="L120" s="275" t="s">
        <v>52</v>
      </c>
      <c r="M120" s="275"/>
      <c r="N120" s="279">
        <v>10000</v>
      </c>
      <c r="O120" s="279"/>
      <c r="P120" s="279">
        <v>10000</v>
      </c>
      <c r="Q120" s="276" t="s">
        <v>1894</v>
      </c>
      <c r="R120" s="276" t="s">
        <v>1895</v>
      </c>
    </row>
    <row r="121" spans="1:18" s="102" customFormat="1" ht="156" customHeight="1" x14ac:dyDescent="0.25">
      <c r="A121" s="547">
        <v>38</v>
      </c>
      <c r="B121" s="291" t="s">
        <v>158</v>
      </c>
      <c r="C121" s="291">
        <v>1</v>
      </c>
      <c r="D121" s="275">
        <v>6</v>
      </c>
      <c r="E121" s="275" t="s">
        <v>2639</v>
      </c>
      <c r="F121" s="275" t="s">
        <v>2640</v>
      </c>
      <c r="G121" s="275" t="s">
        <v>2641</v>
      </c>
      <c r="H121" s="275" t="s">
        <v>2642</v>
      </c>
      <c r="I121" s="275" t="s">
        <v>2643</v>
      </c>
      <c r="J121" s="275" t="s">
        <v>2644</v>
      </c>
      <c r="K121" s="290"/>
      <c r="L121" s="275" t="s">
        <v>101</v>
      </c>
      <c r="M121" s="288"/>
      <c r="N121" s="279">
        <v>10000</v>
      </c>
      <c r="O121" s="279"/>
      <c r="P121" s="279">
        <v>10000</v>
      </c>
      <c r="Q121" s="276" t="s">
        <v>1894</v>
      </c>
      <c r="R121" s="276" t="s">
        <v>1895</v>
      </c>
    </row>
    <row r="122" spans="1:18" s="102" customFormat="1" ht="150" x14ac:dyDescent="0.25">
      <c r="A122" s="547">
        <v>39</v>
      </c>
      <c r="B122" s="275" t="s">
        <v>158</v>
      </c>
      <c r="C122" s="275">
        <v>1</v>
      </c>
      <c r="D122" s="275">
        <v>6</v>
      </c>
      <c r="E122" s="275" t="s">
        <v>1921</v>
      </c>
      <c r="F122" s="275" t="s">
        <v>1922</v>
      </c>
      <c r="G122" s="275" t="s">
        <v>1923</v>
      </c>
      <c r="H122" s="275" t="s">
        <v>1924</v>
      </c>
      <c r="I122" s="275">
        <v>1</v>
      </c>
      <c r="J122" s="275" t="s">
        <v>1925</v>
      </c>
      <c r="K122" s="290"/>
      <c r="L122" s="275" t="s">
        <v>101</v>
      </c>
      <c r="M122" s="288"/>
      <c r="N122" s="279">
        <v>10000</v>
      </c>
      <c r="O122" s="292"/>
      <c r="P122" s="279">
        <v>10000</v>
      </c>
      <c r="Q122" s="276" t="s">
        <v>1894</v>
      </c>
      <c r="R122" s="276" t="s">
        <v>1895</v>
      </c>
    </row>
    <row r="123" spans="1:18" s="102" customFormat="1" ht="135" x14ac:dyDescent="0.25">
      <c r="A123" s="547">
        <v>40</v>
      </c>
      <c r="B123" s="275" t="s">
        <v>158</v>
      </c>
      <c r="C123" s="275">
        <v>1</v>
      </c>
      <c r="D123" s="275">
        <v>6</v>
      </c>
      <c r="E123" s="275" t="s">
        <v>2645</v>
      </c>
      <c r="F123" s="275" t="s">
        <v>2646</v>
      </c>
      <c r="G123" s="275" t="s">
        <v>2647</v>
      </c>
      <c r="H123" s="275" t="s">
        <v>2648</v>
      </c>
      <c r="I123" s="275">
        <v>1</v>
      </c>
      <c r="J123" s="275" t="s">
        <v>2649</v>
      </c>
      <c r="K123" s="290"/>
      <c r="L123" s="275" t="s">
        <v>52</v>
      </c>
      <c r="M123" s="288"/>
      <c r="N123" s="279">
        <v>45000</v>
      </c>
      <c r="O123" s="292"/>
      <c r="P123" s="279">
        <v>45000</v>
      </c>
      <c r="Q123" s="276" t="s">
        <v>1894</v>
      </c>
      <c r="R123" s="276" t="s">
        <v>1895</v>
      </c>
    </row>
    <row r="124" spans="1:18" s="102" customFormat="1" ht="177.75" customHeight="1" x14ac:dyDescent="0.25">
      <c r="A124" s="547">
        <v>41</v>
      </c>
      <c r="B124" s="275" t="s">
        <v>158</v>
      </c>
      <c r="C124" s="275">
        <v>1</v>
      </c>
      <c r="D124" s="275">
        <v>6</v>
      </c>
      <c r="E124" s="275" t="s">
        <v>2650</v>
      </c>
      <c r="F124" s="275" t="s">
        <v>2651</v>
      </c>
      <c r="G124" s="275" t="s">
        <v>1902</v>
      </c>
      <c r="H124" s="275" t="s">
        <v>895</v>
      </c>
      <c r="I124" s="275">
        <v>1</v>
      </c>
      <c r="J124" s="280" t="s">
        <v>2652</v>
      </c>
      <c r="K124" s="290"/>
      <c r="L124" s="275" t="s">
        <v>101</v>
      </c>
      <c r="M124" s="288"/>
      <c r="N124" s="279">
        <v>40000</v>
      </c>
      <c r="O124" s="289"/>
      <c r="P124" s="279">
        <v>40000</v>
      </c>
      <c r="Q124" s="276" t="s">
        <v>1894</v>
      </c>
      <c r="R124" s="276" t="s">
        <v>1895</v>
      </c>
    </row>
    <row r="125" spans="1:18" s="102" customFormat="1" ht="206.25" customHeight="1" x14ac:dyDescent="0.25">
      <c r="A125" s="546">
        <v>42</v>
      </c>
      <c r="B125" s="275" t="s">
        <v>158</v>
      </c>
      <c r="C125" s="275">
        <v>1</v>
      </c>
      <c r="D125" s="275">
        <v>9</v>
      </c>
      <c r="E125" s="275" t="s">
        <v>2653</v>
      </c>
      <c r="F125" s="282" t="s">
        <v>1912</v>
      </c>
      <c r="G125" s="276" t="s">
        <v>1913</v>
      </c>
      <c r="H125" s="276" t="s">
        <v>1914</v>
      </c>
      <c r="I125" s="272" t="s">
        <v>1915</v>
      </c>
      <c r="J125" s="276" t="s">
        <v>1916</v>
      </c>
      <c r="K125" s="290"/>
      <c r="L125" s="275" t="s">
        <v>175</v>
      </c>
      <c r="M125" s="288"/>
      <c r="N125" s="279">
        <v>65000</v>
      </c>
      <c r="O125" s="289"/>
      <c r="P125" s="279">
        <v>65000</v>
      </c>
      <c r="Q125" s="276" t="s">
        <v>1894</v>
      </c>
      <c r="R125" s="276" t="s">
        <v>1895</v>
      </c>
    </row>
    <row r="126" spans="1:18" s="108" customFormat="1" x14ac:dyDescent="0.25">
      <c r="M126" s="109"/>
      <c r="N126" s="109"/>
      <c r="O126" s="109"/>
      <c r="P126" s="109"/>
    </row>
    <row r="127" spans="1:18" s="108" customFormat="1" x14ac:dyDescent="0.25">
      <c r="L127" s="219"/>
      <c r="M127" s="918" t="s">
        <v>119</v>
      </c>
      <c r="N127" s="918"/>
      <c r="O127" s="828" t="s">
        <v>120</v>
      </c>
      <c r="P127" s="919"/>
    </row>
    <row r="128" spans="1:18" s="108" customFormat="1" x14ac:dyDescent="0.25">
      <c r="L128"/>
      <c r="M128" s="281" t="s">
        <v>121</v>
      </c>
      <c r="N128" s="281" t="s">
        <v>122</v>
      </c>
      <c r="O128" s="217" t="s">
        <v>121</v>
      </c>
      <c r="P128" s="189" t="s">
        <v>122</v>
      </c>
    </row>
    <row r="129" spans="12:16" s="108" customFormat="1" x14ac:dyDescent="0.25">
      <c r="L129"/>
      <c r="M129" s="110">
        <v>20</v>
      </c>
      <c r="N129" s="111">
        <v>715000</v>
      </c>
      <c r="O129" s="285">
        <v>22</v>
      </c>
      <c r="P129" s="114">
        <v>496330.86000000004</v>
      </c>
    </row>
    <row r="130" spans="12:16" x14ac:dyDescent="0.25">
      <c r="N130" s="104"/>
      <c r="P130" s="104"/>
    </row>
    <row r="133" spans="12:16" x14ac:dyDescent="0.25">
      <c r="N133" s="104"/>
    </row>
  </sheetData>
  <mergeCells count="382">
    <mergeCell ref="A110:A115"/>
    <mergeCell ref="B110:B115"/>
    <mergeCell ref="C110:C115"/>
    <mergeCell ref="D110:D115"/>
    <mergeCell ref="E110:E115"/>
    <mergeCell ref="F110:F115"/>
    <mergeCell ref="G110:G112"/>
    <mergeCell ref="J110:J115"/>
    <mergeCell ref="K110:K115"/>
    <mergeCell ref="G113:G115"/>
    <mergeCell ref="P101:P102"/>
    <mergeCell ref="Q101:Q102"/>
    <mergeCell ref="R101:R102"/>
    <mergeCell ref="A107:A109"/>
    <mergeCell ref="B107:B109"/>
    <mergeCell ref="C107:C109"/>
    <mergeCell ref="D107:D109"/>
    <mergeCell ref="E107:E109"/>
    <mergeCell ref="F107:F109"/>
    <mergeCell ref="G107:G109"/>
    <mergeCell ref="J107:J109"/>
    <mergeCell ref="K107:K109"/>
    <mergeCell ref="L107:L109"/>
    <mergeCell ref="M107:M109"/>
    <mergeCell ref="N107:N109"/>
    <mergeCell ref="O107:O109"/>
    <mergeCell ref="P107:P109"/>
    <mergeCell ref="Q107:Q109"/>
    <mergeCell ref="R107:R109"/>
    <mergeCell ref="A101:A102"/>
    <mergeCell ref="J101:J102"/>
    <mergeCell ref="K101:K102"/>
    <mergeCell ref="L96:L100"/>
    <mergeCell ref="J96:J100"/>
    <mergeCell ref="K96:K100"/>
    <mergeCell ref="L101:L102"/>
    <mergeCell ref="M101:M102"/>
    <mergeCell ref="N101:N102"/>
    <mergeCell ref="O101:O102"/>
    <mergeCell ref="M96:M100"/>
    <mergeCell ref="N96:N100"/>
    <mergeCell ref="O96:O100"/>
    <mergeCell ref="P96:P100"/>
    <mergeCell ref="Q96:Q100"/>
    <mergeCell ref="R96:R100"/>
    <mergeCell ref="G99:G100"/>
    <mergeCell ref="G87:G88"/>
    <mergeCell ref="A89:A95"/>
    <mergeCell ref="B89:B95"/>
    <mergeCell ref="C89:C95"/>
    <mergeCell ref="D89:D95"/>
    <mergeCell ref="E89:E95"/>
    <mergeCell ref="F89:F95"/>
    <mergeCell ref="G89:G90"/>
    <mergeCell ref="J89:J95"/>
    <mergeCell ref="K89:K95"/>
    <mergeCell ref="L89:L95"/>
    <mergeCell ref="M89:M95"/>
    <mergeCell ref="N89:N95"/>
    <mergeCell ref="O89:O95"/>
    <mergeCell ref="P89:P95"/>
    <mergeCell ref="Q89:Q95"/>
    <mergeCell ref="R89:R95"/>
    <mergeCell ref="G91:G92"/>
    <mergeCell ref="G94:G95"/>
    <mergeCell ref="L82:L83"/>
    <mergeCell ref="M82:M83"/>
    <mergeCell ref="N82:N83"/>
    <mergeCell ref="O82:O83"/>
    <mergeCell ref="P82:P83"/>
    <mergeCell ref="Q82:Q83"/>
    <mergeCell ref="R82:R83"/>
    <mergeCell ref="L84:L88"/>
    <mergeCell ref="M84:M88"/>
    <mergeCell ref="N84:N88"/>
    <mergeCell ref="O84:O88"/>
    <mergeCell ref="P84:P88"/>
    <mergeCell ref="Q84:Q88"/>
    <mergeCell ref="R84:R88"/>
    <mergeCell ref="A84:A88"/>
    <mergeCell ref="B84:B88"/>
    <mergeCell ref="C84:C88"/>
    <mergeCell ref="D84:D88"/>
    <mergeCell ref="E84:E88"/>
    <mergeCell ref="F84:F88"/>
    <mergeCell ref="G84:G86"/>
    <mergeCell ref="J84:J88"/>
    <mergeCell ref="K84:K88"/>
    <mergeCell ref="L70:L71"/>
    <mergeCell ref="M70:M71"/>
    <mergeCell ref="N70:N71"/>
    <mergeCell ref="O70:O71"/>
    <mergeCell ref="P70:P71"/>
    <mergeCell ref="Q70:Q71"/>
    <mergeCell ref="R70:R71"/>
    <mergeCell ref="A78:A81"/>
    <mergeCell ref="B78:B81"/>
    <mergeCell ref="C78:C81"/>
    <mergeCell ref="D78:D81"/>
    <mergeCell ref="E78:E81"/>
    <mergeCell ref="F78:F81"/>
    <mergeCell ref="G78:G79"/>
    <mergeCell ref="J78:J81"/>
    <mergeCell ref="K78:K81"/>
    <mergeCell ref="L78:L81"/>
    <mergeCell ref="M78:M81"/>
    <mergeCell ref="N78:N81"/>
    <mergeCell ref="O78:O81"/>
    <mergeCell ref="P78:P81"/>
    <mergeCell ref="Q78:Q81"/>
    <mergeCell ref="R78:R81"/>
    <mergeCell ref="A70:A71"/>
    <mergeCell ref="B70:B71"/>
    <mergeCell ref="C70:C71"/>
    <mergeCell ref="D70:D71"/>
    <mergeCell ref="E70:E71"/>
    <mergeCell ref="F70:F71"/>
    <mergeCell ref="G70:G71"/>
    <mergeCell ref="J70:J71"/>
    <mergeCell ref="K70:K71"/>
    <mergeCell ref="A64:A69"/>
    <mergeCell ref="B64:B69"/>
    <mergeCell ref="C64:C69"/>
    <mergeCell ref="D64:D69"/>
    <mergeCell ref="E64:E69"/>
    <mergeCell ref="F64:F69"/>
    <mergeCell ref="G64:G65"/>
    <mergeCell ref="J64:J69"/>
    <mergeCell ref="K64:K69"/>
    <mergeCell ref="L64:L69"/>
    <mergeCell ref="M64:M69"/>
    <mergeCell ref="N64:N69"/>
    <mergeCell ref="O64:O69"/>
    <mergeCell ref="P64:P69"/>
    <mergeCell ref="Q64:Q69"/>
    <mergeCell ref="R64:R69"/>
    <mergeCell ref="G66:G67"/>
    <mergeCell ref="A59:A63"/>
    <mergeCell ref="B59:B63"/>
    <mergeCell ref="C59:C63"/>
    <mergeCell ref="D59:D63"/>
    <mergeCell ref="E59:E63"/>
    <mergeCell ref="F59:F63"/>
    <mergeCell ref="G59:G61"/>
    <mergeCell ref="J59:J63"/>
    <mergeCell ref="K59:K63"/>
    <mergeCell ref="L59:L63"/>
    <mergeCell ref="M59:M63"/>
    <mergeCell ref="N59:N63"/>
    <mergeCell ref="O59:O63"/>
    <mergeCell ref="P59:P63"/>
    <mergeCell ref="Q59:Q63"/>
    <mergeCell ref="R59:R63"/>
    <mergeCell ref="Q51:Q56"/>
    <mergeCell ref="L41:L42"/>
    <mergeCell ref="M41:M42"/>
    <mergeCell ref="N41:N42"/>
    <mergeCell ref="O41:O42"/>
    <mergeCell ref="P41:P42"/>
    <mergeCell ref="Q41:Q42"/>
    <mergeCell ref="G62:G63"/>
    <mergeCell ref="R51:R56"/>
    <mergeCell ref="G54:G56"/>
    <mergeCell ref="G57:G58"/>
    <mergeCell ref="J57:J58"/>
    <mergeCell ref="K57:K58"/>
    <mergeCell ref="L57:L58"/>
    <mergeCell ref="M57:M58"/>
    <mergeCell ref="N57:N58"/>
    <mergeCell ref="O57:O58"/>
    <mergeCell ref="P57:P58"/>
    <mergeCell ref="Q57:Q58"/>
    <mergeCell ref="R57:R58"/>
    <mergeCell ref="G51:G53"/>
    <mergeCell ref="J51:J56"/>
    <mergeCell ref="K51:K56"/>
    <mergeCell ref="L51:L56"/>
    <mergeCell ref="M43:M50"/>
    <mergeCell ref="N43:N50"/>
    <mergeCell ref="O43:O50"/>
    <mergeCell ref="P43:P50"/>
    <mergeCell ref="Q43:Q50"/>
    <mergeCell ref="R43:R50"/>
    <mergeCell ref="A41:A42"/>
    <mergeCell ref="B41:B42"/>
    <mergeCell ref="C41:C42"/>
    <mergeCell ref="D41:D42"/>
    <mergeCell ref="E41:E42"/>
    <mergeCell ref="F41:F42"/>
    <mergeCell ref="G41:G42"/>
    <mergeCell ref="A43:A50"/>
    <mergeCell ref="B43:B50"/>
    <mergeCell ref="C43:C50"/>
    <mergeCell ref="D43:D50"/>
    <mergeCell ref="E43:E50"/>
    <mergeCell ref="F43:F50"/>
    <mergeCell ref="G43:G46"/>
    <mergeCell ref="J43:J50"/>
    <mergeCell ref="K43:K50"/>
    <mergeCell ref="J41:J42"/>
    <mergeCell ref="K41:K42"/>
    <mergeCell ref="A35:A40"/>
    <mergeCell ref="B35:B40"/>
    <mergeCell ref="C35:C40"/>
    <mergeCell ref="D35:D40"/>
    <mergeCell ref="E35:E40"/>
    <mergeCell ref="F35:F40"/>
    <mergeCell ref="G35:G36"/>
    <mergeCell ref="J35:J40"/>
    <mergeCell ref="K35:K40"/>
    <mergeCell ref="G38:G40"/>
    <mergeCell ref="R26:R32"/>
    <mergeCell ref="G30:G32"/>
    <mergeCell ref="L33:L34"/>
    <mergeCell ref="M33:M34"/>
    <mergeCell ref="N33:N34"/>
    <mergeCell ref="O33:O34"/>
    <mergeCell ref="P33:P34"/>
    <mergeCell ref="Q33:Q34"/>
    <mergeCell ref="R33:R34"/>
    <mergeCell ref="P26:P32"/>
    <mergeCell ref="Q26:Q32"/>
    <mergeCell ref="A33:A34"/>
    <mergeCell ref="B33:B34"/>
    <mergeCell ref="C33:C34"/>
    <mergeCell ref="D33:D34"/>
    <mergeCell ref="E33:E34"/>
    <mergeCell ref="F33:F34"/>
    <mergeCell ref="G33:G34"/>
    <mergeCell ref="J33:J34"/>
    <mergeCell ref="K33:K34"/>
    <mergeCell ref="A26:A32"/>
    <mergeCell ref="B26:B32"/>
    <mergeCell ref="C26:C32"/>
    <mergeCell ref="D26:D32"/>
    <mergeCell ref="E26:E32"/>
    <mergeCell ref="F26:F32"/>
    <mergeCell ref="G26:G28"/>
    <mergeCell ref="J26:J32"/>
    <mergeCell ref="K26:K32"/>
    <mergeCell ref="Q110:Q115"/>
    <mergeCell ref="R110:R115"/>
    <mergeCell ref="L17:L19"/>
    <mergeCell ref="M17:M19"/>
    <mergeCell ref="N17:N19"/>
    <mergeCell ref="O17:O19"/>
    <mergeCell ref="P17:P19"/>
    <mergeCell ref="Q17:Q19"/>
    <mergeCell ref="R17:R19"/>
    <mergeCell ref="R20:R25"/>
    <mergeCell ref="L26:L32"/>
    <mergeCell ref="M26:M32"/>
    <mergeCell ref="N26:N32"/>
    <mergeCell ref="Q103:Q106"/>
    <mergeCell ref="R103:R106"/>
    <mergeCell ref="L35:L40"/>
    <mergeCell ref="M35:M40"/>
    <mergeCell ref="N35:N40"/>
    <mergeCell ref="O35:O40"/>
    <mergeCell ref="P35:P40"/>
    <mergeCell ref="Q35:Q40"/>
    <mergeCell ref="R35:R40"/>
    <mergeCell ref="R41:R42"/>
    <mergeCell ref="L43:L50"/>
    <mergeCell ref="M127:N127"/>
    <mergeCell ref="O127:P127"/>
    <mergeCell ref="L110:L115"/>
    <mergeCell ref="M110:M115"/>
    <mergeCell ref="N110:N115"/>
    <mergeCell ref="O110:O115"/>
    <mergeCell ref="P110:P115"/>
    <mergeCell ref="J103:J106"/>
    <mergeCell ref="K103:K106"/>
    <mergeCell ref="L103:L106"/>
    <mergeCell ref="M103:M106"/>
    <mergeCell ref="N103:N106"/>
    <mergeCell ref="O103:O106"/>
    <mergeCell ref="P103:P106"/>
    <mergeCell ref="F103:F106"/>
    <mergeCell ref="G103:G104"/>
    <mergeCell ref="A96:A100"/>
    <mergeCell ref="B96:B100"/>
    <mergeCell ref="C96:C100"/>
    <mergeCell ref="D96:D100"/>
    <mergeCell ref="E96:E100"/>
    <mergeCell ref="F96:F100"/>
    <mergeCell ref="G96:G98"/>
    <mergeCell ref="A103:A106"/>
    <mergeCell ref="B103:B106"/>
    <mergeCell ref="C103:C106"/>
    <mergeCell ref="D103:D106"/>
    <mergeCell ref="E103:E106"/>
    <mergeCell ref="G105:G106"/>
    <mergeCell ref="B101:B102"/>
    <mergeCell ref="C101:C102"/>
    <mergeCell ref="D101:D102"/>
    <mergeCell ref="E101:E102"/>
    <mergeCell ref="F101:F102"/>
    <mergeCell ref="G101:G102"/>
    <mergeCell ref="A82:A83"/>
    <mergeCell ref="B82:B83"/>
    <mergeCell ref="C82:C83"/>
    <mergeCell ref="D82:D83"/>
    <mergeCell ref="E82:E83"/>
    <mergeCell ref="F82:F83"/>
    <mergeCell ref="G82:G83"/>
    <mergeCell ref="J82:J83"/>
    <mergeCell ref="K82:K83"/>
    <mergeCell ref="Q72:Q77"/>
    <mergeCell ref="R72:R77"/>
    <mergeCell ref="G75:G76"/>
    <mergeCell ref="G72:G73"/>
    <mergeCell ref="J72:J77"/>
    <mergeCell ref="K72:K77"/>
    <mergeCell ref="L72:L77"/>
    <mergeCell ref="M72:M77"/>
    <mergeCell ref="N72:N77"/>
    <mergeCell ref="A72:A77"/>
    <mergeCell ref="B72:B77"/>
    <mergeCell ref="C72:C77"/>
    <mergeCell ref="D72:D77"/>
    <mergeCell ref="E72:E77"/>
    <mergeCell ref="F72:F77"/>
    <mergeCell ref="O72:O77"/>
    <mergeCell ref="P72:P77"/>
    <mergeCell ref="A51:A56"/>
    <mergeCell ref="B51:B56"/>
    <mergeCell ref="C51:C56"/>
    <mergeCell ref="D51:D56"/>
    <mergeCell ref="E51:E56"/>
    <mergeCell ref="F51:F56"/>
    <mergeCell ref="N51:N56"/>
    <mergeCell ref="O51:O56"/>
    <mergeCell ref="P51:P56"/>
    <mergeCell ref="A57:A58"/>
    <mergeCell ref="B57:B58"/>
    <mergeCell ref="C57:C58"/>
    <mergeCell ref="D57:D58"/>
    <mergeCell ref="E57:E58"/>
    <mergeCell ref="F57:F58"/>
    <mergeCell ref="M51:M56"/>
    <mergeCell ref="R4:R5"/>
    <mergeCell ref="G4:G5"/>
    <mergeCell ref="H4:I4"/>
    <mergeCell ref="J4:J5"/>
    <mergeCell ref="K4:L4"/>
    <mergeCell ref="M4:N4"/>
    <mergeCell ref="O4:P4"/>
    <mergeCell ref="G47:G50"/>
    <mergeCell ref="C20:C25"/>
    <mergeCell ref="D20:D25"/>
    <mergeCell ref="E20:E25"/>
    <mergeCell ref="F20:F25"/>
    <mergeCell ref="G20:G22"/>
    <mergeCell ref="J20:J25"/>
    <mergeCell ref="K20:K25"/>
    <mergeCell ref="O26:O32"/>
    <mergeCell ref="L20:L25"/>
    <mergeCell ref="M20:M25"/>
    <mergeCell ref="N20:N25"/>
    <mergeCell ref="O20:O25"/>
    <mergeCell ref="G23:G25"/>
    <mergeCell ref="C17:C19"/>
    <mergeCell ref="D17:D19"/>
    <mergeCell ref="E17:E19"/>
    <mergeCell ref="A4:A5"/>
    <mergeCell ref="B4:B5"/>
    <mergeCell ref="C4:C5"/>
    <mergeCell ref="D4:D5"/>
    <mergeCell ref="E4:E5"/>
    <mergeCell ref="F4:F5"/>
    <mergeCell ref="P20:P25"/>
    <mergeCell ref="Q20:Q25"/>
    <mergeCell ref="Q4:Q5"/>
    <mergeCell ref="A20:A25"/>
    <mergeCell ref="B20:B25"/>
    <mergeCell ref="A17:A19"/>
    <mergeCell ref="B17:B19"/>
    <mergeCell ref="F17:F19"/>
    <mergeCell ref="G17:G19"/>
    <mergeCell ref="J17:J19"/>
    <mergeCell ref="K17:K19"/>
  </mergeCells>
  <pageMargins left="0.7" right="0.7" top="0.75" bottom="0.75" header="0.3" footer="0.3"/>
  <pageSetup paperSize="9"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102"/>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0.42578125" customWidth="1"/>
    <col min="9" max="9" width="10.42578125" customWidth="1"/>
    <col min="10" max="10" width="28.7109375" customWidth="1"/>
    <col min="11" max="11" width="10.7109375" customWidth="1"/>
    <col min="12" max="12" width="14.5703125" customWidth="1"/>
    <col min="13" max="13" width="14.7109375" customWidth="1"/>
    <col min="14" max="14" width="13.5703125" customWidth="1"/>
    <col min="15" max="15" width="14.7109375" customWidth="1"/>
    <col min="16" max="16" width="14.140625" customWidth="1"/>
    <col min="17" max="17" width="19.1406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03" t="s">
        <v>4092</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190" t="s">
        <v>14</v>
      </c>
      <c r="I5" s="190" t="s">
        <v>15</v>
      </c>
      <c r="J5" s="891"/>
      <c r="K5" s="191">
        <v>2018</v>
      </c>
      <c r="L5" s="191">
        <v>2019</v>
      </c>
      <c r="M5" s="192">
        <v>2018</v>
      </c>
      <c r="N5" s="192">
        <v>2019</v>
      </c>
      <c r="O5" s="192">
        <v>2018</v>
      </c>
      <c r="P5" s="192">
        <v>2019</v>
      </c>
      <c r="Q5" s="891"/>
      <c r="R5" s="893"/>
      <c r="S5" s="105"/>
    </row>
    <row r="6" spans="1:19" s="106" customFormat="1" ht="15.75" customHeight="1" x14ac:dyDescent="0.2">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c r="S6" s="105"/>
    </row>
    <row r="7" spans="1:19" s="3" customFormat="1" ht="71.25" customHeight="1" x14ac:dyDescent="0.25">
      <c r="A7" s="776">
        <v>1</v>
      </c>
      <c r="B7" s="1124" t="s">
        <v>65</v>
      </c>
      <c r="C7" s="1124">
        <v>1</v>
      </c>
      <c r="D7" s="771">
        <v>3</v>
      </c>
      <c r="E7" s="1124" t="s">
        <v>2073</v>
      </c>
      <c r="F7" s="1124" t="s">
        <v>2066</v>
      </c>
      <c r="G7" s="771" t="s">
        <v>2067</v>
      </c>
      <c r="H7" s="253" t="s">
        <v>2068</v>
      </c>
      <c r="I7" s="259">
        <v>1</v>
      </c>
      <c r="J7" s="1124" t="s">
        <v>2069</v>
      </c>
      <c r="K7" s="1075" t="s">
        <v>62</v>
      </c>
      <c r="L7" s="1124"/>
      <c r="M7" s="860">
        <v>229800</v>
      </c>
      <c r="N7" s="1125"/>
      <c r="O7" s="860">
        <v>229800</v>
      </c>
      <c r="P7" s="1125"/>
      <c r="Q7" s="771" t="s">
        <v>2070</v>
      </c>
      <c r="R7" s="771" t="s">
        <v>2071</v>
      </c>
      <c r="S7" s="2"/>
    </row>
    <row r="8" spans="1:19" s="3" customFormat="1" ht="71.25" customHeight="1" x14ac:dyDescent="0.25">
      <c r="A8" s="777"/>
      <c r="B8" s="777"/>
      <c r="C8" s="777"/>
      <c r="D8" s="772"/>
      <c r="E8" s="772"/>
      <c r="F8" s="772"/>
      <c r="G8" s="777"/>
      <c r="H8" s="253" t="s">
        <v>2072</v>
      </c>
      <c r="I8" s="259">
        <v>20</v>
      </c>
      <c r="J8" s="772"/>
      <c r="K8" s="772"/>
      <c r="L8" s="772"/>
      <c r="M8" s="777"/>
      <c r="N8" s="777"/>
      <c r="O8" s="777"/>
      <c r="P8" s="777"/>
      <c r="Q8" s="777"/>
      <c r="R8" s="772"/>
      <c r="S8" s="2"/>
    </row>
    <row r="9" spans="1:19" s="410" customFormat="1" ht="61.5" customHeight="1" x14ac:dyDescent="0.25">
      <c r="A9" s="750">
        <v>2</v>
      </c>
      <c r="B9" s="755" t="s">
        <v>158</v>
      </c>
      <c r="C9" s="755">
        <v>1</v>
      </c>
      <c r="D9" s="756">
        <v>6</v>
      </c>
      <c r="E9" s="756" t="s">
        <v>2074</v>
      </c>
      <c r="F9" s="756" t="s">
        <v>2075</v>
      </c>
      <c r="G9" s="756" t="s">
        <v>2076</v>
      </c>
      <c r="H9" s="15" t="s">
        <v>2077</v>
      </c>
      <c r="I9" s="552">
        <v>4</v>
      </c>
      <c r="J9" s="756" t="s">
        <v>2078</v>
      </c>
      <c r="K9" s="764" t="s">
        <v>62</v>
      </c>
      <c r="L9" s="1108"/>
      <c r="M9" s="765">
        <v>62699</v>
      </c>
      <c r="N9" s="1108"/>
      <c r="O9" s="765">
        <v>62699</v>
      </c>
      <c r="P9" s="1108"/>
      <c r="Q9" s="756" t="s">
        <v>2070</v>
      </c>
      <c r="R9" s="756" t="s">
        <v>2071</v>
      </c>
      <c r="S9" s="119"/>
    </row>
    <row r="10" spans="1:19" s="410" customFormat="1" ht="61.5" customHeight="1" x14ac:dyDescent="0.25">
      <c r="A10" s="834"/>
      <c r="B10" s="1107"/>
      <c r="C10" s="1107"/>
      <c r="D10" s="1107"/>
      <c r="E10" s="1107"/>
      <c r="F10" s="1107"/>
      <c r="G10" s="1107"/>
      <c r="H10" s="556" t="s">
        <v>2079</v>
      </c>
      <c r="I10" s="113" t="s">
        <v>2080</v>
      </c>
      <c r="J10" s="1107"/>
      <c r="K10" s="1107"/>
      <c r="L10" s="1107"/>
      <c r="M10" s="1107"/>
      <c r="N10" s="1107"/>
      <c r="O10" s="1107"/>
      <c r="P10" s="1107"/>
      <c r="Q10" s="1107"/>
      <c r="R10" s="1107"/>
      <c r="S10" s="119"/>
    </row>
    <row r="11" spans="1:19" s="410" customFormat="1" ht="54" customHeight="1" x14ac:dyDescent="0.25">
      <c r="A11" s="750">
        <v>3</v>
      </c>
      <c r="B11" s="755" t="s">
        <v>51</v>
      </c>
      <c r="C11" s="755">
        <v>1</v>
      </c>
      <c r="D11" s="756">
        <v>9</v>
      </c>
      <c r="E11" s="756" t="s">
        <v>144</v>
      </c>
      <c r="F11" s="756" t="s">
        <v>2081</v>
      </c>
      <c r="G11" s="756" t="s">
        <v>1466</v>
      </c>
      <c r="H11" s="15" t="s">
        <v>2082</v>
      </c>
      <c r="I11" s="552">
        <v>1</v>
      </c>
      <c r="J11" s="756" t="s">
        <v>2083</v>
      </c>
      <c r="K11" s="764" t="s">
        <v>51</v>
      </c>
      <c r="L11" s="1108"/>
      <c r="M11" s="765">
        <v>67970.31</v>
      </c>
      <c r="N11" s="1108"/>
      <c r="O11" s="765">
        <v>60000</v>
      </c>
      <c r="P11" s="1108"/>
      <c r="Q11" s="756" t="s">
        <v>2070</v>
      </c>
      <c r="R11" s="756" t="s">
        <v>2071</v>
      </c>
      <c r="S11" s="119"/>
    </row>
    <row r="12" spans="1:19" s="410" customFormat="1" ht="54" customHeight="1" x14ac:dyDescent="0.25">
      <c r="A12" s="834"/>
      <c r="B12" s="1107"/>
      <c r="C12" s="1107"/>
      <c r="D12" s="1107"/>
      <c r="E12" s="1107"/>
      <c r="F12" s="1107"/>
      <c r="G12" s="1107"/>
      <c r="H12" s="556" t="s">
        <v>2084</v>
      </c>
      <c r="I12" s="113" t="s">
        <v>142</v>
      </c>
      <c r="J12" s="1107"/>
      <c r="K12" s="1107"/>
      <c r="L12" s="1107"/>
      <c r="M12" s="1107"/>
      <c r="N12" s="1107"/>
      <c r="O12" s="1107"/>
      <c r="P12" s="1107"/>
      <c r="Q12" s="1107"/>
      <c r="R12" s="1107"/>
      <c r="S12" s="119"/>
    </row>
    <row r="13" spans="1:19" s="3" customFormat="1" ht="54" customHeight="1" x14ac:dyDescent="0.25">
      <c r="A13" s="776">
        <v>4</v>
      </c>
      <c r="B13" s="776" t="s">
        <v>51</v>
      </c>
      <c r="C13" s="776">
        <v>1</v>
      </c>
      <c r="D13" s="771">
        <v>9</v>
      </c>
      <c r="E13" s="771" t="s">
        <v>2085</v>
      </c>
      <c r="F13" s="771" t="s">
        <v>2086</v>
      </c>
      <c r="G13" s="771" t="s">
        <v>2067</v>
      </c>
      <c r="H13" s="253" t="s">
        <v>2072</v>
      </c>
      <c r="I13" s="277">
        <v>1</v>
      </c>
      <c r="J13" s="771" t="s">
        <v>2087</v>
      </c>
      <c r="K13" s="1075" t="s">
        <v>51</v>
      </c>
      <c r="L13" s="1122"/>
      <c r="M13" s="860">
        <v>10036.799999999999</v>
      </c>
      <c r="N13" s="1122"/>
      <c r="O13" s="860">
        <v>10000</v>
      </c>
      <c r="P13" s="1122"/>
      <c r="Q13" s="771" t="s">
        <v>2070</v>
      </c>
      <c r="R13" s="771" t="s">
        <v>2071</v>
      </c>
      <c r="S13" s="2"/>
    </row>
    <row r="14" spans="1:19" s="3" customFormat="1" ht="54" customHeight="1" x14ac:dyDescent="0.25">
      <c r="A14" s="777"/>
      <c r="B14" s="777"/>
      <c r="C14" s="777"/>
      <c r="D14" s="772"/>
      <c r="E14" s="772"/>
      <c r="F14" s="772"/>
      <c r="G14" s="772"/>
      <c r="H14" s="278" t="s">
        <v>2088</v>
      </c>
      <c r="I14" s="5" t="s">
        <v>1015</v>
      </c>
      <c r="J14" s="772"/>
      <c r="K14" s="1077"/>
      <c r="L14" s="1123"/>
      <c r="M14" s="862"/>
      <c r="N14" s="1123"/>
      <c r="O14" s="862"/>
      <c r="P14" s="1123"/>
      <c r="Q14" s="772"/>
      <c r="R14" s="772"/>
      <c r="S14" s="2"/>
    </row>
    <row r="15" spans="1:19" s="3" customFormat="1" ht="65.25" customHeight="1" x14ac:dyDescent="0.25">
      <c r="A15" s="776">
        <v>5</v>
      </c>
      <c r="B15" s="767" t="s">
        <v>51</v>
      </c>
      <c r="C15" s="767" t="s">
        <v>309</v>
      </c>
      <c r="D15" s="768">
        <v>10</v>
      </c>
      <c r="E15" s="768" t="s">
        <v>2089</v>
      </c>
      <c r="F15" s="768" t="s">
        <v>2086</v>
      </c>
      <c r="G15" s="768" t="s">
        <v>2067</v>
      </c>
      <c r="H15" s="253" t="s">
        <v>2072</v>
      </c>
      <c r="I15" s="277">
        <v>1</v>
      </c>
      <c r="J15" s="768" t="s">
        <v>2087</v>
      </c>
      <c r="K15" s="773" t="s">
        <v>51</v>
      </c>
      <c r="L15" s="1119"/>
      <c r="M15" s="774">
        <v>6642</v>
      </c>
      <c r="N15" s="1119"/>
      <c r="O15" s="774">
        <v>6642</v>
      </c>
      <c r="P15" s="1119"/>
      <c r="Q15" s="768" t="s">
        <v>2070</v>
      </c>
      <c r="R15" s="878" t="s">
        <v>2071</v>
      </c>
      <c r="S15" s="2"/>
    </row>
    <row r="16" spans="1:19" s="3" customFormat="1" ht="65.25" customHeight="1" x14ac:dyDescent="0.25">
      <c r="A16" s="777"/>
      <c r="B16" s="1118"/>
      <c r="C16" s="1118"/>
      <c r="D16" s="1118"/>
      <c r="E16" s="1118"/>
      <c r="F16" s="1118"/>
      <c r="G16" s="1118"/>
      <c r="H16" s="214" t="s">
        <v>2088</v>
      </c>
      <c r="I16" s="5" t="s">
        <v>100</v>
      </c>
      <c r="J16" s="1118"/>
      <c r="K16" s="1118"/>
      <c r="L16" s="1118"/>
      <c r="M16" s="1118"/>
      <c r="N16" s="1118"/>
      <c r="O16" s="1118"/>
      <c r="P16" s="1118"/>
      <c r="Q16" s="1118"/>
      <c r="R16" s="1121"/>
      <c r="S16" s="2"/>
    </row>
    <row r="17" spans="1:19" s="3" customFormat="1" ht="63.75" customHeight="1" x14ac:dyDescent="0.25">
      <c r="A17" s="776">
        <v>6</v>
      </c>
      <c r="B17" s="767" t="s">
        <v>51</v>
      </c>
      <c r="C17" s="767">
        <v>1.3</v>
      </c>
      <c r="D17" s="768">
        <v>13</v>
      </c>
      <c r="E17" s="768" t="s">
        <v>2090</v>
      </c>
      <c r="F17" s="768" t="s">
        <v>2086</v>
      </c>
      <c r="G17" s="769" t="s">
        <v>2091</v>
      </c>
      <c r="H17" s="214" t="s">
        <v>2072</v>
      </c>
      <c r="I17" s="1">
        <v>1</v>
      </c>
      <c r="J17" s="768" t="s">
        <v>2087</v>
      </c>
      <c r="K17" s="773" t="s">
        <v>65</v>
      </c>
      <c r="L17" s="1119"/>
      <c r="M17" s="774">
        <v>17344.28</v>
      </c>
      <c r="N17" s="1119"/>
      <c r="O17" s="774">
        <v>17344.28</v>
      </c>
      <c r="P17" s="1119"/>
      <c r="Q17" s="768" t="s">
        <v>2070</v>
      </c>
      <c r="R17" s="768" t="s">
        <v>2071</v>
      </c>
      <c r="S17" s="2"/>
    </row>
    <row r="18" spans="1:19" s="3" customFormat="1" ht="63.75" customHeight="1" x14ac:dyDescent="0.25">
      <c r="A18" s="777"/>
      <c r="B18" s="1118"/>
      <c r="C18" s="1118"/>
      <c r="D18" s="1118"/>
      <c r="E18" s="1118"/>
      <c r="F18" s="1118"/>
      <c r="G18" s="1120"/>
      <c r="H18" s="214" t="s">
        <v>2088</v>
      </c>
      <c r="I18" s="5" t="s">
        <v>1015</v>
      </c>
      <c r="J18" s="1118"/>
      <c r="K18" s="1118"/>
      <c r="L18" s="1118"/>
      <c r="M18" s="1118"/>
      <c r="N18" s="1118"/>
      <c r="O18" s="1118"/>
      <c r="P18" s="1118"/>
      <c r="Q18" s="1118"/>
      <c r="R18" s="1118"/>
      <c r="S18" s="2"/>
    </row>
    <row r="19" spans="1:19" s="410" customFormat="1" ht="94.5" customHeight="1" x14ac:dyDescent="0.25">
      <c r="A19" s="750">
        <v>7</v>
      </c>
      <c r="B19" s="755" t="s">
        <v>51</v>
      </c>
      <c r="C19" s="755">
        <v>1.3</v>
      </c>
      <c r="D19" s="756">
        <v>13</v>
      </c>
      <c r="E19" s="756" t="s">
        <v>2092</v>
      </c>
      <c r="F19" s="756" t="s">
        <v>2093</v>
      </c>
      <c r="G19" s="756" t="s">
        <v>2094</v>
      </c>
      <c r="H19" s="15" t="s">
        <v>2095</v>
      </c>
      <c r="I19" s="552">
        <v>1</v>
      </c>
      <c r="J19" s="756" t="s">
        <v>2096</v>
      </c>
      <c r="K19" s="764" t="s">
        <v>51</v>
      </c>
      <c r="L19" s="1108"/>
      <c r="M19" s="765">
        <v>8035.15</v>
      </c>
      <c r="N19" s="1108"/>
      <c r="O19" s="765">
        <v>6835.15</v>
      </c>
      <c r="P19" s="1108"/>
      <c r="Q19" s="756" t="s">
        <v>2070</v>
      </c>
      <c r="R19" s="756" t="s">
        <v>2071</v>
      </c>
      <c r="S19" s="119"/>
    </row>
    <row r="20" spans="1:19" s="410" customFormat="1" ht="94.5" customHeight="1" x14ac:dyDescent="0.25">
      <c r="A20" s="834"/>
      <c r="B20" s="1107"/>
      <c r="C20" s="1107"/>
      <c r="D20" s="1107"/>
      <c r="E20" s="1107"/>
      <c r="F20" s="1107"/>
      <c r="G20" s="1107"/>
      <c r="H20" s="556" t="s">
        <v>2097</v>
      </c>
      <c r="I20" s="113" t="s">
        <v>2654</v>
      </c>
      <c r="J20" s="1107"/>
      <c r="K20" s="1107"/>
      <c r="L20" s="1107"/>
      <c r="M20" s="1107"/>
      <c r="N20" s="1107"/>
      <c r="O20" s="1107"/>
      <c r="P20" s="1107"/>
      <c r="Q20" s="1107"/>
      <c r="R20" s="1107"/>
      <c r="S20" s="119"/>
    </row>
    <row r="21" spans="1:19" s="410" customFormat="1" ht="38.25" customHeight="1" x14ac:dyDescent="0.25">
      <c r="A21" s="750">
        <v>8</v>
      </c>
      <c r="B21" s="755" t="s">
        <v>51</v>
      </c>
      <c r="C21" s="755">
        <v>1.3</v>
      </c>
      <c r="D21" s="756">
        <v>13</v>
      </c>
      <c r="E21" s="756" t="s">
        <v>2098</v>
      </c>
      <c r="F21" s="756" t="s">
        <v>2086</v>
      </c>
      <c r="G21" s="756" t="s">
        <v>2067</v>
      </c>
      <c r="H21" s="556" t="s">
        <v>2072</v>
      </c>
      <c r="I21" s="552">
        <v>1</v>
      </c>
      <c r="J21" s="756" t="s">
        <v>2099</v>
      </c>
      <c r="K21" s="764" t="s">
        <v>51</v>
      </c>
      <c r="L21" s="1108"/>
      <c r="M21" s="765">
        <v>12617.88</v>
      </c>
      <c r="N21" s="1108"/>
      <c r="O21" s="765">
        <v>12617.88</v>
      </c>
      <c r="P21" s="1108"/>
      <c r="Q21" s="756" t="s">
        <v>2070</v>
      </c>
      <c r="R21" s="756" t="s">
        <v>2071</v>
      </c>
      <c r="S21" s="119"/>
    </row>
    <row r="22" spans="1:19" s="410" customFormat="1" ht="38.25" customHeight="1" x14ac:dyDescent="0.25">
      <c r="A22" s="834"/>
      <c r="B22" s="1107"/>
      <c r="C22" s="1107"/>
      <c r="D22" s="1107"/>
      <c r="E22" s="1107"/>
      <c r="F22" s="1107"/>
      <c r="G22" s="1107"/>
      <c r="H22" s="556" t="s">
        <v>2088</v>
      </c>
      <c r="I22" s="692" t="s">
        <v>2100</v>
      </c>
      <c r="J22" s="1107"/>
      <c r="K22" s="1107"/>
      <c r="L22" s="1107"/>
      <c r="M22" s="1107"/>
      <c r="N22" s="1107"/>
      <c r="O22" s="1107"/>
      <c r="P22" s="1107"/>
      <c r="Q22" s="1107"/>
      <c r="R22" s="1107"/>
      <c r="S22" s="119"/>
    </row>
    <row r="23" spans="1:19" s="410" customFormat="1" ht="76.5" customHeight="1" x14ac:dyDescent="0.25">
      <c r="A23" s="750">
        <v>9</v>
      </c>
      <c r="B23" s="755" t="s">
        <v>51</v>
      </c>
      <c r="C23" s="755">
        <v>1.3</v>
      </c>
      <c r="D23" s="756">
        <v>13</v>
      </c>
      <c r="E23" s="756" t="s">
        <v>2101</v>
      </c>
      <c r="F23" s="756" t="s">
        <v>2102</v>
      </c>
      <c r="G23" s="756" t="s">
        <v>2067</v>
      </c>
      <c r="H23" s="15" t="s">
        <v>2072</v>
      </c>
      <c r="I23" s="552">
        <v>1</v>
      </c>
      <c r="J23" s="756" t="s">
        <v>2103</v>
      </c>
      <c r="K23" s="764" t="s">
        <v>51</v>
      </c>
      <c r="L23" s="1108"/>
      <c r="M23" s="765">
        <v>14988.07</v>
      </c>
      <c r="N23" s="1108"/>
      <c r="O23" s="765">
        <v>14988.07</v>
      </c>
      <c r="P23" s="1108"/>
      <c r="Q23" s="756" t="s">
        <v>2070</v>
      </c>
      <c r="R23" s="756" t="s">
        <v>2071</v>
      </c>
      <c r="S23" s="119"/>
    </row>
    <row r="24" spans="1:19" s="410" customFormat="1" ht="84.75" customHeight="1" x14ac:dyDescent="0.25">
      <c r="A24" s="834"/>
      <c r="B24" s="1107"/>
      <c r="C24" s="1107"/>
      <c r="D24" s="1107"/>
      <c r="E24" s="1107"/>
      <c r="F24" s="1107"/>
      <c r="G24" s="1107"/>
      <c r="H24" s="556" t="s">
        <v>2104</v>
      </c>
      <c r="I24" s="113" t="s">
        <v>111</v>
      </c>
      <c r="J24" s="1107"/>
      <c r="K24" s="1107"/>
      <c r="L24" s="1107"/>
      <c r="M24" s="1107"/>
      <c r="N24" s="1107"/>
      <c r="O24" s="1107"/>
      <c r="P24" s="1107"/>
      <c r="Q24" s="1107"/>
      <c r="R24" s="1107"/>
      <c r="S24" s="119"/>
    </row>
    <row r="25" spans="1:19" s="174" customFormat="1" ht="126" customHeight="1" x14ac:dyDescent="0.25">
      <c r="A25" s="761">
        <v>10</v>
      </c>
      <c r="B25" s="761">
        <v>6</v>
      </c>
      <c r="C25" s="761">
        <v>5</v>
      </c>
      <c r="D25" s="761">
        <v>4</v>
      </c>
      <c r="E25" s="761" t="s">
        <v>2105</v>
      </c>
      <c r="F25" s="761" t="s">
        <v>2106</v>
      </c>
      <c r="G25" s="761" t="s">
        <v>2107</v>
      </c>
      <c r="H25" s="556" t="s">
        <v>42</v>
      </c>
      <c r="I25" s="552">
        <v>1</v>
      </c>
      <c r="J25" s="761" t="s">
        <v>2655</v>
      </c>
      <c r="K25" s="761" t="s">
        <v>59</v>
      </c>
      <c r="L25" s="761"/>
      <c r="M25" s="928">
        <v>8012.6</v>
      </c>
      <c r="N25" s="761"/>
      <c r="O25" s="928">
        <v>3503</v>
      </c>
      <c r="P25" s="928"/>
      <c r="Q25" s="761" t="s">
        <v>2108</v>
      </c>
      <c r="R25" s="761" t="s">
        <v>2109</v>
      </c>
    </row>
    <row r="26" spans="1:19" s="174" customFormat="1" ht="126" customHeight="1" x14ac:dyDescent="0.25">
      <c r="A26" s="1117"/>
      <c r="B26" s="924"/>
      <c r="C26" s="924"/>
      <c r="D26" s="924"/>
      <c r="E26" s="924"/>
      <c r="F26" s="924"/>
      <c r="G26" s="924"/>
      <c r="H26" s="556" t="s">
        <v>60</v>
      </c>
      <c r="I26" s="556">
        <v>16</v>
      </c>
      <c r="J26" s="924"/>
      <c r="K26" s="924"/>
      <c r="L26" s="924"/>
      <c r="M26" s="929"/>
      <c r="N26" s="924"/>
      <c r="O26" s="763"/>
      <c r="P26" s="924"/>
      <c r="Q26" s="924"/>
      <c r="R26" s="924"/>
    </row>
    <row r="27" spans="1:19" s="174" customFormat="1" ht="132" customHeight="1" x14ac:dyDescent="0.25">
      <c r="A27" s="761">
        <v>11</v>
      </c>
      <c r="B27" s="761">
        <v>6</v>
      </c>
      <c r="C27" s="761">
        <v>5</v>
      </c>
      <c r="D27" s="761">
        <v>4</v>
      </c>
      <c r="E27" s="761" t="s">
        <v>2110</v>
      </c>
      <c r="F27" s="761" t="s">
        <v>2111</v>
      </c>
      <c r="G27" s="761" t="s">
        <v>102</v>
      </c>
      <c r="H27" s="556" t="s">
        <v>42</v>
      </c>
      <c r="I27" s="556">
        <v>1</v>
      </c>
      <c r="J27" s="756" t="s">
        <v>2112</v>
      </c>
      <c r="K27" s="761" t="s">
        <v>69</v>
      </c>
      <c r="L27" s="852"/>
      <c r="M27" s="928">
        <v>12168</v>
      </c>
      <c r="N27" s="928"/>
      <c r="O27" s="928">
        <v>12168</v>
      </c>
      <c r="P27" s="928"/>
      <c r="Q27" s="761" t="s">
        <v>2113</v>
      </c>
      <c r="R27" s="761" t="s">
        <v>2114</v>
      </c>
    </row>
    <row r="28" spans="1:19" s="174" customFormat="1" ht="126.75" customHeight="1" x14ac:dyDescent="0.25">
      <c r="A28" s="1117"/>
      <c r="B28" s="763"/>
      <c r="C28" s="763"/>
      <c r="D28" s="763"/>
      <c r="E28" s="763"/>
      <c r="F28" s="763"/>
      <c r="G28" s="763"/>
      <c r="H28" s="556" t="s">
        <v>60</v>
      </c>
      <c r="I28" s="556">
        <v>24</v>
      </c>
      <c r="J28" s="756"/>
      <c r="K28" s="763"/>
      <c r="L28" s="763"/>
      <c r="M28" s="763"/>
      <c r="N28" s="763"/>
      <c r="O28" s="763"/>
      <c r="P28" s="763"/>
      <c r="Q28" s="763"/>
      <c r="R28" s="763"/>
    </row>
    <row r="29" spans="1:19" s="410" customFormat="1" ht="108" customHeight="1" x14ac:dyDescent="0.25">
      <c r="A29" s="761">
        <v>12</v>
      </c>
      <c r="B29" s="761">
        <v>6</v>
      </c>
      <c r="C29" s="761">
        <v>5</v>
      </c>
      <c r="D29" s="761">
        <v>4</v>
      </c>
      <c r="E29" s="761" t="s">
        <v>2115</v>
      </c>
      <c r="F29" s="761" t="s">
        <v>2116</v>
      </c>
      <c r="G29" s="761" t="s">
        <v>41</v>
      </c>
      <c r="H29" s="556" t="s">
        <v>42</v>
      </c>
      <c r="I29" s="556">
        <v>1</v>
      </c>
      <c r="J29" s="756" t="s">
        <v>2117</v>
      </c>
      <c r="K29" s="761" t="s">
        <v>51</v>
      </c>
      <c r="L29" s="761"/>
      <c r="M29" s="928">
        <v>39500</v>
      </c>
      <c r="N29" s="928"/>
      <c r="O29" s="928">
        <v>39500</v>
      </c>
      <c r="P29" s="928"/>
      <c r="Q29" s="761" t="s">
        <v>2118</v>
      </c>
      <c r="R29" s="761" t="s">
        <v>2119</v>
      </c>
    </row>
    <row r="30" spans="1:19" s="410" customFormat="1" ht="60" customHeight="1" x14ac:dyDescent="0.25">
      <c r="A30" s="924"/>
      <c r="B30" s="763"/>
      <c r="C30" s="763"/>
      <c r="D30" s="763"/>
      <c r="E30" s="763"/>
      <c r="F30" s="763"/>
      <c r="G30" s="763"/>
      <c r="H30" s="556" t="s">
        <v>60</v>
      </c>
      <c r="I30" s="556">
        <v>43</v>
      </c>
      <c r="J30" s="756"/>
      <c r="K30" s="763"/>
      <c r="L30" s="763"/>
      <c r="M30" s="763"/>
      <c r="N30" s="763"/>
      <c r="O30" s="763"/>
      <c r="P30" s="763"/>
      <c r="Q30" s="763"/>
      <c r="R30" s="763"/>
    </row>
    <row r="31" spans="1:19" s="410" customFormat="1" ht="105.75" customHeight="1" x14ac:dyDescent="0.25">
      <c r="A31" s="761">
        <v>13</v>
      </c>
      <c r="B31" s="761">
        <v>6</v>
      </c>
      <c r="C31" s="761">
        <v>5</v>
      </c>
      <c r="D31" s="761">
        <v>4</v>
      </c>
      <c r="E31" s="761" t="s">
        <v>2120</v>
      </c>
      <c r="F31" s="761" t="s">
        <v>2121</v>
      </c>
      <c r="G31" s="761" t="s">
        <v>2122</v>
      </c>
      <c r="H31" s="556" t="s">
        <v>734</v>
      </c>
      <c r="I31" s="556">
        <v>1</v>
      </c>
      <c r="J31" s="761" t="s">
        <v>2123</v>
      </c>
      <c r="K31" s="761" t="s">
        <v>69</v>
      </c>
      <c r="L31" s="761"/>
      <c r="M31" s="928">
        <v>13461.18</v>
      </c>
      <c r="N31" s="928"/>
      <c r="O31" s="928">
        <v>13461.18</v>
      </c>
      <c r="P31" s="928"/>
      <c r="Q31" s="761" t="s">
        <v>2124</v>
      </c>
      <c r="R31" s="761" t="s">
        <v>2125</v>
      </c>
    </row>
    <row r="32" spans="1:19" s="410" customFormat="1" ht="105.75" customHeight="1" x14ac:dyDescent="0.25">
      <c r="A32" s="924"/>
      <c r="B32" s="763"/>
      <c r="C32" s="763"/>
      <c r="D32" s="763"/>
      <c r="E32" s="763"/>
      <c r="F32" s="763"/>
      <c r="G32" s="763"/>
      <c r="H32" s="15" t="s">
        <v>756</v>
      </c>
      <c r="I32" s="556">
        <v>41</v>
      </c>
      <c r="J32" s="763"/>
      <c r="K32" s="763"/>
      <c r="L32" s="763"/>
      <c r="M32" s="763"/>
      <c r="N32" s="763"/>
      <c r="O32" s="763"/>
      <c r="P32" s="763"/>
      <c r="Q32" s="763"/>
      <c r="R32" s="763"/>
    </row>
    <row r="33" spans="1:18" s="410" customFormat="1" ht="152.25" customHeight="1" x14ac:dyDescent="0.25">
      <c r="A33" s="761">
        <v>14</v>
      </c>
      <c r="B33" s="761">
        <v>6</v>
      </c>
      <c r="C33" s="761">
        <v>1</v>
      </c>
      <c r="D33" s="761">
        <v>6</v>
      </c>
      <c r="E33" s="761" t="s">
        <v>2126</v>
      </c>
      <c r="F33" s="761" t="s">
        <v>2127</v>
      </c>
      <c r="G33" s="761" t="s">
        <v>76</v>
      </c>
      <c r="H33" s="556" t="s">
        <v>1143</v>
      </c>
      <c r="I33" s="113" t="s">
        <v>45</v>
      </c>
      <c r="J33" s="761" t="s">
        <v>2129</v>
      </c>
      <c r="K33" s="761" t="s">
        <v>59</v>
      </c>
      <c r="L33" s="761"/>
      <c r="M33" s="928">
        <v>23848</v>
      </c>
      <c r="N33" s="928"/>
      <c r="O33" s="928">
        <v>23848</v>
      </c>
      <c r="P33" s="928"/>
      <c r="Q33" s="761" t="s">
        <v>2130</v>
      </c>
      <c r="R33" s="761" t="s">
        <v>2131</v>
      </c>
    </row>
    <row r="34" spans="1:18" s="410" customFormat="1" ht="126" customHeight="1" x14ac:dyDescent="0.25">
      <c r="A34" s="1117"/>
      <c r="B34" s="763"/>
      <c r="C34" s="763"/>
      <c r="D34" s="763"/>
      <c r="E34" s="763"/>
      <c r="F34" s="763"/>
      <c r="G34" s="763"/>
      <c r="H34" s="15" t="s">
        <v>89</v>
      </c>
      <c r="I34" s="556">
        <v>53</v>
      </c>
      <c r="J34" s="763"/>
      <c r="K34" s="763"/>
      <c r="L34" s="763"/>
      <c r="M34" s="1080"/>
      <c r="N34" s="763"/>
      <c r="O34" s="763"/>
      <c r="P34" s="763"/>
      <c r="Q34" s="763"/>
      <c r="R34" s="763"/>
    </row>
    <row r="35" spans="1:18" s="410" customFormat="1" ht="77.25" customHeight="1" x14ac:dyDescent="0.25">
      <c r="A35" s="761">
        <v>15</v>
      </c>
      <c r="B35" s="761">
        <v>5</v>
      </c>
      <c r="C35" s="761">
        <v>1</v>
      </c>
      <c r="D35" s="761">
        <v>6</v>
      </c>
      <c r="E35" s="761" t="s">
        <v>2132</v>
      </c>
      <c r="F35" s="761" t="s">
        <v>2133</v>
      </c>
      <c r="G35" s="761" t="s">
        <v>2656</v>
      </c>
      <c r="H35" s="556" t="s">
        <v>2657</v>
      </c>
      <c r="I35" s="113" t="s">
        <v>2658</v>
      </c>
      <c r="J35" s="761" t="s">
        <v>2134</v>
      </c>
      <c r="K35" s="761" t="s">
        <v>69</v>
      </c>
      <c r="L35" s="761"/>
      <c r="M35" s="928">
        <v>23651.9</v>
      </c>
      <c r="N35" s="928"/>
      <c r="O35" s="928">
        <v>15258.86</v>
      </c>
      <c r="P35" s="928"/>
      <c r="Q35" s="761" t="s">
        <v>2135</v>
      </c>
      <c r="R35" s="761" t="s">
        <v>2136</v>
      </c>
    </row>
    <row r="36" spans="1:18" s="410" customFormat="1" ht="77.25" customHeight="1" x14ac:dyDescent="0.25">
      <c r="A36" s="924"/>
      <c r="B36" s="763"/>
      <c r="C36" s="763"/>
      <c r="D36" s="763"/>
      <c r="E36" s="763"/>
      <c r="F36" s="763"/>
      <c r="G36" s="763"/>
      <c r="H36" s="15" t="s">
        <v>2659</v>
      </c>
      <c r="I36" s="556" t="s">
        <v>4087</v>
      </c>
      <c r="J36" s="763"/>
      <c r="K36" s="763"/>
      <c r="L36" s="763"/>
      <c r="M36" s="1080"/>
      <c r="N36" s="763"/>
      <c r="O36" s="763"/>
      <c r="P36" s="763"/>
      <c r="Q36" s="763"/>
      <c r="R36" s="763"/>
    </row>
    <row r="37" spans="1:18" s="410" customFormat="1" ht="49.5" customHeight="1" x14ac:dyDescent="0.25">
      <c r="A37" s="761">
        <v>16</v>
      </c>
      <c r="B37" s="761">
        <v>5</v>
      </c>
      <c r="C37" s="761">
        <v>1</v>
      </c>
      <c r="D37" s="761">
        <v>6</v>
      </c>
      <c r="E37" s="761" t="s">
        <v>2137</v>
      </c>
      <c r="F37" s="761" t="s">
        <v>2138</v>
      </c>
      <c r="G37" s="761" t="s">
        <v>2139</v>
      </c>
      <c r="H37" s="556" t="s">
        <v>2140</v>
      </c>
      <c r="I37" s="113" t="s">
        <v>1915</v>
      </c>
      <c r="J37" s="761" t="s">
        <v>2141</v>
      </c>
      <c r="K37" s="761" t="s">
        <v>59</v>
      </c>
      <c r="L37" s="761"/>
      <c r="M37" s="928">
        <v>4768.28</v>
      </c>
      <c r="N37" s="928"/>
      <c r="O37" s="928">
        <v>3268.28</v>
      </c>
      <c r="P37" s="928"/>
      <c r="Q37" s="761" t="s">
        <v>2142</v>
      </c>
      <c r="R37" s="761" t="s">
        <v>2143</v>
      </c>
    </row>
    <row r="38" spans="1:18" s="410" customFormat="1" ht="39.75" customHeight="1" x14ac:dyDescent="0.25">
      <c r="A38" s="1117"/>
      <c r="B38" s="763"/>
      <c r="C38" s="763"/>
      <c r="D38" s="763"/>
      <c r="E38" s="763"/>
      <c r="F38" s="1126"/>
      <c r="G38" s="763"/>
      <c r="H38" s="15" t="s">
        <v>2144</v>
      </c>
      <c r="I38" s="556">
        <v>500</v>
      </c>
      <c r="J38" s="763"/>
      <c r="K38" s="763"/>
      <c r="L38" s="763"/>
      <c r="M38" s="1080"/>
      <c r="N38" s="763"/>
      <c r="O38" s="763"/>
      <c r="P38" s="763"/>
      <c r="Q38" s="763"/>
      <c r="R38" s="763"/>
    </row>
    <row r="39" spans="1:18" s="410" customFormat="1" ht="76.5" customHeight="1" x14ac:dyDescent="0.25">
      <c r="A39" s="761">
        <v>17</v>
      </c>
      <c r="B39" s="761">
        <v>1</v>
      </c>
      <c r="C39" s="761">
        <v>1</v>
      </c>
      <c r="D39" s="761">
        <v>6</v>
      </c>
      <c r="E39" s="761" t="s">
        <v>2145</v>
      </c>
      <c r="F39" s="761" t="s">
        <v>2146</v>
      </c>
      <c r="G39" s="761" t="s">
        <v>2147</v>
      </c>
      <c r="H39" s="556" t="s">
        <v>1191</v>
      </c>
      <c r="I39" s="556">
        <v>2</v>
      </c>
      <c r="J39" s="761" t="s">
        <v>2148</v>
      </c>
      <c r="K39" s="761" t="s">
        <v>125</v>
      </c>
      <c r="L39" s="761"/>
      <c r="M39" s="928">
        <v>13575</v>
      </c>
      <c r="N39" s="928"/>
      <c r="O39" s="928">
        <v>13575</v>
      </c>
      <c r="P39" s="928"/>
      <c r="Q39" s="761" t="s">
        <v>2149</v>
      </c>
      <c r="R39" s="761" t="s">
        <v>2150</v>
      </c>
    </row>
    <row r="40" spans="1:18" s="410" customFormat="1" ht="105" customHeight="1" x14ac:dyDescent="0.25">
      <c r="A40" s="1117"/>
      <c r="B40" s="763"/>
      <c r="C40" s="763"/>
      <c r="D40" s="763"/>
      <c r="E40" s="763"/>
      <c r="F40" s="834"/>
      <c r="G40" s="763"/>
      <c r="H40" s="15" t="s">
        <v>2151</v>
      </c>
      <c r="I40" s="556">
        <v>3000</v>
      </c>
      <c r="J40" s="763"/>
      <c r="K40" s="763"/>
      <c r="L40" s="763"/>
      <c r="M40" s="763"/>
      <c r="N40" s="763"/>
      <c r="O40" s="763"/>
      <c r="P40" s="763"/>
      <c r="Q40" s="763"/>
      <c r="R40" s="763"/>
    </row>
    <row r="41" spans="1:18" s="410" customFormat="1" ht="159.75" customHeight="1" x14ac:dyDescent="0.25">
      <c r="A41" s="761">
        <v>18</v>
      </c>
      <c r="B41" s="761">
        <v>2</v>
      </c>
      <c r="C41" s="761">
        <v>1</v>
      </c>
      <c r="D41" s="761">
        <v>9</v>
      </c>
      <c r="E41" s="761" t="s">
        <v>2152</v>
      </c>
      <c r="F41" s="761" t="s">
        <v>2153</v>
      </c>
      <c r="G41" s="761" t="s">
        <v>2154</v>
      </c>
      <c r="H41" s="556" t="s">
        <v>2155</v>
      </c>
      <c r="I41" s="113" t="s">
        <v>2156</v>
      </c>
      <c r="J41" s="761" t="s">
        <v>2157</v>
      </c>
      <c r="K41" s="761" t="s">
        <v>69</v>
      </c>
      <c r="L41" s="761"/>
      <c r="M41" s="928">
        <v>154740.6</v>
      </c>
      <c r="N41" s="928"/>
      <c r="O41" s="928">
        <v>133740.6</v>
      </c>
      <c r="P41" s="928"/>
      <c r="Q41" s="761" t="s">
        <v>2158</v>
      </c>
      <c r="R41" s="761" t="s">
        <v>2159</v>
      </c>
    </row>
    <row r="42" spans="1:18" s="410" customFormat="1" ht="94.5" customHeight="1" x14ac:dyDescent="0.25">
      <c r="A42" s="1117"/>
      <c r="B42" s="763"/>
      <c r="C42" s="763"/>
      <c r="D42" s="763"/>
      <c r="E42" s="763"/>
      <c r="F42" s="834"/>
      <c r="G42" s="763"/>
      <c r="H42" s="556" t="s">
        <v>2160</v>
      </c>
      <c r="I42" s="556" t="s">
        <v>2660</v>
      </c>
      <c r="J42" s="763"/>
      <c r="K42" s="763"/>
      <c r="L42" s="763"/>
      <c r="M42" s="763"/>
      <c r="N42" s="763"/>
      <c r="O42" s="763"/>
      <c r="P42" s="763"/>
      <c r="Q42" s="763"/>
      <c r="R42" s="763"/>
    </row>
    <row r="43" spans="1:18" s="410" customFormat="1" ht="193.5" customHeight="1" x14ac:dyDescent="0.25">
      <c r="A43" s="761">
        <v>19</v>
      </c>
      <c r="B43" s="761">
        <v>1</v>
      </c>
      <c r="C43" s="761">
        <v>2.2999999999999998</v>
      </c>
      <c r="D43" s="761">
        <v>10</v>
      </c>
      <c r="E43" s="761" t="s">
        <v>2161</v>
      </c>
      <c r="F43" s="761" t="s">
        <v>2162</v>
      </c>
      <c r="G43" s="761" t="s">
        <v>2163</v>
      </c>
      <c r="H43" s="556" t="s">
        <v>1128</v>
      </c>
      <c r="I43" s="556">
        <v>3</v>
      </c>
      <c r="J43" s="761" t="s">
        <v>2164</v>
      </c>
      <c r="K43" s="761" t="s">
        <v>101</v>
      </c>
      <c r="L43" s="761"/>
      <c r="M43" s="928">
        <v>202585.04</v>
      </c>
      <c r="N43" s="928"/>
      <c r="O43" s="928">
        <v>71987</v>
      </c>
      <c r="P43" s="928"/>
      <c r="Q43" s="761" t="s">
        <v>83</v>
      </c>
      <c r="R43" s="761" t="s">
        <v>2165</v>
      </c>
    </row>
    <row r="44" spans="1:18" s="410" customFormat="1" ht="153.75" customHeight="1" x14ac:dyDescent="0.25">
      <c r="A44" s="1117"/>
      <c r="B44" s="763"/>
      <c r="C44" s="763"/>
      <c r="D44" s="763"/>
      <c r="E44" s="763"/>
      <c r="F44" s="763"/>
      <c r="G44" s="763"/>
      <c r="H44" s="556" t="s">
        <v>53</v>
      </c>
      <c r="I44" s="166">
        <v>130000</v>
      </c>
      <c r="J44" s="763"/>
      <c r="K44" s="763"/>
      <c r="L44" s="763"/>
      <c r="M44" s="1080"/>
      <c r="N44" s="763"/>
      <c r="O44" s="763"/>
      <c r="P44" s="763"/>
      <c r="Q44" s="763"/>
      <c r="R44" s="763"/>
    </row>
    <row r="45" spans="1:18" s="410" customFormat="1" ht="231.75" customHeight="1" x14ac:dyDescent="0.25">
      <c r="A45" s="761">
        <v>20</v>
      </c>
      <c r="B45" s="761">
        <v>6</v>
      </c>
      <c r="C45" s="761">
        <v>5</v>
      </c>
      <c r="D45" s="761">
        <v>11</v>
      </c>
      <c r="E45" s="761" t="s">
        <v>2166</v>
      </c>
      <c r="F45" s="761" t="s">
        <v>2167</v>
      </c>
      <c r="G45" s="761" t="s">
        <v>290</v>
      </c>
      <c r="H45" s="556" t="s">
        <v>2155</v>
      </c>
      <c r="I45" s="113" t="s">
        <v>1915</v>
      </c>
      <c r="J45" s="761" t="s">
        <v>2168</v>
      </c>
      <c r="K45" s="761" t="s">
        <v>62</v>
      </c>
      <c r="L45" s="761"/>
      <c r="M45" s="928">
        <v>16194.94</v>
      </c>
      <c r="N45" s="928"/>
      <c r="O45" s="928">
        <v>11794.94</v>
      </c>
      <c r="P45" s="928"/>
      <c r="Q45" s="761" t="s">
        <v>2169</v>
      </c>
      <c r="R45" s="761" t="s">
        <v>2170</v>
      </c>
    </row>
    <row r="46" spans="1:18" s="410" customFormat="1" ht="162.75" customHeight="1" x14ac:dyDescent="0.25">
      <c r="A46" s="1117"/>
      <c r="B46" s="763"/>
      <c r="C46" s="763"/>
      <c r="D46" s="763"/>
      <c r="E46" s="763"/>
      <c r="F46" s="763"/>
      <c r="G46" s="763"/>
      <c r="H46" s="556" t="s">
        <v>2661</v>
      </c>
      <c r="I46" s="556" t="s">
        <v>2662</v>
      </c>
      <c r="J46" s="763"/>
      <c r="K46" s="763"/>
      <c r="L46" s="763"/>
      <c r="M46" s="929"/>
      <c r="N46" s="763"/>
      <c r="O46" s="763"/>
      <c r="P46" s="763"/>
      <c r="Q46" s="763"/>
      <c r="R46" s="763"/>
    </row>
    <row r="47" spans="1:18" s="410" customFormat="1" ht="139.5" customHeight="1" x14ac:dyDescent="0.25">
      <c r="A47" s="761">
        <v>21</v>
      </c>
      <c r="B47" s="761">
        <v>6</v>
      </c>
      <c r="C47" s="761">
        <v>5</v>
      </c>
      <c r="D47" s="761">
        <v>11</v>
      </c>
      <c r="E47" s="761" t="s">
        <v>2171</v>
      </c>
      <c r="F47" s="761" t="s">
        <v>2663</v>
      </c>
      <c r="G47" s="761" t="s">
        <v>64</v>
      </c>
      <c r="H47" s="556" t="s">
        <v>738</v>
      </c>
      <c r="I47" s="113" t="s">
        <v>36</v>
      </c>
      <c r="J47" s="761" t="s">
        <v>2172</v>
      </c>
      <c r="K47" s="761" t="s">
        <v>59</v>
      </c>
      <c r="L47" s="761"/>
      <c r="M47" s="928">
        <v>14567</v>
      </c>
      <c r="N47" s="928"/>
      <c r="O47" s="928">
        <v>14567</v>
      </c>
      <c r="P47" s="928"/>
      <c r="Q47" s="761" t="s">
        <v>2173</v>
      </c>
      <c r="R47" s="761" t="s">
        <v>2174</v>
      </c>
    </row>
    <row r="48" spans="1:18" s="410" customFormat="1" ht="66" customHeight="1" x14ac:dyDescent="0.25">
      <c r="A48" s="924"/>
      <c r="B48" s="763"/>
      <c r="C48" s="763"/>
      <c r="D48" s="763"/>
      <c r="E48" s="763"/>
      <c r="F48" s="763"/>
      <c r="G48" s="763"/>
      <c r="H48" s="15" t="s">
        <v>55</v>
      </c>
      <c r="I48" s="556">
        <v>100</v>
      </c>
      <c r="J48" s="763"/>
      <c r="K48" s="763"/>
      <c r="L48" s="763"/>
      <c r="M48" s="763"/>
      <c r="N48" s="763"/>
      <c r="O48" s="763"/>
      <c r="P48" s="763"/>
      <c r="Q48" s="763"/>
      <c r="R48" s="763"/>
    </row>
    <row r="49" spans="1:18" s="410" customFormat="1" ht="60.75" customHeight="1" x14ac:dyDescent="0.25">
      <c r="A49" s="761">
        <v>22</v>
      </c>
      <c r="B49" s="761">
        <v>6</v>
      </c>
      <c r="C49" s="761">
        <v>5</v>
      </c>
      <c r="D49" s="761">
        <v>11</v>
      </c>
      <c r="E49" s="761" t="s">
        <v>2175</v>
      </c>
      <c r="F49" s="761" t="s">
        <v>2176</v>
      </c>
      <c r="G49" s="761" t="s">
        <v>2177</v>
      </c>
      <c r="H49" s="556" t="s">
        <v>2178</v>
      </c>
      <c r="I49" s="113" t="s">
        <v>2179</v>
      </c>
      <c r="J49" s="761" t="s">
        <v>2134</v>
      </c>
      <c r="K49" s="761" t="s">
        <v>62</v>
      </c>
      <c r="L49" s="761"/>
      <c r="M49" s="928">
        <v>8014.03</v>
      </c>
      <c r="N49" s="928"/>
      <c r="O49" s="928">
        <v>7050</v>
      </c>
      <c r="P49" s="928"/>
      <c r="Q49" s="761" t="s">
        <v>2180</v>
      </c>
      <c r="R49" s="761" t="s">
        <v>2181</v>
      </c>
    </row>
    <row r="50" spans="1:18" s="410" customFormat="1" ht="60.75" customHeight="1" x14ac:dyDescent="0.25">
      <c r="A50" s="1117"/>
      <c r="B50" s="763"/>
      <c r="C50" s="763"/>
      <c r="D50" s="763"/>
      <c r="E50" s="763"/>
      <c r="F50" s="763"/>
      <c r="G50" s="763"/>
      <c r="H50" s="15" t="s">
        <v>2182</v>
      </c>
      <c r="I50" s="113" t="s">
        <v>2183</v>
      </c>
      <c r="J50" s="763"/>
      <c r="K50" s="763"/>
      <c r="L50" s="763"/>
      <c r="M50" s="763"/>
      <c r="N50" s="763"/>
      <c r="O50" s="763"/>
      <c r="P50" s="763"/>
      <c r="Q50" s="763"/>
      <c r="R50" s="763"/>
    </row>
    <row r="51" spans="1:18" s="410" customFormat="1" ht="115.5" customHeight="1" x14ac:dyDescent="0.25">
      <c r="A51" s="761">
        <v>23</v>
      </c>
      <c r="B51" s="761">
        <v>6</v>
      </c>
      <c r="C51" s="761">
        <v>5</v>
      </c>
      <c r="D51" s="761">
        <v>11</v>
      </c>
      <c r="E51" s="761" t="s">
        <v>2184</v>
      </c>
      <c r="F51" s="761" t="s">
        <v>2185</v>
      </c>
      <c r="G51" s="761" t="s">
        <v>76</v>
      </c>
      <c r="H51" s="556" t="s">
        <v>1143</v>
      </c>
      <c r="I51" s="556">
        <v>8</v>
      </c>
      <c r="J51" s="761" t="s">
        <v>2186</v>
      </c>
      <c r="K51" s="761" t="s">
        <v>62</v>
      </c>
      <c r="L51" s="761"/>
      <c r="M51" s="928">
        <v>15076.24</v>
      </c>
      <c r="N51" s="928"/>
      <c r="O51" s="928">
        <v>13856.74</v>
      </c>
      <c r="P51" s="928"/>
      <c r="Q51" s="761" t="s">
        <v>83</v>
      </c>
      <c r="R51" s="761" t="s">
        <v>2165</v>
      </c>
    </row>
    <row r="52" spans="1:18" s="410" customFormat="1" ht="66" customHeight="1" x14ac:dyDescent="0.25">
      <c r="A52" s="1117"/>
      <c r="B52" s="763"/>
      <c r="C52" s="763"/>
      <c r="D52" s="763"/>
      <c r="E52" s="763"/>
      <c r="F52" s="763"/>
      <c r="G52" s="763"/>
      <c r="H52" s="15" t="s">
        <v>89</v>
      </c>
      <c r="I52" s="556">
        <v>92</v>
      </c>
      <c r="J52" s="763"/>
      <c r="K52" s="763"/>
      <c r="L52" s="763"/>
      <c r="M52" s="1080"/>
      <c r="N52" s="763"/>
      <c r="O52" s="763"/>
      <c r="P52" s="763"/>
      <c r="Q52" s="763"/>
      <c r="R52" s="763"/>
    </row>
    <row r="53" spans="1:18" s="410" customFormat="1" ht="81.75" customHeight="1" x14ac:dyDescent="0.25">
      <c r="A53" s="761">
        <v>24</v>
      </c>
      <c r="B53" s="761">
        <v>6</v>
      </c>
      <c r="C53" s="761">
        <v>5</v>
      </c>
      <c r="D53" s="761">
        <v>11</v>
      </c>
      <c r="E53" s="761" t="s">
        <v>2187</v>
      </c>
      <c r="F53" s="761" t="s">
        <v>2188</v>
      </c>
      <c r="G53" s="761" t="s">
        <v>290</v>
      </c>
      <c r="H53" s="556" t="s">
        <v>2189</v>
      </c>
      <c r="I53" s="113" t="s">
        <v>1915</v>
      </c>
      <c r="J53" s="761" t="s">
        <v>2134</v>
      </c>
      <c r="K53" s="761" t="s">
        <v>59</v>
      </c>
      <c r="L53" s="761"/>
      <c r="M53" s="928">
        <v>13231.66</v>
      </c>
      <c r="N53" s="928"/>
      <c r="O53" s="928">
        <v>7349.66</v>
      </c>
      <c r="P53" s="928"/>
      <c r="Q53" s="761" t="s">
        <v>2190</v>
      </c>
      <c r="R53" s="761" t="s">
        <v>2191</v>
      </c>
    </row>
    <row r="54" spans="1:18" s="410" customFormat="1" ht="73.5" customHeight="1" x14ac:dyDescent="0.25">
      <c r="A54" s="1117"/>
      <c r="B54" s="762"/>
      <c r="C54" s="762"/>
      <c r="D54" s="762"/>
      <c r="E54" s="762"/>
      <c r="F54" s="762"/>
      <c r="G54" s="762"/>
      <c r="H54" s="602" t="s">
        <v>2192</v>
      </c>
      <c r="I54" s="550" t="s">
        <v>4088</v>
      </c>
      <c r="J54" s="762"/>
      <c r="K54" s="762"/>
      <c r="L54" s="762"/>
      <c r="M54" s="1079"/>
      <c r="N54" s="762"/>
      <c r="O54" s="762"/>
      <c r="P54" s="762"/>
      <c r="Q54" s="762"/>
      <c r="R54" s="762"/>
    </row>
    <row r="55" spans="1:18" s="410" customFormat="1" ht="63.75" customHeight="1" x14ac:dyDescent="0.25">
      <c r="A55" s="761">
        <v>25</v>
      </c>
      <c r="B55" s="761">
        <v>4</v>
      </c>
      <c r="C55" s="761">
        <v>5</v>
      </c>
      <c r="D55" s="761">
        <v>11</v>
      </c>
      <c r="E55" s="761" t="s">
        <v>2193</v>
      </c>
      <c r="F55" s="761" t="s">
        <v>2194</v>
      </c>
      <c r="G55" s="761" t="s">
        <v>234</v>
      </c>
      <c r="H55" s="556" t="s">
        <v>161</v>
      </c>
      <c r="I55" s="556">
        <v>1</v>
      </c>
      <c r="J55" s="761" t="s">
        <v>2195</v>
      </c>
      <c r="K55" s="761" t="s">
        <v>59</v>
      </c>
      <c r="L55" s="761"/>
      <c r="M55" s="928">
        <v>16065.88</v>
      </c>
      <c r="N55" s="928"/>
      <c r="O55" s="928">
        <v>14090.88</v>
      </c>
      <c r="P55" s="928"/>
      <c r="Q55" s="761" t="s">
        <v>2142</v>
      </c>
      <c r="R55" s="761" t="s">
        <v>2196</v>
      </c>
    </row>
    <row r="56" spans="1:18" s="410" customFormat="1" ht="63.75" customHeight="1" x14ac:dyDescent="0.25">
      <c r="A56" s="1117"/>
      <c r="B56" s="763"/>
      <c r="C56" s="763"/>
      <c r="D56" s="763"/>
      <c r="E56" s="763"/>
      <c r="F56" s="763"/>
      <c r="G56" s="763"/>
      <c r="H56" s="602" t="s">
        <v>53</v>
      </c>
      <c r="I56" s="550">
        <v>113</v>
      </c>
      <c r="J56" s="763"/>
      <c r="K56" s="763"/>
      <c r="L56" s="763"/>
      <c r="M56" s="1080"/>
      <c r="N56" s="763"/>
      <c r="O56" s="763"/>
      <c r="P56" s="763"/>
      <c r="Q56" s="763"/>
      <c r="R56" s="763"/>
    </row>
    <row r="57" spans="1:18" s="410" customFormat="1" ht="90" customHeight="1" x14ac:dyDescent="0.25">
      <c r="A57" s="761">
        <v>26</v>
      </c>
      <c r="B57" s="761">
        <v>2</v>
      </c>
      <c r="C57" s="761">
        <v>2</v>
      </c>
      <c r="D57" s="761">
        <v>12</v>
      </c>
      <c r="E57" s="761" t="s">
        <v>2197</v>
      </c>
      <c r="F57" s="761" t="s">
        <v>2198</v>
      </c>
      <c r="G57" s="761" t="s">
        <v>234</v>
      </c>
      <c r="H57" s="556" t="s">
        <v>161</v>
      </c>
      <c r="I57" s="556">
        <v>1</v>
      </c>
      <c r="J57" s="761" t="s">
        <v>2199</v>
      </c>
      <c r="K57" s="761" t="s">
        <v>69</v>
      </c>
      <c r="L57" s="761"/>
      <c r="M57" s="928">
        <v>11219.5</v>
      </c>
      <c r="N57" s="928"/>
      <c r="O57" s="928">
        <v>10000</v>
      </c>
      <c r="P57" s="928"/>
      <c r="Q57" s="761" t="s">
        <v>83</v>
      </c>
      <c r="R57" s="761" t="s">
        <v>2165</v>
      </c>
    </row>
    <row r="58" spans="1:18" s="410" customFormat="1" ht="72" customHeight="1" x14ac:dyDescent="0.25">
      <c r="A58" s="924"/>
      <c r="B58" s="763"/>
      <c r="C58" s="763"/>
      <c r="D58" s="763"/>
      <c r="E58" s="763"/>
      <c r="F58" s="763"/>
      <c r="G58" s="763"/>
      <c r="H58" s="15" t="s">
        <v>781</v>
      </c>
      <c r="I58" s="556">
        <v>11</v>
      </c>
      <c r="J58" s="763"/>
      <c r="K58" s="763"/>
      <c r="L58" s="763"/>
      <c r="M58" s="1080"/>
      <c r="N58" s="763"/>
      <c r="O58" s="763"/>
      <c r="P58" s="763"/>
      <c r="Q58" s="763"/>
      <c r="R58" s="763"/>
    </row>
    <row r="59" spans="1:18" s="410" customFormat="1" ht="110.25" customHeight="1" x14ac:dyDescent="0.25">
      <c r="A59" s="761">
        <v>27</v>
      </c>
      <c r="B59" s="761">
        <v>6</v>
      </c>
      <c r="C59" s="761">
        <v>2</v>
      </c>
      <c r="D59" s="761">
        <v>12</v>
      </c>
      <c r="E59" s="761" t="s">
        <v>2200</v>
      </c>
      <c r="F59" s="761" t="s">
        <v>2201</v>
      </c>
      <c r="G59" s="761" t="s">
        <v>64</v>
      </c>
      <c r="H59" s="556" t="s">
        <v>738</v>
      </c>
      <c r="I59" s="556">
        <v>1</v>
      </c>
      <c r="J59" s="761" t="s">
        <v>2202</v>
      </c>
      <c r="K59" s="761" t="s">
        <v>62</v>
      </c>
      <c r="L59" s="761"/>
      <c r="M59" s="928">
        <v>14124.82</v>
      </c>
      <c r="N59" s="928"/>
      <c r="O59" s="928">
        <v>14124.82</v>
      </c>
      <c r="P59" s="928"/>
      <c r="Q59" s="761" t="s">
        <v>2203</v>
      </c>
      <c r="R59" s="761" t="s">
        <v>2204</v>
      </c>
    </row>
    <row r="60" spans="1:18" s="410" customFormat="1" ht="68.25" customHeight="1" x14ac:dyDescent="0.25">
      <c r="A60" s="1117"/>
      <c r="B60" s="763"/>
      <c r="C60" s="763"/>
      <c r="D60" s="763"/>
      <c r="E60" s="763"/>
      <c r="F60" s="763"/>
      <c r="G60" s="763"/>
      <c r="H60" s="15" t="s">
        <v>53</v>
      </c>
      <c r="I60" s="556">
        <v>80</v>
      </c>
      <c r="J60" s="763"/>
      <c r="K60" s="763"/>
      <c r="L60" s="763"/>
      <c r="M60" s="1080"/>
      <c r="N60" s="763"/>
      <c r="O60" s="763"/>
      <c r="P60" s="763"/>
      <c r="Q60" s="763"/>
      <c r="R60" s="763"/>
    </row>
    <row r="61" spans="1:18" s="410" customFormat="1" ht="172.5" customHeight="1" x14ac:dyDescent="0.25">
      <c r="A61" s="761">
        <v>28</v>
      </c>
      <c r="B61" s="761">
        <v>6</v>
      </c>
      <c r="C61" s="761">
        <v>3</v>
      </c>
      <c r="D61" s="761">
        <v>13</v>
      </c>
      <c r="E61" s="761" t="s">
        <v>2205</v>
      </c>
      <c r="F61" s="761" t="s">
        <v>2206</v>
      </c>
      <c r="G61" s="761" t="s">
        <v>2207</v>
      </c>
      <c r="H61" s="556" t="s">
        <v>2208</v>
      </c>
      <c r="I61" s="556" t="s">
        <v>4089</v>
      </c>
      <c r="J61" s="761" t="s">
        <v>2134</v>
      </c>
      <c r="K61" s="761" t="s">
        <v>62</v>
      </c>
      <c r="L61" s="761"/>
      <c r="M61" s="928">
        <v>11145.51</v>
      </c>
      <c r="N61" s="928"/>
      <c r="O61" s="928">
        <v>9145.51</v>
      </c>
      <c r="P61" s="928"/>
      <c r="Q61" s="761" t="s">
        <v>2209</v>
      </c>
      <c r="R61" s="761" t="s">
        <v>2210</v>
      </c>
    </row>
    <row r="62" spans="1:18" s="410" customFormat="1" ht="120" customHeight="1" x14ac:dyDescent="0.25">
      <c r="A62" s="924"/>
      <c r="B62" s="763"/>
      <c r="C62" s="763"/>
      <c r="D62" s="763"/>
      <c r="E62" s="763"/>
      <c r="F62" s="763"/>
      <c r="G62" s="763"/>
      <c r="H62" s="15" t="s">
        <v>2211</v>
      </c>
      <c r="I62" s="556" t="s">
        <v>4090</v>
      </c>
      <c r="J62" s="763"/>
      <c r="K62" s="763"/>
      <c r="L62" s="763"/>
      <c r="M62" s="1080"/>
      <c r="N62" s="763"/>
      <c r="O62" s="763"/>
      <c r="P62" s="763"/>
      <c r="Q62" s="763"/>
      <c r="R62" s="763"/>
    </row>
    <row r="63" spans="1:18" s="410" customFormat="1" ht="201.75" customHeight="1" x14ac:dyDescent="0.25">
      <c r="A63" s="761">
        <v>29</v>
      </c>
      <c r="B63" s="761">
        <v>3</v>
      </c>
      <c r="C63" s="761">
        <v>1.3</v>
      </c>
      <c r="D63" s="761">
        <v>13</v>
      </c>
      <c r="E63" s="761" t="s">
        <v>2212</v>
      </c>
      <c r="F63" s="761" t="s">
        <v>2213</v>
      </c>
      <c r="G63" s="761" t="s">
        <v>290</v>
      </c>
      <c r="H63" s="556" t="s">
        <v>1619</v>
      </c>
      <c r="I63" s="556">
        <v>1</v>
      </c>
      <c r="J63" s="761" t="s">
        <v>2134</v>
      </c>
      <c r="K63" s="761" t="s">
        <v>69</v>
      </c>
      <c r="L63" s="761"/>
      <c r="M63" s="928">
        <v>35077</v>
      </c>
      <c r="N63" s="928"/>
      <c r="O63" s="928">
        <v>24477</v>
      </c>
      <c r="P63" s="928"/>
      <c r="Q63" s="761" t="s">
        <v>2214</v>
      </c>
      <c r="R63" s="761" t="s">
        <v>2215</v>
      </c>
    </row>
    <row r="64" spans="1:18" s="410" customFormat="1" ht="244.5" customHeight="1" x14ac:dyDescent="0.25">
      <c r="A64" s="1117"/>
      <c r="B64" s="763"/>
      <c r="C64" s="763"/>
      <c r="D64" s="763"/>
      <c r="E64" s="763"/>
      <c r="F64" s="763"/>
      <c r="G64" s="763"/>
      <c r="H64" s="15" t="s">
        <v>53</v>
      </c>
      <c r="I64" s="556">
        <v>900</v>
      </c>
      <c r="J64" s="763"/>
      <c r="K64" s="763"/>
      <c r="L64" s="763"/>
      <c r="M64" s="1080"/>
      <c r="N64" s="763"/>
      <c r="O64" s="763"/>
      <c r="P64" s="763"/>
      <c r="Q64" s="763"/>
      <c r="R64" s="763"/>
    </row>
    <row r="65" spans="1:19" s="410" customFormat="1" ht="143.25" customHeight="1" x14ac:dyDescent="0.25">
      <c r="A65" s="761">
        <v>30</v>
      </c>
      <c r="B65" s="761">
        <v>6</v>
      </c>
      <c r="C65" s="761">
        <v>1</v>
      </c>
      <c r="D65" s="761">
        <v>13</v>
      </c>
      <c r="E65" s="761" t="s">
        <v>2216</v>
      </c>
      <c r="F65" s="761" t="s">
        <v>2217</v>
      </c>
      <c r="G65" s="761" t="s">
        <v>290</v>
      </c>
      <c r="H65" s="556" t="s">
        <v>1619</v>
      </c>
      <c r="I65" s="556">
        <v>1</v>
      </c>
      <c r="J65" s="761" t="s">
        <v>2134</v>
      </c>
      <c r="K65" s="761" t="s">
        <v>125</v>
      </c>
      <c r="L65" s="761"/>
      <c r="M65" s="928">
        <v>34149.31</v>
      </c>
      <c r="N65" s="928"/>
      <c r="O65" s="928">
        <v>28815.64</v>
      </c>
      <c r="P65" s="928"/>
      <c r="Q65" s="761" t="s">
        <v>2218</v>
      </c>
      <c r="R65" s="761" t="s">
        <v>2219</v>
      </c>
    </row>
    <row r="66" spans="1:19" s="410" customFormat="1" ht="42.75" customHeight="1" x14ac:dyDescent="0.25">
      <c r="A66" s="924"/>
      <c r="B66" s="763"/>
      <c r="C66" s="763"/>
      <c r="D66" s="763"/>
      <c r="E66" s="763"/>
      <c r="F66" s="763"/>
      <c r="G66" s="763"/>
      <c r="H66" s="15" t="s">
        <v>53</v>
      </c>
      <c r="I66" s="556">
        <v>1000</v>
      </c>
      <c r="J66" s="763"/>
      <c r="K66" s="763"/>
      <c r="L66" s="763"/>
      <c r="M66" s="763"/>
      <c r="N66" s="763"/>
      <c r="O66" s="763"/>
      <c r="P66" s="763"/>
      <c r="Q66" s="763"/>
      <c r="R66" s="763"/>
    </row>
    <row r="67" spans="1:19" s="410" customFormat="1" ht="99.75" customHeight="1" x14ac:dyDescent="0.25">
      <c r="A67" s="761">
        <v>31</v>
      </c>
      <c r="B67" s="761">
        <v>6</v>
      </c>
      <c r="C67" s="761">
        <v>1</v>
      </c>
      <c r="D67" s="761">
        <v>13</v>
      </c>
      <c r="E67" s="761" t="s">
        <v>2220</v>
      </c>
      <c r="F67" s="761" t="s">
        <v>2221</v>
      </c>
      <c r="G67" s="761" t="s">
        <v>2222</v>
      </c>
      <c r="H67" s="556" t="s">
        <v>2223</v>
      </c>
      <c r="I67" s="113" t="s">
        <v>2224</v>
      </c>
      <c r="J67" s="761" t="s">
        <v>2134</v>
      </c>
      <c r="K67" s="761" t="s">
        <v>69</v>
      </c>
      <c r="L67" s="761"/>
      <c r="M67" s="928">
        <v>33191.550000000003</v>
      </c>
      <c r="N67" s="928"/>
      <c r="O67" s="928">
        <v>33191.550000000003</v>
      </c>
      <c r="P67" s="928"/>
      <c r="Q67" s="761" t="s">
        <v>2225</v>
      </c>
      <c r="R67" s="761" t="s">
        <v>2226</v>
      </c>
    </row>
    <row r="68" spans="1:19" s="410" customFormat="1" ht="92.25" customHeight="1" x14ac:dyDescent="0.25">
      <c r="A68" s="924"/>
      <c r="B68" s="763"/>
      <c r="C68" s="763"/>
      <c r="D68" s="763"/>
      <c r="E68" s="763"/>
      <c r="F68" s="763"/>
      <c r="G68" s="763"/>
      <c r="H68" s="15" t="s">
        <v>4091</v>
      </c>
      <c r="I68" s="113" t="s">
        <v>2227</v>
      </c>
      <c r="J68" s="763"/>
      <c r="K68" s="763"/>
      <c r="L68" s="763"/>
      <c r="M68" s="1080"/>
      <c r="N68" s="763"/>
      <c r="O68" s="929"/>
      <c r="P68" s="763"/>
      <c r="Q68" s="763"/>
      <c r="R68" s="763"/>
    </row>
    <row r="69" spans="1:19" s="410" customFormat="1" ht="63.75" customHeight="1" x14ac:dyDescent="0.25">
      <c r="A69" s="750">
        <v>32</v>
      </c>
      <c r="B69" s="755" t="s">
        <v>51</v>
      </c>
      <c r="C69" s="755">
        <v>1.3</v>
      </c>
      <c r="D69" s="756">
        <v>13</v>
      </c>
      <c r="E69" s="761" t="s">
        <v>2228</v>
      </c>
      <c r="F69" s="756" t="s">
        <v>2086</v>
      </c>
      <c r="G69" s="752" t="s">
        <v>2091</v>
      </c>
      <c r="H69" s="556" t="s">
        <v>2072</v>
      </c>
      <c r="I69" s="552">
        <v>1</v>
      </c>
      <c r="J69" s="756" t="s">
        <v>2087</v>
      </c>
      <c r="K69" s="764" t="s">
        <v>65</v>
      </c>
      <c r="L69" s="1108"/>
      <c r="M69" s="765">
        <v>9627.2999999999993</v>
      </c>
      <c r="N69" s="1108"/>
      <c r="O69" s="765">
        <v>9627.2999999999993</v>
      </c>
      <c r="P69" s="1108"/>
      <c r="Q69" s="756" t="s">
        <v>2070</v>
      </c>
      <c r="R69" s="756" t="s">
        <v>2071</v>
      </c>
      <c r="S69" s="119"/>
    </row>
    <row r="70" spans="1:19" s="410" customFormat="1" ht="63.75" customHeight="1" x14ac:dyDescent="0.25">
      <c r="A70" s="834"/>
      <c r="B70" s="1107"/>
      <c r="C70" s="1107"/>
      <c r="D70" s="1107"/>
      <c r="E70" s="763"/>
      <c r="F70" s="1107"/>
      <c r="G70" s="1127"/>
      <c r="H70" s="556" t="s">
        <v>2088</v>
      </c>
      <c r="I70" s="113" t="s">
        <v>2100</v>
      </c>
      <c r="J70" s="1107"/>
      <c r="K70" s="1107"/>
      <c r="L70" s="1107"/>
      <c r="M70" s="1107"/>
      <c r="N70" s="1107"/>
      <c r="O70" s="1107"/>
      <c r="P70" s="1107"/>
      <c r="Q70" s="1107"/>
      <c r="R70" s="1107"/>
      <c r="S70" s="119"/>
    </row>
    <row r="71" spans="1:19" s="410" customFormat="1" ht="65.25" customHeight="1" x14ac:dyDescent="0.25">
      <c r="A71" s="750">
        <v>33</v>
      </c>
      <c r="B71" s="755" t="s">
        <v>51</v>
      </c>
      <c r="C71" s="755">
        <v>1.3</v>
      </c>
      <c r="D71" s="756">
        <v>13</v>
      </c>
      <c r="E71" s="756" t="s">
        <v>2229</v>
      </c>
      <c r="F71" s="756" t="s">
        <v>2230</v>
      </c>
      <c r="G71" s="756" t="s">
        <v>329</v>
      </c>
      <c r="H71" s="556" t="s">
        <v>2072</v>
      </c>
      <c r="I71" s="552">
        <v>1</v>
      </c>
      <c r="J71" s="761" t="s">
        <v>2231</v>
      </c>
      <c r="K71" s="764" t="s">
        <v>51</v>
      </c>
      <c r="L71" s="1108"/>
      <c r="M71" s="765">
        <v>9000</v>
      </c>
      <c r="N71" s="1108"/>
      <c r="O71" s="765">
        <v>9000</v>
      </c>
      <c r="P71" s="1108"/>
      <c r="Q71" s="756" t="s">
        <v>2070</v>
      </c>
      <c r="R71" s="756" t="s">
        <v>2071</v>
      </c>
      <c r="S71" s="119"/>
    </row>
    <row r="72" spans="1:19" s="410" customFormat="1" ht="94.5" customHeight="1" x14ac:dyDescent="0.25">
      <c r="A72" s="834"/>
      <c r="B72" s="1107"/>
      <c r="C72" s="1107"/>
      <c r="D72" s="1107"/>
      <c r="E72" s="1107"/>
      <c r="F72" s="1107"/>
      <c r="G72" s="1107"/>
      <c r="H72" s="556" t="s">
        <v>2232</v>
      </c>
      <c r="I72" s="113" t="s">
        <v>61</v>
      </c>
      <c r="J72" s="763"/>
      <c r="K72" s="1107"/>
      <c r="L72" s="1107"/>
      <c r="M72" s="1107"/>
      <c r="N72" s="1107"/>
      <c r="O72" s="1107"/>
      <c r="P72" s="1107"/>
      <c r="Q72" s="1107"/>
      <c r="R72" s="1107"/>
      <c r="S72" s="119"/>
    </row>
    <row r="73" spans="1:19" s="410" customFormat="1" ht="63.75" customHeight="1" x14ac:dyDescent="0.25">
      <c r="A73" s="750">
        <v>34</v>
      </c>
      <c r="B73" s="1128" t="s">
        <v>65</v>
      </c>
      <c r="C73" s="1128">
        <v>1</v>
      </c>
      <c r="D73" s="761">
        <v>3</v>
      </c>
      <c r="E73" s="750" t="s">
        <v>2664</v>
      </c>
      <c r="F73" s="761" t="s">
        <v>2665</v>
      </c>
      <c r="G73" s="750" t="s">
        <v>559</v>
      </c>
      <c r="H73" s="556" t="s">
        <v>2666</v>
      </c>
      <c r="I73" s="552">
        <v>1</v>
      </c>
      <c r="J73" s="761" t="s">
        <v>2667</v>
      </c>
      <c r="K73" s="764"/>
      <c r="L73" s="764" t="s">
        <v>59</v>
      </c>
      <c r="M73" s="765"/>
      <c r="N73" s="765">
        <v>50000</v>
      </c>
      <c r="O73" s="765"/>
      <c r="P73" s="765">
        <v>50000</v>
      </c>
      <c r="Q73" s="756" t="s">
        <v>2070</v>
      </c>
      <c r="R73" s="756" t="s">
        <v>2071</v>
      </c>
      <c r="S73" s="119"/>
    </row>
    <row r="74" spans="1:19" s="410" customFormat="1" ht="46.5" customHeight="1" x14ac:dyDescent="0.25">
      <c r="A74" s="834"/>
      <c r="B74" s="834"/>
      <c r="C74" s="834"/>
      <c r="D74" s="763"/>
      <c r="E74" s="834"/>
      <c r="F74" s="763"/>
      <c r="G74" s="834"/>
      <c r="H74" s="556" t="s">
        <v>2668</v>
      </c>
      <c r="I74" s="113" t="s">
        <v>2669</v>
      </c>
      <c r="J74" s="763"/>
      <c r="K74" s="1107"/>
      <c r="L74" s="1107"/>
      <c r="M74" s="1107"/>
      <c r="N74" s="765"/>
      <c r="O74" s="765"/>
      <c r="P74" s="765"/>
      <c r="Q74" s="1107"/>
      <c r="R74" s="1107"/>
      <c r="S74" s="119"/>
    </row>
    <row r="75" spans="1:19" s="410" customFormat="1" ht="63.75" customHeight="1" x14ac:dyDescent="0.25">
      <c r="A75" s="750">
        <v>35</v>
      </c>
      <c r="B75" s="755" t="s">
        <v>158</v>
      </c>
      <c r="C75" s="755">
        <v>1</v>
      </c>
      <c r="D75" s="756">
        <v>6</v>
      </c>
      <c r="E75" s="756" t="s">
        <v>2074</v>
      </c>
      <c r="F75" s="756" t="s">
        <v>2075</v>
      </c>
      <c r="G75" s="756" t="s">
        <v>2076</v>
      </c>
      <c r="H75" s="15" t="s">
        <v>2077</v>
      </c>
      <c r="I75" s="552">
        <v>4</v>
      </c>
      <c r="J75" s="756" t="s">
        <v>2078</v>
      </c>
      <c r="K75" s="764"/>
      <c r="L75" s="764" t="s">
        <v>62</v>
      </c>
      <c r="M75" s="765"/>
      <c r="N75" s="765">
        <v>80000</v>
      </c>
      <c r="O75" s="765"/>
      <c r="P75" s="765">
        <v>80000</v>
      </c>
      <c r="Q75" s="756" t="s">
        <v>2070</v>
      </c>
      <c r="R75" s="756" t="s">
        <v>2071</v>
      </c>
      <c r="S75" s="119"/>
    </row>
    <row r="76" spans="1:19" s="410" customFormat="1" ht="55.5" customHeight="1" x14ac:dyDescent="0.25">
      <c r="A76" s="834"/>
      <c r="B76" s="1107"/>
      <c r="C76" s="1107"/>
      <c r="D76" s="1107"/>
      <c r="E76" s="1107"/>
      <c r="F76" s="1107"/>
      <c r="G76" s="1107"/>
      <c r="H76" s="556" t="s">
        <v>2079</v>
      </c>
      <c r="I76" s="113" t="s">
        <v>2080</v>
      </c>
      <c r="J76" s="1107"/>
      <c r="K76" s="1107"/>
      <c r="L76" s="1107"/>
      <c r="M76" s="1107"/>
      <c r="N76" s="765"/>
      <c r="O76" s="765"/>
      <c r="P76" s="765"/>
      <c r="Q76" s="1107"/>
      <c r="R76" s="1107"/>
      <c r="S76" s="119"/>
    </row>
    <row r="77" spans="1:19" s="410" customFormat="1" ht="63.75" customHeight="1" x14ac:dyDescent="0.25">
      <c r="A77" s="750">
        <v>36</v>
      </c>
      <c r="B77" s="755" t="s">
        <v>51</v>
      </c>
      <c r="C77" s="755">
        <v>1</v>
      </c>
      <c r="D77" s="756">
        <v>9</v>
      </c>
      <c r="E77" s="756" t="s">
        <v>144</v>
      </c>
      <c r="F77" s="756" t="s">
        <v>2081</v>
      </c>
      <c r="G77" s="756" t="s">
        <v>1466</v>
      </c>
      <c r="H77" s="15" t="s">
        <v>2082</v>
      </c>
      <c r="I77" s="552">
        <v>1</v>
      </c>
      <c r="J77" s="756" t="s">
        <v>2083</v>
      </c>
      <c r="K77" s="764"/>
      <c r="L77" s="750" t="s">
        <v>51</v>
      </c>
      <c r="M77" s="765"/>
      <c r="N77" s="765">
        <v>80000</v>
      </c>
      <c r="O77" s="765"/>
      <c r="P77" s="765">
        <v>80000</v>
      </c>
      <c r="Q77" s="756" t="s">
        <v>2070</v>
      </c>
      <c r="R77" s="756" t="s">
        <v>2071</v>
      </c>
      <c r="S77" s="119"/>
    </row>
    <row r="78" spans="1:19" s="410" customFormat="1" ht="45" customHeight="1" x14ac:dyDescent="0.25">
      <c r="A78" s="834"/>
      <c r="B78" s="1107"/>
      <c r="C78" s="1107"/>
      <c r="D78" s="1107"/>
      <c r="E78" s="1107"/>
      <c r="F78" s="1107"/>
      <c r="G78" s="1107"/>
      <c r="H78" s="556" t="s">
        <v>2084</v>
      </c>
      <c r="I78" s="113" t="s">
        <v>142</v>
      </c>
      <c r="J78" s="1107"/>
      <c r="K78" s="1107"/>
      <c r="L78" s="834"/>
      <c r="M78" s="1107"/>
      <c r="N78" s="765"/>
      <c r="O78" s="765"/>
      <c r="P78" s="765"/>
      <c r="Q78" s="1107"/>
      <c r="R78" s="1107"/>
      <c r="S78" s="119"/>
    </row>
    <row r="79" spans="1:19" s="410" customFormat="1" ht="63.75" customHeight="1" x14ac:dyDescent="0.25">
      <c r="A79" s="750">
        <v>37</v>
      </c>
      <c r="B79" s="755" t="s">
        <v>51</v>
      </c>
      <c r="C79" s="755">
        <v>1</v>
      </c>
      <c r="D79" s="756">
        <v>9</v>
      </c>
      <c r="E79" s="756" t="s">
        <v>2085</v>
      </c>
      <c r="F79" s="756" t="s">
        <v>2086</v>
      </c>
      <c r="G79" s="756" t="s">
        <v>2067</v>
      </c>
      <c r="H79" s="15" t="s">
        <v>2072</v>
      </c>
      <c r="I79" s="552">
        <v>1</v>
      </c>
      <c r="J79" s="756" t="s">
        <v>2087</v>
      </c>
      <c r="K79" s="764"/>
      <c r="L79" s="755" t="s">
        <v>51</v>
      </c>
      <c r="M79" s="765"/>
      <c r="N79" s="765">
        <v>10000</v>
      </c>
      <c r="O79" s="765"/>
      <c r="P79" s="765">
        <v>10000</v>
      </c>
      <c r="Q79" s="756" t="s">
        <v>2070</v>
      </c>
      <c r="R79" s="756" t="s">
        <v>2071</v>
      </c>
      <c r="S79" s="119"/>
    </row>
    <row r="80" spans="1:19" s="410" customFormat="1" ht="65.25" customHeight="1" x14ac:dyDescent="0.25">
      <c r="A80" s="834"/>
      <c r="B80" s="1107"/>
      <c r="C80" s="1107"/>
      <c r="D80" s="1107"/>
      <c r="E80" s="1107"/>
      <c r="F80" s="1107"/>
      <c r="G80" s="1107"/>
      <c r="H80" s="556" t="s">
        <v>2088</v>
      </c>
      <c r="I80" s="113" t="s">
        <v>1015</v>
      </c>
      <c r="J80" s="1107"/>
      <c r="K80" s="1107"/>
      <c r="L80" s="755"/>
      <c r="M80" s="1107"/>
      <c r="N80" s="765"/>
      <c r="O80" s="765"/>
      <c r="P80" s="765"/>
      <c r="Q80" s="1107"/>
      <c r="R80" s="1107"/>
      <c r="S80" s="119"/>
    </row>
    <row r="81" spans="1:19" s="410" customFormat="1" ht="63.75" customHeight="1" x14ac:dyDescent="0.25">
      <c r="A81" s="750">
        <v>38</v>
      </c>
      <c r="B81" s="755" t="s">
        <v>51</v>
      </c>
      <c r="C81" s="755">
        <v>1</v>
      </c>
      <c r="D81" s="756">
        <v>9</v>
      </c>
      <c r="E81" s="756" t="s">
        <v>2101</v>
      </c>
      <c r="F81" s="756" t="s">
        <v>2670</v>
      </c>
      <c r="G81" s="756" t="s">
        <v>2067</v>
      </c>
      <c r="H81" s="15" t="s">
        <v>2072</v>
      </c>
      <c r="I81" s="552">
        <v>1</v>
      </c>
      <c r="J81" s="756" t="s">
        <v>2103</v>
      </c>
      <c r="K81" s="764"/>
      <c r="L81" s="750" t="s">
        <v>2671</v>
      </c>
      <c r="M81" s="765"/>
      <c r="N81" s="765">
        <v>20000</v>
      </c>
      <c r="O81" s="765"/>
      <c r="P81" s="765">
        <v>20000</v>
      </c>
      <c r="Q81" s="756" t="s">
        <v>2070</v>
      </c>
      <c r="R81" s="756" t="s">
        <v>2071</v>
      </c>
      <c r="S81" s="119"/>
    </row>
    <row r="82" spans="1:19" s="410" customFormat="1" ht="63.75" customHeight="1" x14ac:dyDescent="0.25">
      <c r="A82" s="834"/>
      <c r="B82" s="1107"/>
      <c r="C82" s="1107"/>
      <c r="D82" s="1107"/>
      <c r="E82" s="1107"/>
      <c r="F82" s="1107"/>
      <c r="G82" s="1107"/>
      <c r="H82" s="556" t="s">
        <v>2104</v>
      </c>
      <c r="I82" s="113" t="s">
        <v>111</v>
      </c>
      <c r="J82" s="1107"/>
      <c r="K82" s="1107"/>
      <c r="L82" s="834"/>
      <c r="M82" s="1107"/>
      <c r="N82" s="765"/>
      <c r="O82" s="765"/>
      <c r="P82" s="765"/>
      <c r="Q82" s="1107"/>
      <c r="R82" s="1107"/>
      <c r="S82" s="119"/>
    </row>
    <row r="83" spans="1:19" s="410" customFormat="1" ht="63.75" customHeight="1" x14ac:dyDescent="0.25">
      <c r="A83" s="750">
        <v>39</v>
      </c>
      <c r="B83" s="755" t="s">
        <v>51</v>
      </c>
      <c r="C83" s="755" t="s">
        <v>309</v>
      </c>
      <c r="D83" s="756">
        <v>10</v>
      </c>
      <c r="E83" s="756" t="s">
        <v>2089</v>
      </c>
      <c r="F83" s="756" t="s">
        <v>2086</v>
      </c>
      <c r="G83" s="756" t="s">
        <v>2067</v>
      </c>
      <c r="H83" s="15" t="s">
        <v>2072</v>
      </c>
      <c r="I83" s="552">
        <v>1</v>
      </c>
      <c r="J83" s="756" t="s">
        <v>2087</v>
      </c>
      <c r="K83" s="764"/>
      <c r="L83" s="750" t="s">
        <v>51</v>
      </c>
      <c r="M83" s="765"/>
      <c r="N83" s="765">
        <v>10000</v>
      </c>
      <c r="O83" s="765"/>
      <c r="P83" s="765">
        <v>10000</v>
      </c>
      <c r="Q83" s="756" t="s">
        <v>2070</v>
      </c>
      <c r="R83" s="968" t="s">
        <v>2071</v>
      </c>
      <c r="S83" s="119"/>
    </row>
    <row r="84" spans="1:19" s="410" customFormat="1" ht="63.75" customHeight="1" x14ac:dyDescent="0.25">
      <c r="A84" s="834"/>
      <c r="B84" s="1107"/>
      <c r="C84" s="1107"/>
      <c r="D84" s="1107"/>
      <c r="E84" s="1107"/>
      <c r="F84" s="1107"/>
      <c r="G84" s="1107"/>
      <c r="H84" s="556" t="s">
        <v>2088</v>
      </c>
      <c r="I84" s="113" t="s">
        <v>100</v>
      </c>
      <c r="J84" s="1107"/>
      <c r="K84" s="1107"/>
      <c r="L84" s="834"/>
      <c r="M84" s="1107"/>
      <c r="N84" s="765"/>
      <c r="O84" s="765"/>
      <c r="P84" s="765"/>
      <c r="Q84" s="1107"/>
      <c r="R84" s="1129"/>
      <c r="S84" s="119"/>
    </row>
    <row r="85" spans="1:19" s="410" customFormat="1" ht="63.75" customHeight="1" x14ac:dyDescent="0.25">
      <c r="A85" s="750">
        <v>40</v>
      </c>
      <c r="B85" s="755" t="s">
        <v>51</v>
      </c>
      <c r="C85" s="755" t="s">
        <v>309</v>
      </c>
      <c r="D85" s="756">
        <v>10</v>
      </c>
      <c r="E85" s="756" t="s">
        <v>2672</v>
      </c>
      <c r="F85" s="756" t="s">
        <v>2086</v>
      </c>
      <c r="G85" s="756" t="s">
        <v>2067</v>
      </c>
      <c r="H85" s="15" t="s">
        <v>2072</v>
      </c>
      <c r="I85" s="552">
        <v>1</v>
      </c>
      <c r="J85" s="756" t="s">
        <v>2087</v>
      </c>
      <c r="K85" s="764"/>
      <c r="L85" s="750" t="s">
        <v>51</v>
      </c>
      <c r="M85" s="765"/>
      <c r="N85" s="765">
        <v>9000</v>
      </c>
      <c r="O85" s="765"/>
      <c r="P85" s="765">
        <v>9000</v>
      </c>
      <c r="Q85" s="756" t="s">
        <v>2070</v>
      </c>
      <c r="R85" s="968" t="s">
        <v>2071</v>
      </c>
      <c r="S85" s="119"/>
    </row>
    <row r="86" spans="1:19" s="410" customFormat="1" ht="63.75" customHeight="1" x14ac:dyDescent="0.25">
      <c r="A86" s="834"/>
      <c r="B86" s="1107"/>
      <c r="C86" s="1107"/>
      <c r="D86" s="1107"/>
      <c r="E86" s="1107"/>
      <c r="F86" s="1107"/>
      <c r="G86" s="1107"/>
      <c r="H86" s="556" t="s">
        <v>2088</v>
      </c>
      <c r="I86" s="113" t="s">
        <v>100</v>
      </c>
      <c r="J86" s="1107"/>
      <c r="K86" s="1107"/>
      <c r="L86" s="834"/>
      <c r="M86" s="1107"/>
      <c r="N86" s="765"/>
      <c r="O86" s="765"/>
      <c r="P86" s="765"/>
      <c r="Q86" s="1107"/>
      <c r="R86" s="1129"/>
      <c r="S86" s="119"/>
    </row>
    <row r="87" spans="1:19" s="410" customFormat="1" ht="63.75" customHeight="1" x14ac:dyDescent="0.25">
      <c r="A87" s="750">
        <v>41</v>
      </c>
      <c r="B87" s="755" t="s">
        <v>51</v>
      </c>
      <c r="C87" s="755">
        <v>1.3</v>
      </c>
      <c r="D87" s="756">
        <v>13</v>
      </c>
      <c r="E87" s="756" t="s">
        <v>2090</v>
      </c>
      <c r="F87" s="756" t="s">
        <v>2086</v>
      </c>
      <c r="G87" s="752" t="s">
        <v>2091</v>
      </c>
      <c r="H87" s="556" t="s">
        <v>2072</v>
      </c>
      <c r="I87" s="552">
        <v>1</v>
      </c>
      <c r="J87" s="756" t="s">
        <v>2087</v>
      </c>
      <c r="K87" s="764"/>
      <c r="L87" s="750" t="s">
        <v>65</v>
      </c>
      <c r="M87" s="765"/>
      <c r="N87" s="765">
        <v>30000</v>
      </c>
      <c r="O87" s="765"/>
      <c r="P87" s="765">
        <v>30000</v>
      </c>
      <c r="Q87" s="756" t="s">
        <v>2070</v>
      </c>
      <c r="R87" s="756" t="s">
        <v>2071</v>
      </c>
      <c r="S87" s="119"/>
    </row>
    <row r="88" spans="1:19" s="410" customFormat="1" ht="63.75" customHeight="1" x14ac:dyDescent="0.25">
      <c r="A88" s="834"/>
      <c r="B88" s="1107"/>
      <c r="C88" s="1107"/>
      <c r="D88" s="1107"/>
      <c r="E88" s="1107"/>
      <c r="F88" s="1107"/>
      <c r="G88" s="1127"/>
      <c r="H88" s="556" t="s">
        <v>2088</v>
      </c>
      <c r="I88" s="113" t="s">
        <v>1015</v>
      </c>
      <c r="J88" s="1107"/>
      <c r="K88" s="1107"/>
      <c r="L88" s="834"/>
      <c r="M88" s="1107"/>
      <c r="N88" s="765"/>
      <c r="O88" s="765"/>
      <c r="P88" s="765"/>
      <c r="Q88" s="1107"/>
      <c r="R88" s="1107"/>
      <c r="S88" s="119"/>
    </row>
    <row r="89" spans="1:19" s="410" customFormat="1" ht="63.75" customHeight="1" x14ac:dyDescent="0.25">
      <c r="A89" s="750">
        <v>42</v>
      </c>
      <c r="B89" s="755" t="s">
        <v>51</v>
      </c>
      <c r="C89" s="755">
        <v>1.3</v>
      </c>
      <c r="D89" s="756">
        <v>13</v>
      </c>
      <c r="E89" s="761" t="s">
        <v>2228</v>
      </c>
      <c r="F89" s="756" t="s">
        <v>2086</v>
      </c>
      <c r="G89" s="752" t="s">
        <v>2091</v>
      </c>
      <c r="H89" s="556" t="s">
        <v>2072</v>
      </c>
      <c r="I89" s="552">
        <v>1</v>
      </c>
      <c r="J89" s="756" t="s">
        <v>2087</v>
      </c>
      <c r="K89" s="764"/>
      <c r="L89" s="750" t="s">
        <v>69</v>
      </c>
      <c r="M89" s="765"/>
      <c r="N89" s="765">
        <v>15000</v>
      </c>
      <c r="O89" s="765"/>
      <c r="P89" s="765">
        <v>15000</v>
      </c>
      <c r="Q89" s="756" t="s">
        <v>2070</v>
      </c>
      <c r="R89" s="756" t="s">
        <v>2071</v>
      </c>
      <c r="S89" s="119"/>
    </row>
    <row r="90" spans="1:19" s="410" customFormat="1" ht="63.75" customHeight="1" x14ac:dyDescent="0.25">
      <c r="A90" s="834"/>
      <c r="B90" s="1107"/>
      <c r="C90" s="1107"/>
      <c r="D90" s="1107"/>
      <c r="E90" s="763"/>
      <c r="F90" s="1107"/>
      <c r="G90" s="1127"/>
      <c r="H90" s="556" t="s">
        <v>2088</v>
      </c>
      <c r="I90" s="113" t="s">
        <v>1015</v>
      </c>
      <c r="J90" s="1107"/>
      <c r="K90" s="1107"/>
      <c r="L90" s="834"/>
      <c r="M90" s="1107"/>
      <c r="N90" s="765"/>
      <c r="O90" s="765"/>
      <c r="P90" s="765"/>
      <c r="Q90" s="1107"/>
      <c r="R90" s="1107"/>
      <c r="S90" s="119"/>
    </row>
    <row r="91" spans="1:19" s="410" customFormat="1" ht="78" customHeight="1" x14ac:dyDescent="0.25">
      <c r="A91" s="750">
        <v>43</v>
      </c>
      <c r="B91" s="755" t="s">
        <v>51</v>
      </c>
      <c r="C91" s="755">
        <v>1.3</v>
      </c>
      <c r="D91" s="756">
        <v>13</v>
      </c>
      <c r="E91" s="756" t="s">
        <v>2092</v>
      </c>
      <c r="F91" s="756" t="s">
        <v>2093</v>
      </c>
      <c r="G91" s="756" t="s">
        <v>2094</v>
      </c>
      <c r="H91" s="15" t="s">
        <v>2095</v>
      </c>
      <c r="I91" s="552">
        <v>1</v>
      </c>
      <c r="J91" s="756" t="s">
        <v>2096</v>
      </c>
      <c r="K91" s="764"/>
      <c r="L91" s="750" t="s">
        <v>51</v>
      </c>
      <c r="M91" s="765"/>
      <c r="N91" s="765">
        <v>9000</v>
      </c>
      <c r="O91" s="765"/>
      <c r="P91" s="765">
        <v>9000</v>
      </c>
      <c r="Q91" s="756" t="s">
        <v>2070</v>
      </c>
      <c r="R91" s="756" t="s">
        <v>2071</v>
      </c>
      <c r="S91" s="119"/>
    </row>
    <row r="92" spans="1:19" s="410" customFormat="1" ht="89.25" customHeight="1" x14ac:dyDescent="0.25">
      <c r="A92" s="834"/>
      <c r="B92" s="1107"/>
      <c r="C92" s="1107"/>
      <c r="D92" s="1107"/>
      <c r="E92" s="1107"/>
      <c r="F92" s="1107"/>
      <c r="G92" s="1107"/>
      <c r="H92" s="556" t="s">
        <v>2097</v>
      </c>
      <c r="I92" s="113" t="s">
        <v>94</v>
      </c>
      <c r="J92" s="1107"/>
      <c r="K92" s="1107"/>
      <c r="L92" s="834"/>
      <c r="M92" s="1107"/>
      <c r="N92" s="765"/>
      <c r="O92" s="765"/>
      <c r="P92" s="765"/>
      <c r="Q92" s="1107"/>
      <c r="R92" s="1107"/>
      <c r="S92" s="119"/>
    </row>
    <row r="93" spans="1:19" s="410" customFormat="1" ht="63.75" customHeight="1" x14ac:dyDescent="0.25">
      <c r="A93" s="750">
        <v>44</v>
      </c>
      <c r="B93" s="755" t="s">
        <v>51</v>
      </c>
      <c r="C93" s="755">
        <v>1.3</v>
      </c>
      <c r="D93" s="756">
        <v>13</v>
      </c>
      <c r="E93" s="756" t="s">
        <v>2098</v>
      </c>
      <c r="F93" s="756" t="s">
        <v>2086</v>
      </c>
      <c r="G93" s="756" t="s">
        <v>2067</v>
      </c>
      <c r="H93" s="556" t="s">
        <v>2072</v>
      </c>
      <c r="I93" s="552">
        <v>1</v>
      </c>
      <c r="J93" s="756" t="s">
        <v>2099</v>
      </c>
      <c r="K93" s="764"/>
      <c r="L93" s="750" t="s">
        <v>51</v>
      </c>
      <c r="M93" s="765"/>
      <c r="N93" s="831">
        <v>10000</v>
      </c>
      <c r="O93" s="831"/>
      <c r="P93" s="831">
        <v>10000</v>
      </c>
      <c r="Q93" s="756" t="s">
        <v>2070</v>
      </c>
      <c r="R93" s="756" t="s">
        <v>2071</v>
      </c>
      <c r="S93" s="119"/>
    </row>
    <row r="94" spans="1:19" s="410" customFormat="1" ht="42.75" customHeight="1" x14ac:dyDescent="0.25">
      <c r="A94" s="834"/>
      <c r="B94" s="1107"/>
      <c r="C94" s="1107"/>
      <c r="D94" s="1107"/>
      <c r="E94" s="1107"/>
      <c r="F94" s="1107"/>
      <c r="G94" s="1107"/>
      <c r="H94" s="556" t="s">
        <v>2088</v>
      </c>
      <c r="I94" s="692" t="s">
        <v>100</v>
      </c>
      <c r="J94" s="1107"/>
      <c r="K94" s="1107"/>
      <c r="L94" s="834"/>
      <c r="M94" s="1107"/>
      <c r="N94" s="833"/>
      <c r="O94" s="833"/>
      <c r="P94" s="833"/>
      <c r="Q94" s="1107"/>
      <c r="R94" s="1107"/>
      <c r="S94" s="119"/>
    </row>
    <row r="95" spans="1:19" s="410" customFormat="1" ht="65.25" customHeight="1" x14ac:dyDescent="0.25">
      <c r="A95" s="750">
        <v>45</v>
      </c>
      <c r="B95" s="755" t="s">
        <v>51</v>
      </c>
      <c r="C95" s="755">
        <v>1.3</v>
      </c>
      <c r="D95" s="756">
        <v>13</v>
      </c>
      <c r="E95" s="756" t="s">
        <v>2673</v>
      </c>
      <c r="F95" s="756" t="s">
        <v>2086</v>
      </c>
      <c r="G95" s="756" t="s">
        <v>2067</v>
      </c>
      <c r="H95" s="556" t="s">
        <v>2072</v>
      </c>
      <c r="I95" s="552">
        <v>1</v>
      </c>
      <c r="J95" s="756" t="s">
        <v>2099</v>
      </c>
      <c r="K95" s="764"/>
      <c r="L95" s="750" t="s">
        <v>51</v>
      </c>
      <c r="M95" s="765"/>
      <c r="N95" s="831">
        <v>10000</v>
      </c>
      <c r="O95" s="831"/>
      <c r="P95" s="831">
        <v>10000</v>
      </c>
      <c r="Q95" s="756" t="s">
        <v>2070</v>
      </c>
      <c r="R95" s="756" t="s">
        <v>2071</v>
      </c>
      <c r="S95" s="119"/>
    </row>
    <row r="96" spans="1:19" s="410" customFormat="1" ht="51.75" customHeight="1" x14ac:dyDescent="0.25">
      <c r="A96" s="834"/>
      <c r="B96" s="1107"/>
      <c r="C96" s="1107"/>
      <c r="D96" s="1107"/>
      <c r="E96" s="1107"/>
      <c r="F96" s="1107"/>
      <c r="G96" s="1107"/>
      <c r="H96" s="556" t="s">
        <v>2088</v>
      </c>
      <c r="I96" s="692" t="s">
        <v>100</v>
      </c>
      <c r="J96" s="1107"/>
      <c r="K96" s="1107"/>
      <c r="L96" s="834"/>
      <c r="M96" s="1107"/>
      <c r="N96" s="833"/>
      <c r="O96" s="833"/>
      <c r="P96" s="833"/>
      <c r="Q96" s="1107"/>
      <c r="R96" s="1107"/>
      <c r="S96" s="119"/>
    </row>
    <row r="97" spans="12:16" s="108" customFormat="1" x14ac:dyDescent="0.25">
      <c r="M97" s="109"/>
      <c r="N97" s="109"/>
      <c r="O97" s="109"/>
      <c r="P97" s="109"/>
    </row>
    <row r="98" spans="12:16" s="108" customFormat="1" x14ac:dyDescent="0.25">
      <c r="L98" s="220"/>
      <c r="M98" s="828" t="s">
        <v>119</v>
      </c>
      <c r="N98" s="828"/>
      <c r="O98" s="828" t="s">
        <v>120</v>
      </c>
      <c r="P98" s="919"/>
    </row>
    <row r="99" spans="12:16" s="108" customFormat="1" x14ac:dyDescent="0.25">
      <c r="L99"/>
      <c r="M99" s="582" t="s">
        <v>121</v>
      </c>
      <c r="N99" s="189" t="s">
        <v>122</v>
      </c>
      <c r="O99" s="189" t="s">
        <v>121</v>
      </c>
      <c r="P99" s="189" t="s">
        <v>122</v>
      </c>
    </row>
    <row r="100" spans="12:16" s="108" customFormat="1" x14ac:dyDescent="0.25">
      <c r="L100"/>
      <c r="M100" s="691">
        <v>23</v>
      </c>
      <c r="N100" s="187">
        <v>772553.68</v>
      </c>
      <c r="O100" s="183">
        <v>22</v>
      </c>
      <c r="P100" s="188">
        <v>518773.66</v>
      </c>
    </row>
    <row r="101" spans="12:16" s="108" customFormat="1" x14ac:dyDescent="0.25">
      <c r="L101"/>
      <c r="M101" s="109"/>
      <c r="N101" s="109"/>
      <c r="O101" s="109"/>
      <c r="P101" s="109"/>
    </row>
    <row r="102" spans="12:16" x14ac:dyDescent="0.25">
      <c r="N102" s="104"/>
    </row>
  </sheetData>
  <mergeCells count="736">
    <mergeCell ref="R95:R96"/>
    <mergeCell ref="A93:A94"/>
    <mergeCell ref="B93:B94"/>
    <mergeCell ref="C93:C94"/>
    <mergeCell ref="D93:D94"/>
    <mergeCell ref="E93:E94"/>
    <mergeCell ref="F93:F94"/>
    <mergeCell ref="G93:G94"/>
    <mergeCell ref="J93:J94"/>
    <mergeCell ref="K93:K94"/>
    <mergeCell ref="L93:L94"/>
    <mergeCell ref="M93:M94"/>
    <mergeCell ref="N93:N94"/>
    <mergeCell ref="O93:O94"/>
    <mergeCell ref="P93:P94"/>
    <mergeCell ref="Q93:Q94"/>
    <mergeCell ref="R93:R94"/>
    <mergeCell ref="A95:A96"/>
    <mergeCell ref="B95:B96"/>
    <mergeCell ref="C95:C96"/>
    <mergeCell ref="D95:D96"/>
    <mergeCell ref="E95:E96"/>
    <mergeCell ref="F95:F96"/>
    <mergeCell ref="G95:G96"/>
    <mergeCell ref="J95:J96"/>
    <mergeCell ref="K95:K96"/>
    <mergeCell ref="L95:L96"/>
    <mergeCell ref="M95:M96"/>
    <mergeCell ref="N95:N96"/>
    <mergeCell ref="O95:O96"/>
    <mergeCell ref="P95:P96"/>
    <mergeCell ref="A91:A92"/>
    <mergeCell ref="B91:B92"/>
    <mergeCell ref="C91:C92"/>
    <mergeCell ref="D91:D92"/>
    <mergeCell ref="E91:E92"/>
    <mergeCell ref="F91:F92"/>
    <mergeCell ref="G91:G92"/>
    <mergeCell ref="J91:J92"/>
    <mergeCell ref="K91:K92"/>
    <mergeCell ref="L91:L92"/>
    <mergeCell ref="M91:M92"/>
    <mergeCell ref="N91:N92"/>
    <mergeCell ref="O91:O92"/>
    <mergeCell ref="P91:P92"/>
    <mergeCell ref="R91:R92"/>
    <mergeCell ref="A89:A90"/>
    <mergeCell ref="B89:B90"/>
    <mergeCell ref="C89:C90"/>
    <mergeCell ref="D89:D90"/>
    <mergeCell ref="E89:E90"/>
    <mergeCell ref="F89:F90"/>
    <mergeCell ref="G89:G90"/>
    <mergeCell ref="J89:J90"/>
    <mergeCell ref="K89:K90"/>
    <mergeCell ref="L89:L90"/>
    <mergeCell ref="M89:M90"/>
    <mergeCell ref="N89:N90"/>
    <mergeCell ref="O89:O90"/>
    <mergeCell ref="P89:P90"/>
    <mergeCell ref="Q89:Q90"/>
    <mergeCell ref="R89:R90"/>
    <mergeCell ref="B87:B88"/>
    <mergeCell ref="C87:C88"/>
    <mergeCell ref="D87:D88"/>
    <mergeCell ref="E87:E88"/>
    <mergeCell ref="F87:F88"/>
    <mergeCell ref="G87:G88"/>
    <mergeCell ref="J87:J88"/>
    <mergeCell ref="K87:K88"/>
    <mergeCell ref="Q91:Q92"/>
    <mergeCell ref="L87:L88"/>
    <mergeCell ref="M87:M88"/>
    <mergeCell ref="N87:N88"/>
    <mergeCell ref="O87:O88"/>
    <mergeCell ref="P87:P88"/>
    <mergeCell ref="Q87:Q88"/>
    <mergeCell ref="R87:R88"/>
    <mergeCell ref="A85:A86"/>
    <mergeCell ref="B85:B86"/>
    <mergeCell ref="C85:C86"/>
    <mergeCell ref="D85:D86"/>
    <mergeCell ref="E85:E86"/>
    <mergeCell ref="F85:F86"/>
    <mergeCell ref="G85:G86"/>
    <mergeCell ref="J85:J86"/>
    <mergeCell ref="K85:K86"/>
    <mergeCell ref="L85:L86"/>
    <mergeCell ref="M85:M86"/>
    <mergeCell ref="N85:N86"/>
    <mergeCell ref="O85:O86"/>
    <mergeCell ref="P85:P86"/>
    <mergeCell ref="Q85:Q86"/>
    <mergeCell ref="R85:R86"/>
    <mergeCell ref="A87:A88"/>
    <mergeCell ref="O83:O84"/>
    <mergeCell ref="P83:P84"/>
    <mergeCell ref="Q83:Q84"/>
    <mergeCell ref="R83:R84"/>
    <mergeCell ref="A81:A82"/>
    <mergeCell ref="B81:B82"/>
    <mergeCell ref="C81:C82"/>
    <mergeCell ref="D81:D82"/>
    <mergeCell ref="E81:E82"/>
    <mergeCell ref="F81:F82"/>
    <mergeCell ref="G81:G82"/>
    <mergeCell ref="J81:J82"/>
    <mergeCell ref="K81:K82"/>
    <mergeCell ref="L81:L82"/>
    <mergeCell ref="M81:M82"/>
    <mergeCell ref="N81:N82"/>
    <mergeCell ref="O81:O82"/>
    <mergeCell ref="P81:P82"/>
    <mergeCell ref="Q81:Q82"/>
    <mergeCell ref="R81:R82"/>
    <mergeCell ref="A83:A84"/>
    <mergeCell ref="B83:B84"/>
    <mergeCell ref="C83:C84"/>
    <mergeCell ref="D83:D84"/>
    <mergeCell ref="D79:D80"/>
    <mergeCell ref="E79:E80"/>
    <mergeCell ref="F79:F80"/>
    <mergeCell ref="G79:G80"/>
    <mergeCell ref="J79:J80"/>
    <mergeCell ref="K79:K80"/>
    <mergeCell ref="L83:L84"/>
    <mergeCell ref="M83:M84"/>
    <mergeCell ref="N83:N84"/>
    <mergeCell ref="E83:E84"/>
    <mergeCell ref="F83:F84"/>
    <mergeCell ref="G83:G84"/>
    <mergeCell ref="J83:J84"/>
    <mergeCell ref="K83:K84"/>
    <mergeCell ref="A69:A70"/>
    <mergeCell ref="B69:B70"/>
    <mergeCell ref="L79:L80"/>
    <mergeCell ref="M79:M80"/>
    <mergeCell ref="N79:N80"/>
    <mergeCell ref="O79:O80"/>
    <mergeCell ref="P79:P80"/>
    <mergeCell ref="Q79:Q80"/>
    <mergeCell ref="R79:R80"/>
    <mergeCell ref="A77:A78"/>
    <mergeCell ref="B77:B78"/>
    <mergeCell ref="C77:C78"/>
    <mergeCell ref="D77:D78"/>
    <mergeCell ref="E77:E78"/>
    <mergeCell ref="F77:F78"/>
    <mergeCell ref="G77:G78"/>
    <mergeCell ref="J77:J78"/>
    <mergeCell ref="K77:K78"/>
    <mergeCell ref="P77:P78"/>
    <mergeCell ref="Q77:Q78"/>
    <mergeCell ref="R77:R78"/>
    <mergeCell ref="A79:A80"/>
    <mergeCell ref="B79:B80"/>
    <mergeCell ref="C79:C80"/>
    <mergeCell ref="L73:L74"/>
    <mergeCell ref="M73:M74"/>
    <mergeCell ref="N73:N74"/>
    <mergeCell ref="O73:O74"/>
    <mergeCell ref="P73:P74"/>
    <mergeCell ref="Q73:Q74"/>
    <mergeCell ref="Q69:Q70"/>
    <mergeCell ref="R69:R70"/>
    <mergeCell ref="L69:L70"/>
    <mergeCell ref="M69:M70"/>
    <mergeCell ref="N69:N70"/>
    <mergeCell ref="G65:G66"/>
    <mergeCell ref="J65:J66"/>
    <mergeCell ref="K65:K66"/>
    <mergeCell ref="L65:L66"/>
    <mergeCell ref="M65:M66"/>
    <mergeCell ref="G69:G70"/>
    <mergeCell ref="J69:J70"/>
    <mergeCell ref="K69:K70"/>
    <mergeCell ref="Q67:Q68"/>
    <mergeCell ref="N65:N66"/>
    <mergeCell ref="O65:O66"/>
    <mergeCell ref="P65:P66"/>
    <mergeCell ref="A75:A76"/>
    <mergeCell ref="B75:B76"/>
    <mergeCell ref="C75:C76"/>
    <mergeCell ref="D75:D76"/>
    <mergeCell ref="E75:E76"/>
    <mergeCell ref="F75:F76"/>
    <mergeCell ref="G75:G76"/>
    <mergeCell ref="J75:J76"/>
    <mergeCell ref="K75:K76"/>
    <mergeCell ref="L67:L68"/>
    <mergeCell ref="M67:M68"/>
    <mergeCell ref="N67:N68"/>
    <mergeCell ref="O67:O68"/>
    <mergeCell ref="P67:P68"/>
    <mergeCell ref="O69:O70"/>
    <mergeCell ref="P69:P70"/>
    <mergeCell ref="A71:A72"/>
    <mergeCell ref="B71:B72"/>
    <mergeCell ref="C71:C72"/>
    <mergeCell ref="D71:D72"/>
    <mergeCell ref="E71:E72"/>
    <mergeCell ref="R73:R74"/>
    <mergeCell ref="A67:A68"/>
    <mergeCell ref="B67:B68"/>
    <mergeCell ref="C67:C68"/>
    <mergeCell ref="D67:D68"/>
    <mergeCell ref="E67:E68"/>
    <mergeCell ref="F67:F68"/>
    <mergeCell ref="G67:G68"/>
    <mergeCell ref="J67:J68"/>
    <mergeCell ref="K67:K68"/>
    <mergeCell ref="C69:C70"/>
    <mergeCell ref="D69:D70"/>
    <mergeCell ref="E69:E70"/>
    <mergeCell ref="F69:F70"/>
    <mergeCell ref="R67:R68"/>
    <mergeCell ref="A73:A74"/>
    <mergeCell ref="B73:B74"/>
    <mergeCell ref="C73:C74"/>
    <mergeCell ref="D73:D74"/>
    <mergeCell ref="E73:E74"/>
    <mergeCell ref="F73:F74"/>
    <mergeCell ref="G73:G74"/>
    <mergeCell ref="J73:J74"/>
    <mergeCell ref="K73:K74"/>
    <mergeCell ref="M61:M62"/>
    <mergeCell ref="N61:N62"/>
    <mergeCell ref="O61:O62"/>
    <mergeCell ref="P61:P62"/>
    <mergeCell ref="Q61:Q62"/>
    <mergeCell ref="R61:R62"/>
    <mergeCell ref="A65:A66"/>
    <mergeCell ref="B65:B66"/>
    <mergeCell ref="C65:C66"/>
    <mergeCell ref="D65:D66"/>
    <mergeCell ref="E65:E66"/>
    <mergeCell ref="F65:F66"/>
    <mergeCell ref="A61:A62"/>
    <mergeCell ref="B61:B62"/>
    <mergeCell ref="C61:C62"/>
    <mergeCell ref="D61:D62"/>
    <mergeCell ref="E61:E62"/>
    <mergeCell ref="F61:F62"/>
    <mergeCell ref="G61:G62"/>
    <mergeCell ref="J61:J62"/>
    <mergeCell ref="K61:K62"/>
    <mergeCell ref="Q65:Q66"/>
    <mergeCell ref="R65:R66"/>
    <mergeCell ref="G63:G64"/>
    <mergeCell ref="B59:B60"/>
    <mergeCell ref="C59:C60"/>
    <mergeCell ref="D59:D60"/>
    <mergeCell ref="E59:E60"/>
    <mergeCell ref="F59:F60"/>
    <mergeCell ref="G59:G60"/>
    <mergeCell ref="J59:J60"/>
    <mergeCell ref="K59:K60"/>
    <mergeCell ref="L61:L62"/>
    <mergeCell ref="L55:L56"/>
    <mergeCell ref="M55:M56"/>
    <mergeCell ref="N55:N56"/>
    <mergeCell ref="O55:O56"/>
    <mergeCell ref="P55:P56"/>
    <mergeCell ref="Q55:Q56"/>
    <mergeCell ref="R55:R56"/>
    <mergeCell ref="A57:A58"/>
    <mergeCell ref="B57:B58"/>
    <mergeCell ref="C57:C58"/>
    <mergeCell ref="D57:D58"/>
    <mergeCell ref="E57:E58"/>
    <mergeCell ref="F57:F58"/>
    <mergeCell ref="G57:G58"/>
    <mergeCell ref="J57:J58"/>
    <mergeCell ref="K57:K58"/>
    <mergeCell ref="L57:L58"/>
    <mergeCell ref="M57:M58"/>
    <mergeCell ref="N57:N58"/>
    <mergeCell ref="O57:O58"/>
    <mergeCell ref="P57:P58"/>
    <mergeCell ref="Q57:Q58"/>
    <mergeCell ref="R57:R58"/>
    <mergeCell ref="A55:A56"/>
    <mergeCell ref="D55:D56"/>
    <mergeCell ref="E55:E56"/>
    <mergeCell ref="F55:F56"/>
    <mergeCell ref="G55:G56"/>
    <mergeCell ref="J55:J56"/>
    <mergeCell ref="E47:E48"/>
    <mergeCell ref="F47:F48"/>
    <mergeCell ref="G47:G48"/>
    <mergeCell ref="J47:J48"/>
    <mergeCell ref="O45:O46"/>
    <mergeCell ref="O47:O48"/>
    <mergeCell ref="K47:K48"/>
    <mergeCell ref="K55:K56"/>
    <mergeCell ref="A53:A54"/>
    <mergeCell ref="B53:B54"/>
    <mergeCell ref="C53:C54"/>
    <mergeCell ref="D53:D54"/>
    <mergeCell ref="E53:E54"/>
    <mergeCell ref="F53:F54"/>
    <mergeCell ref="G53:G54"/>
    <mergeCell ref="J53:J54"/>
    <mergeCell ref="K53:K54"/>
    <mergeCell ref="A51:A52"/>
    <mergeCell ref="B51:B52"/>
    <mergeCell ref="C51:C52"/>
    <mergeCell ref="D51:D52"/>
    <mergeCell ref="E51:E52"/>
    <mergeCell ref="F51:F52"/>
    <mergeCell ref="G51:G52"/>
    <mergeCell ref="J51:J52"/>
    <mergeCell ref="K51:K52"/>
    <mergeCell ref="B55:B56"/>
    <mergeCell ref="C55:C56"/>
    <mergeCell ref="P45:P46"/>
    <mergeCell ref="Q45:Q46"/>
    <mergeCell ref="R45:R46"/>
    <mergeCell ref="R47:R48"/>
    <mergeCell ref="A49:A50"/>
    <mergeCell ref="B49:B50"/>
    <mergeCell ref="C49:C50"/>
    <mergeCell ref="D49:D50"/>
    <mergeCell ref="E49:E50"/>
    <mergeCell ref="F49:F50"/>
    <mergeCell ref="G49:G50"/>
    <mergeCell ref="J49:J50"/>
    <mergeCell ref="K49:K50"/>
    <mergeCell ref="L49:L50"/>
    <mergeCell ref="M49:M50"/>
    <mergeCell ref="N49:N50"/>
    <mergeCell ref="O49:O50"/>
    <mergeCell ref="P49:P50"/>
    <mergeCell ref="Q49:Q50"/>
    <mergeCell ref="R49:R50"/>
    <mergeCell ref="A47:A48"/>
    <mergeCell ref="B47:B48"/>
    <mergeCell ref="C47:C48"/>
    <mergeCell ref="D47:D48"/>
    <mergeCell ref="P41:P42"/>
    <mergeCell ref="Q41:Q42"/>
    <mergeCell ref="R41:R42"/>
    <mergeCell ref="A43:A44"/>
    <mergeCell ref="B43:B44"/>
    <mergeCell ref="C43:C44"/>
    <mergeCell ref="D43:D44"/>
    <mergeCell ref="E43:E44"/>
    <mergeCell ref="F43:F44"/>
    <mergeCell ref="G43:G44"/>
    <mergeCell ref="J43:J44"/>
    <mergeCell ref="K43:K44"/>
    <mergeCell ref="L43:L44"/>
    <mergeCell ref="M43:M44"/>
    <mergeCell ref="N43:N44"/>
    <mergeCell ref="O43:O44"/>
    <mergeCell ref="P43:P44"/>
    <mergeCell ref="Q43:Q44"/>
    <mergeCell ref="R43:R44"/>
    <mergeCell ref="A41:A42"/>
    <mergeCell ref="B41:B42"/>
    <mergeCell ref="C41:C42"/>
    <mergeCell ref="D41:D42"/>
    <mergeCell ref="E41:E42"/>
    <mergeCell ref="F41:F42"/>
    <mergeCell ref="G41:G42"/>
    <mergeCell ref="J41:J42"/>
    <mergeCell ref="K41:K42"/>
    <mergeCell ref="P35:P36"/>
    <mergeCell ref="G35:G36"/>
    <mergeCell ref="J35:J36"/>
    <mergeCell ref="K35:K36"/>
    <mergeCell ref="D39:D40"/>
    <mergeCell ref="E39:E40"/>
    <mergeCell ref="L35:L36"/>
    <mergeCell ref="M35:M36"/>
    <mergeCell ref="N35:N36"/>
    <mergeCell ref="O35:O36"/>
    <mergeCell ref="O39:O40"/>
    <mergeCell ref="P39:P40"/>
    <mergeCell ref="L41:L42"/>
    <mergeCell ref="M41:M42"/>
    <mergeCell ref="N41:N42"/>
    <mergeCell ref="O41:O42"/>
    <mergeCell ref="Q35:Q36"/>
    <mergeCell ref="R35:R36"/>
    <mergeCell ref="A37:A38"/>
    <mergeCell ref="B37:B38"/>
    <mergeCell ref="C37:C38"/>
    <mergeCell ref="D37:D38"/>
    <mergeCell ref="E37:E38"/>
    <mergeCell ref="F37:F38"/>
    <mergeCell ref="G37:G38"/>
    <mergeCell ref="J37:J38"/>
    <mergeCell ref="K37:K38"/>
    <mergeCell ref="L37:L38"/>
    <mergeCell ref="M37:M38"/>
    <mergeCell ref="N37:N38"/>
    <mergeCell ref="O37:O38"/>
    <mergeCell ref="P37:P38"/>
    <mergeCell ref="Q37:Q38"/>
    <mergeCell ref="R37:R38"/>
    <mergeCell ref="A35:A36"/>
    <mergeCell ref="B35:B36"/>
    <mergeCell ref="C35:C36"/>
    <mergeCell ref="D35:D36"/>
    <mergeCell ref="E35:E36"/>
    <mergeCell ref="F35:F36"/>
    <mergeCell ref="M33:M34"/>
    <mergeCell ref="N33:N34"/>
    <mergeCell ref="O33:O34"/>
    <mergeCell ref="P33:P34"/>
    <mergeCell ref="Q33:Q34"/>
    <mergeCell ref="R33:R34"/>
    <mergeCell ref="A31:A32"/>
    <mergeCell ref="B31:B32"/>
    <mergeCell ref="C31:C32"/>
    <mergeCell ref="D31:D32"/>
    <mergeCell ref="E31:E32"/>
    <mergeCell ref="F31:F32"/>
    <mergeCell ref="O31:O32"/>
    <mergeCell ref="P31:P32"/>
    <mergeCell ref="Q31:Q32"/>
    <mergeCell ref="G31:G32"/>
    <mergeCell ref="J31:J32"/>
    <mergeCell ref="K31:K32"/>
    <mergeCell ref="L31:L32"/>
    <mergeCell ref="M31:M32"/>
    <mergeCell ref="N31:N32"/>
    <mergeCell ref="R31:R32"/>
    <mergeCell ref="A33:A34"/>
    <mergeCell ref="B33:B34"/>
    <mergeCell ref="B29:B30"/>
    <mergeCell ref="C29:C30"/>
    <mergeCell ref="D29:D30"/>
    <mergeCell ref="E29:E30"/>
    <mergeCell ref="F29:F30"/>
    <mergeCell ref="G29:G30"/>
    <mergeCell ref="J29:J30"/>
    <mergeCell ref="K29:K30"/>
    <mergeCell ref="L33:L34"/>
    <mergeCell ref="C33:C34"/>
    <mergeCell ref="D33:D34"/>
    <mergeCell ref="E33:E34"/>
    <mergeCell ref="F33:F34"/>
    <mergeCell ref="G33:G34"/>
    <mergeCell ref="J33:J34"/>
    <mergeCell ref="K33:K34"/>
    <mergeCell ref="L29:L30"/>
    <mergeCell ref="M29:M30"/>
    <mergeCell ref="N29:N30"/>
    <mergeCell ref="O29:O30"/>
    <mergeCell ref="P29:P30"/>
    <mergeCell ref="Q29:Q30"/>
    <mergeCell ref="R29:R30"/>
    <mergeCell ref="A27:A28"/>
    <mergeCell ref="B27:B28"/>
    <mergeCell ref="C27:C28"/>
    <mergeCell ref="D27:D28"/>
    <mergeCell ref="E27:E28"/>
    <mergeCell ref="F27:F28"/>
    <mergeCell ref="O27:O28"/>
    <mergeCell ref="P27:P28"/>
    <mergeCell ref="Q27:Q28"/>
    <mergeCell ref="R27:R28"/>
    <mergeCell ref="G27:G28"/>
    <mergeCell ref="J27:J28"/>
    <mergeCell ref="K27:K28"/>
    <mergeCell ref="L27:L28"/>
    <mergeCell ref="M27:M28"/>
    <mergeCell ref="N27:N28"/>
    <mergeCell ref="A29:A30"/>
    <mergeCell ref="A25:A26"/>
    <mergeCell ref="B25:B26"/>
    <mergeCell ref="C25:C26"/>
    <mergeCell ref="D25:D26"/>
    <mergeCell ref="E25:E26"/>
    <mergeCell ref="F25:F26"/>
    <mergeCell ref="G25:G26"/>
    <mergeCell ref="J25:J26"/>
    <mergeCell ref="K25:K26"/>
    <mergeCell ref="L25:L26"/>
    <mergeCell ref="M25:M26"/>
    <mergeCell ref="N25:N26"/>
    <mergeCell ref="O25:O26"/>
    <mergeCell ref="P25:P26"/>
    <mergeCell ref="Q25:Q26"/>
    <mergeCell ref="R25:R26"/>
    <mergeCell ref="L11:L12"/>
    <mergeCell ref="M11:M12"/>
    <mergeCell ref="N11:N12"/>
    <mergeCell ref="O11:O12"/>
    <mergeCell ref="P11:P12"/>
    <mergeCell ref="Q11:Q12"/>
    <mergeCell ref="R11:R12"/>
    <mergeCell ref="L19:L20"/>
    <mergeCell ref="M19:M20"/>
    <mergeCell ref="N19:N20"/>
    <mergeCell ref="O19:O20"/>
    <mergeCell ref="P19:P20"/>
    <mergeCell ref="Q19:Q20"/>
    <mergeCell ref="R19:R20"/>
    <mergeCell ref="Q13:Q14"/>
    <mergeCell ref="R13:R14"/>
    <mergeCell ref="Q15:Q16"/>
    <mergeCell ref="Q9:Q10"/>
    <mergeCell ref="R9:R10"/>
    <mergeCell ref="Q4:Q5"/>
    <mergeCell ref="R4:R5"/>
    <mergeCell ref="A11:A12"/>
    <mergeCell ref="B11:B12"/>
    <mergeCell ref="C11:C12"/>
    <mergeCell ref="D11:D12"/>
    <mergeCell ref="E11:E12"/>
    <mergeCell ref="F11:F12"/>
    <mergeCell ref="G11:G12"/>
    <mergeCell ref="J11:J12"/>
    <mergeCell ref="K11:K12"/>
    <mergeCell ref="G4:G5"/>
    <mergeCell ref="H4:I4"/>
    <mergeCell ref="J4:J5"/>
    <mergeCell ref="K4:L4"/>
    <mergeCell ref="M4:N4"/>
    <mergeCell ref="O4:P4"/>
    <mergeCell ref="Q7:Q8"/>
    <mergeCell ref="R7:R8"/>
    <mergeCell ref="A4:A5"/>
    <mergeCell ref="B4:B5"/>
    <mergeCell ref="C4:C5"/>
    <mergeCell ref="D4:D5"/>
    <mergeCell ref="E4:E5"/>
    <mergeCell ref="F4:F5"/>
    <mergeCell ref="K7:K8"/>
    <mergeCell ref="L7:L8"/>
    <mergeCell ref="M7:M8"/>
    <mergeCell ref="N7:N8"/>
    <mergeCell ref="O7:O8"/>
    <mergeCell ref="P7:P8"/>
    <mergeCell ref="A7:A8"/>
    <mergeCell ref="B7:B8"/>
    <mergeCell ref="C7:C8"/>
    <mergeCell ref="D7:D8"/>
    <mergeCell ref="E7:E8"/>
    <mergeCell ref="F7:F8"/>
    <mergeCell ref="G7:G8"/>
    <mergeCell ref="J7:J8"/>
    <mergeCell ref="A9:A10"/>
    <mergeCell ref="B9:B10"/>
    <mergeCell ref="C9:C10"/>
    <mergeCell ref="D9:D10"/>
    <mergeCell ref="E9:E10"/>
    <mergeCell ref="F9:F10"/>
    <mergeCell ref="G9:G10"/>
    <mergeCell ref="J9:J10"/>
    <mergeCell ref="K9:K10"/>
    <mergeCell ref="A13:A14"/>
    <mergeCell ref="B13:B14"/>
    <mergeCell ref="C13:C14"/>
    <mergeCell ref="D13:D14"/>
    <mergeCell ref="E13:E14"/>
    <mergeCell ref="N13:N14"/>
    <mergeCell ref="O13:O14"/>
    <mergeCell ref="P13:P14"/>
    <mergeCell ref="F13:F14"/>
    <mergeCell ref="G13:G14"/>
    <mergeCell ref="J13:J14"/>
    <mergeCell ref="K13:K14"/>
    <mergeCell ref="L13:L14"/>
    <mergeCell ref="M13:M14"/>
    <mergeCell ref="L9:L10"/>
    <mergeCell ref="M9:M10"/>
    <mergeCell ref="N9:N10"/>
    <mergeCell ref="O9:O10"/>
    <mergeCell ref="P9:P10"/>
    <mergeCell ref="R15:R16"/>
    <mergeCell ref="G15:G16"/>
    <mergeCell ref="J15:J16"/>
    <mergeCell ref="K15:K16"/>
    <mergeCell ref="L15:L16"/>
    <mergeCell ref="M15:M16"/>
    <mergeCell ref="N15:N16"/>
    <mergeCell ref="A15:A16"/>
    <mergeCell ref="B15:B16"/>
    <mergeCell ref="C15:C16"/>
    <mergeCell ref="D15:D16"/>
    <mergeCell ref="E15:E16"/>
    <mergeCell ref="F15:F16"/>
    <mergeCell ref="O15:O16"/>
    <mergeCell ref="P15:P16"/>
    <mergeCell ref="A17:A18"/>
    <mergeCell ref="B17:B18"/>
    <mergeCell ref="C17:C18"/>
    <mergeCell ref="D17:D18"/>
    <mergeCell ref="G17:G18"/>
    <mergeCell ref="J17:J18"/>
    <mergeCell ref="K17:K18"/>
    <mergeCell ref="L17:L18"/>
    <mergeCell ref="P21:P22"/>
    <mergeCell ref="A21:A22"/>
    <mergeCell ref="B21:B22"/>
    <mergeCell ref="C21:C22"/>
    <mergeCell ref="D21:D22"/>
    <mergeCell ref="A19:A20"/>
    <mergeCell ref="B19:B20"/>
    <mergeCell ref="C19:C20"/>
    <mergeCell ref="D19:D20"/>
    <mergeCell ref="E19:E20"/>
    <mergeCell ref="F19:F20"/>
    <mergeCell ref="G19:G20"/>
    <mergeCell ref="J19:J20"/>
    <mergeCell ref="K19:K20"/>
    <mergeCell ref="Q21:Q22"/>
    <mergeCell ref="R21:R22"/>
    <mergeCell ref="O17:O18"/>
    <mergeCell ref="P17:P18"/>
    <mergeCell ref="Q17:Q18"/>
    <mergeCell ref="E17:E18"/>
    <mergeCell ref="F17:F18"/>
    <mergeCell ref="L21:L22"/>
    <mergeCell ref="M21:M22"/>
    <mergeCell ref="R17:R18"/>
    <mergeCell ref="M17:M18"/>
    <mergeCell ref="N17:N18"/>
    <mergeCell ref="E21:E22"/>
    <mergeCell ref="N21:N22"/>
    <mergeCell ref="O21:O22"/>
    <mergeCell ref="A23:A24"/>
    <mergeCell ref="B23:B24"/>
    <mergeCell ref="C23:C24"/>
    <mergeCell ref="D23:D24"/>
    <mergeCell ref="E23:E24"/>
    <mergeCell ref="F21:F22"/>
    <mergeCell ref="G21:G22"/>
    <mergeCell ref="J21:J22"/>
    <mergeCell ref="K21:K22"/>
    <mergeCell ref="N23:N24"/>
    <mergeCell ref="O23:O24"/>
    <mergeCell ref="P23:P24"/>
    <mergeCell ref="Q23:Q24"/>
    <mergeCell ref="R23:R24"/>
    <mergeCell ref="F23:F24"/>
    <mergeCell ref="G23:G24"/>
    <mergeCell ref="J23:J24"/>
    <mergeCell ref="K23:K24"/>
    <mergeCell ref="L23:L24"/>
    <mergeCell ref="M23:M24"/>
    <mergeCell ref="Q39:Q40"/>
    <mergeCell ref="R39:R40"/>
    <mergeCell ref="F39:F40"/>
    <mergeCell ref="G39:G40"/>
    <mergeCell ref="J39:J40"/>
    <mergeCell ref="K39:K40"/>
    <mergeCell ref="L39:L40"/>
    <mergeCell ref="M39:M40"/>
    <mergeCell ref="A39:A40"/>
    <mergeCell ref="B39:B40"/>
    <mergeCell ref="N39:N40"/>
    <mergeCell ref="C39:C40"/>
    <mergeCell ref="A45:A46"/>
    <mergeCell ref="B45:B46"/>
    <mergeCell ref="C45:C46"/>
    <mergeCell ref="D45:D46"/>
    <mergeCell ref="E45:E46"/>
    <mergeCell ref="F45:F46"/>
    <mergeCell ref="L47:L48"/>
    <mergeCell ref="M47:M48"/>
    <mergeCell ref="N47:N48"/>
    <mergeCell ref="G45:G46"/>
    <mergeCell ref="J45:J46"/>
    <mergeCell ref="K45:K46"/>
    <mergeCell ref="L45:L46"/>
    <mergeCell ref="M45:M46"/>
    <mergeCell ref="N45:N46"/>
    <mergeCell ref="P47:P48"/>
    <mergeCell ref="Q47:Q48"/>
    <mergeCell ref="L53:L54"/>
    <mergeCell ref="M53:M54"/>
    <mergeCell ref="N53:N54"/>
    <mergeCell ref="O53:O54"/>
    <mergeCell ref="P53:P54"/>
    <mergeCell ref="Q53:Q54"/>
    <mergeCell ref="R53:R54"/>
    <mergeCell ref="N51:N52"/>
    <mergeCell ref="O51:O52"/>
    <mergeCell ref="P51:P52"/>
    <mergeCell ref="Q51:Q52"/>
    <mergeCell ref="R51:R52"/>
    <mergeCell ref="L51:L52"/>
    <mergeCell ref="M51:M52"/>
    <mergeCell ref="O77:O78"/>
    <mergeCell ref="L59:L60"/>
    <mergeCell ref="M59:M60"/>
    <mergeCell ref="N59:N60"/>
    <mergeCell ref="O59:O60"/>
    <mergeCell ref="P59:P60"/>
    <mergeCell ref="Q59:Q60"/>
    <mergeCell ref="R59:R60"/>
    <mergeCell ref="A63:A64"/>
    <mergeCell ref="B63:B64"/>
    <mergeCell ref="C63:C64"/>
    <mergeCell ref="D63:D64"/>
    <mergeCell ref="E63:E64"/>
    <mergeCell ref="F63:F64"/>
    <mergeCell ref="O63:O64"/>
    <mergeCell ref="P63:P64"/>
    <mergeCell ref="Q63:Q64"/>
    <mergeCell ref="R63:R64"/>
    <mergeCell ref="L63:L64"/>
    <mergeCell ref="M63:M64"/>
    <mergeCell ref="N63:N64"/>
    <mergeCell ref="J63:J64"/>
    <mergeCell ref="K63:K64"/>
    <mergeCell ref="A59:A60"/>
    <mergeCell ref="Q95:Q96"/>
    <mergeCell ref="M98:N98"/>
    <mergeCell ref="O98:P98"/>
    <mergeCell ref="N71:N72"/>
    <mergeCell ref="O71:O72"/>
    <mergeCell ref="P71:P72"/>
    <mergeCell ref="Q71:Q72"/>
    <mergeCell ref="R71:R72"/>
    <mergeCell ref="F71:F72"/>
    <mergeCell ref="G71:G72"/>
    <mergeCell ref="J71:J72"/>
    <mergeCell ref="K71:K72"/>
    <mergeCell ref="L71:L72"/>
    <mergeCell ref="M71:M72"/>
    <mergeCell ref="L75:L76"/>
    <mergeCell ref="M75:M76"/>
    <mergeCell ref="N75:N76"/>
    <mergeCell ref="O75:O76"/>
    <mergeCell ref="P75:P76"/>
    <mergeCell ref="Q75:Q76"/>
    <mergeCell ref="R75:R76"/>
    <mergeCell ref="L77:L78"/>
    <mergeCell ref="M77:M78"/>
    <mergeCell ref="N77:N7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Y298"/>
  <sheetViews>
    <sheetView zoomScale="50" zoomScaleNormal="50" workbookViewId="0">
      <pane xSplit="1" ySplit="6" topLeftCell="B7" activePane="bottomRight" state="frozen"/>
      <selection pane="topRight" activeCell="B1" sqref="B1"/>
      <selection pane="bottomLeft" activeCell="A7" sqref="A7"/>
      <selection pane="bottomRight" activeCell="A3" sqref="A3"/>
    </sheetView>
  </sheetViews>
  <sheetFormatPr defaultRowHeight="15" x14ac:dyDescent="0.25"/>
  <cols>
    <col min="1" max="1" width="4.7109375" style="108" customWidth="1"/>
    <col min="2" max="2" width="8.85546875" style="108" customWidth="1"/>
    <col min="3" max="3" width="11.42578125" style="108" customWidth="1"/>
    <col min="4" max="4" width="9.7109375" style="108" customWidth="1"/>
    <col min="5" max="5" width="22.28515625" style="108" customWidth="1"/>
    <col min="6" max="6" width="89.7109375" style="108" customWidth="1"/>
    <col min="7" max="7" width="28.7109375" style="108" customWidth="1"/>
    <col min="8" max="8" width="19.28515625" style="108" customWidth="1"/>
    <col min="9" max="9" width="14" style="108" customWidth="1"/>
    <col min="10" max="10" width="48.42578125" style="108" customWidth="1"/>
    <col min="11" max="11" width="10.7109375" style="108" customWidth="1"/>
    <col min="12" max="12" width="14" style="108" customWidth="1"/>
    <col min="13" max="16" width="14.7109375" style="108" customWidth="1"/>
    <col min="17" max="17" width="16.7109375" style="108" customWidth="1"/>
    <col min="18" max="18" width="15.7109375" style="108" customWidth="1"/>
    <col min="19" max="19" width="23.85546875" style="108" customWidth="1"/>
    <col min="20" max="107" width="9.140625" style="108"/>
    <col min="108" max="108" width="4.7109375" style="108" bestFit="1" customWidth="1"/>
    <col min="109" max="109" width="9.7109375" style="108" bestFit="1" customWidth="1"/>
    <col min="110" max="110" width="10" style="108" bestFit="1" customWidth="1"/>
    <col min="111" max="111" width="8.85546875" style="108" bestFit="1" customWidth="1"/>
    <col min="112" max="112" width="22.85546875" style="108" customWidth="1"/>
    <col min="113" max="113" width="59.7109375" style="108" bestFit="1" customWidth="1"/>
    <col min="114" max="114" width="57.85546875" style="108" bestFit="1" customWidth="1"/>
    <col min="115" max="115" width="35.28515625" style="108" bestFit="1" customWidth="1"/>
    <col min="116" max="116" width="28.140625" style="108" bestFit="1" customWidth="1"/>
    <col min="117" max="117" width="33.140625" style="108" bestFit="1" customWidth="1"/>
    <col min="118" max="118" width="26" style="108" bestFit="1" customWidth="1"/>
    <col min="119" max="119" width="19.140625" style="108" bestFit="1" customWidth="1"/>
    <col min="120" max="120" width="10.42578125" style="108" customWidth="1"/>
    <col min="121" max="121" width="11.85546875" style="108" customWidth="1"/>
    <col min="122" max="122" width="14.7109375" style="108" customWidth="1"/>
    <col min="123" max="123" width="9" style="108" bestFit="1" customWidth="1"/>
    <col min="124" max="363" width="9.140625" style="108"/>
    <col min="364" max="364" width="4.7109375" style="108" bestFit="1" customWidth="1"/>
    <col min="365" max="365" width="9.7109375" style="108" bestFit="1" customWidth="1"/>
    <col min="366" max="366" width="10" style="108" bestFit="1" customWidth="1"/>
    <col min="367" max="367" width="8.85546875" style="108" bestFit="1" customWidth="1"/>
    <col min="368" max="368" width="22.85546875" style="108" customWidth="1"/>
    <col min="369" max="369" width="59.7109375" style="108" bestFit="1" customWidth="1"/>
    <col min="370" max="370" width="57.85546875" style="108" bestFit="1" customWidth="1"/>
    <col min="371" max="371" width="35.28515625" style="108" bestFit="1" customWidth="1"/>
    <col min="372" max="372" width="28.140625" style="108" bestFit="1" customWidth="1"/>
    <col min="373" max="373" width="33.140625" style="108" bestFit="1" customWidth="1"/>
    <col min="374" max="374" width="26" style="108" bestFit="1" customWidth="1"/>
    <col min="375" max="375" width="19.140625" style="108" bestFit="1" customWidth="1"/>
    <col min="376" max="376" width="10.42578125" style="108" customWidth="1"/>
    <col min="377" max="377" width="11.85546875" style="108" customWidth="1"/>
    <col min="378" max="378" width="14.7109375" style="108" customWidth="1"/>
    <col min="379" max="379" width="9" style="108" bestFit="1" customWidth="1"/>
    <col min="380" max="619" width="9.140625" style="108"/>
    <col min="620" max="620" width="4.7109375" style="108" bestFit="1" customWidth="1"/>
    <col min="621" max="621" width="9.7109375" style="108" bestFit="1" customWidth="1"/>
    <col min="622" max="622" width="10" style="108" bestFit="1" customWidth="1"/>
    <col min="623" max="623" width="8.85546875" style="108" bestFit="1" customWidth="1"/>
    <col min="624" max="624" width="22.85546875" style="108" customWidth="1"/>
    <col min="625" max="625" width="59.7109375" style="108" bestFit="1" customWidth="1"/>
    <col min="626" max="626" width="57.85546875" style="108" bestFit="1" customWidth="1"/>
    <col min="627" max="627" width="35.28515625" style="108" bestFit="1" customWidth="1"/>
    <col min="628" max="628" width="28.140625" style="108" bestFit="1" customWidth="1"/>
    <col min="629" max="629" width="33.140625" style="108" bestFit="1" customWidth="1"/>
    <col min="630" max="630" width="26" style="108" bestFit="1" customWidth="1"/>
    <col min="631" max="631" width="19.140625" style="108" bestFit="1" customWidth="1"/>
    <col min="632" max="632" width="10.42578125" style="108" customWidth="1"/>
    <col min="633" max="633" width="11.85546875" style="108" customWidth="1"/>
    <col min="634" max="634" width="14.7109375" style="108" customWidth="1"/>
    <col min="635" max="635" width="9" style="108" bestFit="1" customWidth="1"/>
    <col min="636" max="875" width="9.140625" style="108"/>
    <col min="876" max="876" width="4.7109375" style="108" bestFit="1" customWidth="1"/>
    <col min="877" max="877" width="9.7109375" style="108" bestFit="1" customWidth="1"/>
    <col min="878" max="878" width="10" style="108" bestFit="1" customWidth="1"/>
    <col min="879" max="879" width="8.85546875" style="108" bestFit="1" customWidth="1"/>
    <col min="880" max="880" width="22.85546875" style="108" customWidth="1"/>
    <col min="881" max="881" width="59.7109375" style="108" bestFit="1" customWidth="1"/>
    <col min="882" max="882" width="57.85546875" style="108" bestFit="1" customWidth="1"/>
    <col min="883" max="883" width="35.28515625" style="108" bestFit="1" customWidth="1"/>
    <col min="884" max="884" width="28.140625" style="108" bestFit="1" customWidth="1"/>
    <col min="885" max="885" width="33.140625" style="108" bestFit="1" customWidth="1"/>
    <col min="886" max="886" width="26" style="108" bestFit="1" customWidth="1"/>
    <col min="887" max="887" width="19.140625" style="108" bestFit="1" customWidth="1"/>
    <col min="888" max="888" width="10.42578125" style="108" customWidth="1"/>
    <col min="889" max="889" width="11.85546875" style="108" customWidth="1"/>
    <col min="890" max="890" width="14.7109375" style="108" customWidth="1"/>
    <col min="891" max="891" width="9" style="108" bestFit="1" customWidth="1"/>
    <col min="892" max="1131" width="9.140625" style="108"/>
    <col min="1132" max="1132" width="4.7109375" style="108" bestFit="1" customWidth="1"/>
    <col min="1133" max="1133" width="9.7109375" style="108" bestFit="1" customWidth="1"/>
    <col min="1134" max="1134" width="10" style="108" bestFit="1" customWidth="1"/>
    <col min="1135" max="1135" width="8.85546875" style="108" bestFit="1" customWidth="1"/>
    <col min="1136" max="1136" width="22.85546875" style="108" customWidth="1"/>
    <col min="1137" max="1137" width="59.7109375" style="108" bestFit="1" customWidth="1"/>
    <col min="1138" max="1138" width="57.85546875" style="108" bestFit="1" customWidth="1"/>
    <col min="1139" max="1139" width="35.28515625" style="108" bestFit="1" customWidth="1"/>
    <col min="1140" max="1140" width="28.140625" style="108" bestFit="1" customWidth="1"/>
    <col min="1141" max="1141" width="33.140625" style="108" bestFit="1" customWidth="1"/>
    <col min="1142" max="1142" width="26" style="108" bestFit="1" customWidth="1"/>
    <col min="1143" max="1143" width="19.140625" style="108" bestFit="1" customWidth="1"/>
    <col min="1144" max="1144" width="10.42578125" style="108" customWidth="1"/>
    <col min="1145" max="1145" width="11.85546875" style="108" customWidth="1"/>
    <col min="1146" max="1146" width="14.7109375" style="108" customWidth="1"/>
    <col min="1147" max="1147" width="9" style="108" bestFit="1" customWidth="1"/>
    <col min="1148" max="1387" width="9.140625" style="108"/>
    <col min="1388" max="1388" width="4.7109375" style="108" bestFit="1" customWidth="1"/>
    <col min="1389" max="1389" width="9.7109375" style="108" bestFit="1" customWidth="1"/>
    <col min="1390" max="1390" width="10" style="108" bestFit="1" customWidth="1"/>
    <col min="1391" max="1391" width="8.85546875" style="108" bestFit="1" customWidth="1"/>
    <col min="1392" max="1392" width="22.85546875" style="108" customWidth="1"/>
    <col min="1393" max="1393" width="59.7109375" style="108" bestFit="1" customWidth="1"/>
    <col min="1394" max="1394" width="57.85546875" style="108" bestFit="1" customWidth="1"/>
    <col min="1395" max="1395" width="35.28515625" style="108" bestFit="1" customWidth="1"/>
    <col min="1396" max="1396" width="28.140625" style="108" bestFit="1" customWidth="1"/>
    <col min="1397" max="1397" width="33.140625" style="108" bestFit="1" customWidth="1"/>
    <col min="1398" max="1398" width="26" style="108" bestFit="1" customWidth="1"/>
    <col min="1399" max="1399" width="19.140625" style="108" bestFit="1" customWidth="1"/>
    <col min="1400" max="1400" width="10.42578125" style="108" customWidth="1"/>
    <col min="1401" max="1401" width="11.85546875" style="108" customWidth="1"/>
    <col min="1402" max="1402" width="14.7109375" style="108" customWidth="1"/>
    <col min="1403" max="1403" width="9" style="108" bestFit="1" customWidth="1"/>
    <col min="1404" max="1643" width="9.140625" style="108"/>
    <col min="1644" max="1644" width="4.7109375" style="108" bestFit="1" customWidth="1"/>
    <col min="1645" max="1645" width="9.7109375" style="108" bestFit="1" customWidth="1"/>
    <col min="1646" max="1646" width="10" style="108" bestFit="1" customWidth="1"/>
    <col min="1647" max="1647" width="8.85546875" style="108" bestFit="1" customWidth="1"/>
    <col min="1648" max="1648" width="22.85546875" style="108" customWidth="1"/>
    <col min="1649" max="1649" width="59.7109375" style="108" bestFit="1" customWidth="1"/>
    <col min="1650" max="1650" width="57.85546875" style="108" bestFit="1" customWidth="1"/>
    <col min="1651" max="1651" width="35.28515625" style="108" bestFit="1" customWidth="1"/>
    <col min="1652" max="1652" width="28.140625" style="108" bestFit="1" customWidth="1"/>
    <col min="1653" max="1653" width="33.140625" style="108" bestFit="1" customWidth="1"/>
    <col min="1654" max="1654" width="26" style="108" bestFit="1" customWidth="1"/>
    <col min="1655" max="1655" width="19.140625" style="108" bestFit="1" customWidth="1"/>
    <col min="1656" max="1656" width="10.42578125" style="108" customWidth="1"/>
    <col min="1657" max="1657" width="11.85546875" style="108" customWidth="1"/>
    <col min="1658" max="1658" width="14.7109375" style="108" customWidth="1"/>
    <col min="1659" max="1659" width="9" style="108" bestFit="1" customWidth="1"/>
    <col min="1660" max="1899" width="9.140625" style="108"/>
    <col min="1900" max="1900" width="4.7109375" style="108" bestFit="1" customWidth="1"/>
    <col min="1901" max="1901" width="9.7109375" style="108" bestFit="1" customWidth="1"/>
    <col min="1902" max="1902" width="10" style="108" bestFit="1" customWidth="1"/>
    <col min="1903" max="1903" width="8.85546875" style="108" bestFit="1" customWidth="1"/>
    <col min="1904" max="1904" width="22.85546875" style="108" customWidth="1"/>
    <col min="1905" max="1905" width="59.7109375" style="108" bestFit="1" customWidth="1"/>
    <col min="1906" max="1906" width="57.85546875" style="108" bestFit="1" customWidth="1"/>
    <col min="1907" max="1907" width="35.28515625" style="108" bestFit="1" customWidth="1"/>
    <col min="1908" max="1908" width="28.140625" style="108" bestFit="1" customWidth="1"/>
    <col min="1909" max="1909" width="33.140625" style="108" bestFit="1" customWidth="1"/>
    <col min="1910" max="1910" width="26" style="108" bestFit="1" customWidth="1"/>
    <col min="1911" max="1911" width="19.140625" style="108" bestFit="1" customWidth="1"/>
    <col min="1912" max="1912" width="10.42578125" style="108" customWidth="1"/>
    <col min="1913" max="1913" width="11.85546875" style="108" customWidth="1"/>
    <col min="1914" max="1914" width="14.7109375" style="108" customWidth="1"/>
    <col min="1915" max="1915" width="9" style="108" bestFit="1" customWidth="1"/>
    <col min="1916" max="2155" width="9.140625" style="108"/>
    <col min="2156" max="2156" width="4.7109375" style="108" bestFit="1" customWidth="1"/>
    <col min="2157" max="2157" width="9.7109375" style="108" bestFit="1" customWidth="1"/>
    <col min="2158" max="2158" width="10" style="108" bestFit="1" customWidth="1"/>
    <col min="2159" max="2159" width="8.85546875" style="108" bestFit="1" customWidth="1"/>
    <col min="2160" max="2160" width="22.85546875" style="108" customWidth="1"/>
    <col min="2161" max="2161" width="59.7109375" style="108" bestFit="1" customWidth="1"/>
    <col min="2162" max="2162" width="57.85546875" style="108" bestFit="1" customWidth="1"/>
    <col min="2163" max="2163" width="35.28515625" style="108" bestFit="1" customWidth="1"/>
    <col min="2164" max="2164" width="28.140625" style="108" bestFit="1" customWidth="1"/>
    <col min="2165" max="2165" width="33.140625" style="108" bestFit="1" customWidth="1"/>
    <col min="2166" max="2166" width="26" style="108" bestFit="1" customWidth="1"/>
    <col min="2167" max="2167" width="19.140625" style="108" bestFit="1" customWidth="1"/>
    <col min="2168" max="2168" width="10.42578125" style="108" customWidth="1"/>
    <col min="2169" max="2169" width="11.85546875" style="108" customWidth="1"/>
    <col min="2170" max="2170" width="14.7109375" style="108" customWidth="1"/>
    <col min="2171" max="2171" width="9" style="108" bestFit="1" customWidth="1"/>
    <col min="2172" max="2411" width="9.140625" style="108"/>
    <col min="2412" max="2412" width="4.7109375" style="108" bestFit="1" customWidth="1"/>
    <col min="2413" max="2413" width="9.7109375" style="108" bestFit="1" customWidth="1"/>
    <col min="2414" max="2414" width="10" style="108" bestFit="1" customWidth="1"/>
    <col min="2415" max="2415" width="8.85546875" style="108" bestFit="1" customWidth="1"/>
    <col min="2416" max="2416" width="22.85546875" style="108" customWidth="1"/>
    <col min="2417" max="2417" width="59.7109375" style="108" bestFit="1" customWidth="1"/>
    <col min="2418" max="2418" width="57.85546875" style="108" bestFit="1" customWidth="1"/>
    <col min="2419" max="2419" width="35.28515625" style="108" bestFit="1" customWidth="1"/>
    <col min="2420" max="2420" width="28.140625" style="108" bestFit="1" customWidth="1"/>
    <col min="2421" max="2421" width="33.140625" style="108" bestFit="1" customWidth="1"/>
    <col min="2422" max="2422" width="26" style="108" bestFit="1" customWidth="1"/>
    <col min="2423" max="2423" width="19.140625" style="108" bestFit="1" customWidth="1"/>
    <col min="2424" max="2424" width="10.42578125" style="108" customWidth="1"/>
    <col min="2425" max="2425" width="11.85546875" style="108" customWidth="1"/>
    <col min="2426" max="2426" width="14.7109375" style="108" customWidth="1"/>
    <col min="2427" max="2427" width="9" style="108" bestFit="1" customWidth="1"/>
    <col min="2428" max="2667" width="9.140625" style="108"/>
    <col min="2668" max="2668" width="4.7109375" style="108" bestFit="1" customWidth="1"/>
    <col min="2669" max="2669" width="9.7109375" style="108" bestFit="1" customWidth="1"/>
    <col min="2670" max="2670" width="10" style="108" bestFit="1" customWidth="1"/>
    <col min="2671" max="2671" width="8.85546875" style="108" bestFit="1" customWidth="1"/>
    <col min="2672" max="2672" width="22.85546875" style="108" customWidth="1"/>
    <col min="2673" max="2673" width="59.7109375" style="108" bestFit="1" customWidth="1"/>
    <col min="2674" max="2674" width="57.85546875" style="108" bestFit="1" customWidth="1"/>
    <col min="2675" max="2675" width="35.28515625" style="108" bestFit="1" customWidth="1"/>
    <col min="2676" max="2676" width="28.140625" style="108" bestFit="1" customWidth="1"/>
    <col min="2677" max="2677" width="33.140625" style="108" bestFit="1" customWidth="1"/>
    <col min="2678" max="2678" width="26" style="108" bestFit="1" customWidth="1"/>
    <col min="2679" max="2679" width="19.140625" style="108" bestFit="1" customWidth="1"/>
    <col min="2680" max="2680" width="10.42578125" style="108" customWidth="1"/>
    <col min="2681" max="2681" width="11.85546875" style="108" customWidth="1"/>
    <col min="2682" max="2682" width="14.7109375" style="108" customWidth="1"/>
    <col min="2683" max="2683" width="9" style="108" bestFit="1" customWidth="1"/>
    <col min="2684" max="2923" width="9.140625" style="108"/>
    <col min="2924" max="2924" width="4.7109375" style="108" bestFit="1" customWidth="1"/>
    <col min="2925" max="2925" width="9.7109375" style="108" bestFit="1" customWidth="1"/>
    <col min="2926" max="2926" width="10" style="108" bestFit="1" customWidth="1"/>
    <col min="2927" max="2927" width="8.85546875" style="108" bestFit="1" customWidth="1"/>
    <col min="2928" max="2928" width="22.85546875" style="108" customWidth="1"/>
    <col min="2929" max="2929" width="59.7109375" style="108" bestFit="1" customWidth="1"/>
    <col min="2930" max="2930" width="57.85546875" style="108" bestFit="1" customWidth="1"/>
    <col min="2931" max="2931" width="35.28515625" style="108" bestFit="1" customWidth="1"/>
    <col min="2932" max="2932" width="28.140625" style="108" bestFit="1" customWidth="1"/>
    <col min="2933" max="2933" width="33.140625" style="108" bestFit="1" customWidth="1"/>
    <col min="2934" max="2934" width="26" style="108" bestFit="1" customWidth="1"/>
    <col min="2935" max="2935" width="19.140625" style="108" bestFit="1" customWidth="1"/>
    <col min="2936" max="2936" width="10.42578125" style="108" customWidth="1"/>
    <col min="2937" max="2937" width="11.85546875" style="108" customWidth="1"/>
    <col min="2938" max="2938" width="14.7109375" style="108" customWidth="1"/>
    <col min="2939" max="2939" width="9" style="108" bestFit="1" customWidth="1"/>
    <col min="2940" max="3179" width="9.140625" style="108"/>
    <col min="3180" max="3180" width="4.7109375" style="108" bestFit="1" customWidth="1"/>
    <col min="3181" max="3181" width="9.7109375" style="108" bestFit="1" customWidth="1"/>
    <col min="3182" max="3182" width="10" style="108" bestFit="1" customWidth="1"/>
    <col min="3183" max="3183" width="8.85546875" style="108" bestFit="1" customWidth="1"/>
    <col min="3184" max="3184" width="22.85546875" style="108" customWidth="1"/>
    <col min="3185" max="3185" width="59.7109375" style="108" bestFit="1" customWidth="1"/>
    <col min="3186" max="3186" width="57.85546875" style="108" bestFit="1" customWidth="1"/>
    <col min="3187" max="3187" width="35.28515625" style="108" bestFit="1" customWidth="1"/>
    <col min="3188" max="3188" width="28.140625" style="108" bestFit="1" customWidth="1"/>
    <col min="3189" max="3189" width="33.140625" style="108" bestFit="1" customWidth="1"/>
    <col min="3190" max="3190" width="26" style="108" bestFit="1" customWidth="1"/>
    <col min="3191" max="3191" width="19.140625" style="108" bestFit="1" customWidth="1"/>
    <col min="3192" max="3192" width="10.42578125" style="108" customWidth="1"/>
    <col min="3193" max="3193" width="11.85546875" style="108" customWidth="1"/>
    <col min="3194" max="3194" width="14.7109375" style="108" customWidth="1"/>
    <col min="3195" max="3195" width="9" style="108" bestFit="1" customWidth="1"/>
    <col min="3196" max="3435" width="9.140625" style="108"/>
    <col min="3436" max="3436" width="4.7109375" style="108" bestFit="1" customWidth="1"/>
    <col min="3437" max="3437" width="9.7109375" style="108" bestFit="1" customWidth="1"/>
    <col min="3438" max="3438" width="10" style="108" bestFit="1" customWidth="1"/>
    <col min="3439" max="3439" width="8.85546875" style="108" bestFit="1" customWidth="1"/>
    <col min="3440" max="3440" width="22.85546875" style="108" customWidth="1"/>
    <col min="3441" max="3441" width="59.7109375" style="108" bestFit="1" customWidth="1"/>
    <col min="3442" max="3442" width="57.85546875" style="108" bestFit="1" customWidth="1"/>
    <col min="3443" max="3443" width="35.28515625" style="108" bestFit="1" customWidth="1"/>
    <col min="3444" max="3444" width="28.140625" style="108" bestFit="1" customWidth="1"/>
    <col min="3445" max="3445" width="33.140625" style="108" bestFit="1" customWidth="1"/>
    <col min="3446" max="3446" width="26" style="108" bestFit="1" customWidth="1"/>
    <col min="3447" max="3447" width="19.140625" style="108" bestFit="1" customWidth="1"/>
    <col min="3448" max="3448" width="10.42578125" style="108" customWidth="1"/>
    <col min="3449" max="3449" width="11.85546875" style="108" customWidth="1"/>
    <col min="3450" max="3450" width="14.7109375" style="108" customWidth="1"/>
    <col min="3451" max="3451" width="9" style="108" bestFit="1" customWidth="1"/>
    <col min="3452" max="3691" width="9.140625" style="108"/>
    <col min="3692" max="3692" width="4.7109375" style="108" bestFit="1" customWidth="1"/>
    <col min="3693" max="3693" width="9.7109375" style="108" bestFit="1" customWidth="1"/>
    <col min="3694" max="3694" width="10" style="108" bestFit="1" customWidth="1"/>
    <col min="3695" max="3695" width="8.85546875" style="108" bestFit="1" customWidth="1"/>
    <col min="3696" max="3696" width="22.85546875" style="108" customWidth="1"/>
    <col min="3697" max="3697" width="59.7109375" style="108" bestFit="1" customWidth="1"/>
    <col min="3698" max="3698" width="57.85546875" style="108" bestFit="1" customWidth="1"/>
    <col min="3699" max="3699" width="35.28515625" style="108" bestFit="1" customWidth="1"/>
    <col min="3700" max="3700" width="28.140625" style="108" bestFit="1" customWidth="1"/>
    <col min="3701" max="3701" width="33.140625" style="108" bestFit="1" customWidth="1"/>
    <col min="3702" max="3702" width="26" style="108" bestFit="1" customWidth="1"/>
    <col min="3703" max="3703" width="19.140625" style="108" bestFit="1" customWidth="1"/>
    <col min="3704" max="3704" width="10.42578125" style="108" customWidth="1"/>
    <col min="3705" max="3705" width="11.85546875" style="108" customWidth="1"/>
    <col min="3706" max="3706" width="14.7109375" style="108" customWidth="1"/>
    <col min="3707" max="3707" width="9" style="108" bestFit="1" customWidth="1"/>
    <col min="3708" max="3947" width="9.140625" style="108"/>
    <col min="3948" max="3948" width="4.7109375" style="108" bestFit="1" customWidth="1"/>
    <col min="3949" max="3949" width="9.7109375" style="108" bestFit="1" customWidth="1"/>
    <col min="3950" max="3950" width="10" style="108" bestFit="1" customWidth="1"/>
    <col min="3951" max="3951" width="8.85546875" style="108" bestFit="1" customWidth="1"/>
    <col min="3952" max="3952" width="22.85546875" style="108" customWidth="1"/>
    <col min="3953" max="3953" width="59.7109375" style="108" bestFit="1" customWidth="1"/>
    <col min="3954" max="3954" width="57.85546875" style="108" bestFit="1" customWidth="1"/>
    <col min="3955" max="3955" width="35.28515625" style="108" bestFit="1" customWidth="1"/>
    <col min="3956" max="3956" width="28.140625" style="108" bestFit="1" customWidth="1"/>
    <col min="3957" max="3957" width="33.140625" style="108" bestFit="1" customWidth="1"/>
    <col min="3958" max="3958" width="26" style="108" bestFit="1" customWidth="1"/>
    <col min="3959" max="3959" width="19.140625" style="108" bestFit="1" customWidth="1"/>
    <col min="3960" max="3960" width="10.42578125" style="108" customWidth="1"/>
    <col min="3961" max="3961" width="11.85546875" style="108" customWidth="1"/>
    <col min="3962" max="3962" width="14.7109375" style="108" customWidth="1"/>
    <col min="3963" max="3963" width="9" style="108" bestFit="1" customWidth="1"/>
    <col min="3964" max="4203" width="9.140625" style="108"/>
    <col min="4204" max="4204" width="4.7109375" style="108" bestFit="1" customWidth="1"/>
    <col min="4205" max="4205" width="9.7109375" style="108" bestFit="1" customWidth="1"/>
    <col min="4206" max="4206" width="10" style="108" bestFit="1" customWidth="1"/>
    <col min="4207" max="4207" width="8.85546875" style="108" bestFit="1" customWidth="1"/>
    <col min="4208" max="4208" width="22.85546875" style="108" customWidth="1"/>
    <col min="4209" max="4209" width="59.7109375" style="108" bestFit="1" customWidth="1"/>
    <col min="4210" max="4210" width="57.85546875" style="108" bestFit="1" customWidth="1"/>
    <col min="4211" max="4211" width="35.28515625" style="108" bestFit="1" customWidth="1"/>
    <col min="4212" max="4212" width="28.140625" style="108" bestFit="1" customWidth="1"/>
    <col min="4213" max="4213" width="33.140625" style="108" bestFit="1" customWidth="1"/>
    <col min="4214" max="4214" width="26" style="108" bestFit="1" customWidth="1"/>
    <col min="4215" max="4215" width="19.140625" style="108" bestFit="1" customWidth="1"/>
    <col min="4216" max="4216" width="10.42578125" style="108" customWidth="1"/>
    <col min="4217" max="4217" width="11.85546875" style="108" customWidth="1"/>
    <col min="4218" max="4218" width="14.7109375" style="108" customWidth="1"/>
    <col min="4219" max="4219" width="9" style="108" bestFit="1" customWidth="1"/>
    <col min="4220" max="4459" width="9.140625" style="108"/>
    <col min="4460" max="4460" width="4.7109375" style="108" bestFit="1" customWidth="1"/>
    <col min="4461" max="4461" width="9.7109375" style="108" bestFit="1" customWidth="1"/>
    <col min="4462" max="4462" width="10" style="108" bestFit="1" customWidth="1"/>
    <col min="4463" max="4463" width="8.85546875" style="108" bestFit="1" customWidth="1"/>
    <col min="4464" max="4464" width="22.85546875" style="108" customWidth="1"/>
    <col min="4465" max="4465" width="59.7109375" style="108" bestFit="1" customWidth="1"/>
    <col min="4466" max="4466" width="57.85546875" style="108" bestFit="1" customWidth="1"/>
    <col min="4467" max="4467" width="35.28515625" style="108" bestFit="1" customWidth="1"/>
    <col min="4468" max="4468" width="28.140625" style="108" bestFit="1" customWidth="1"/>
    <col min="4469" max="4469" width="33.140625" style="108" bestFit="1" customWidth="1"/>
    <col min="4470" max="4470" width="26" style="108" bestFit="1" customWidth="1"/>
    <col min="4471" max="4471" width="19.140625" style="108" bestFit="1" customWidth="1"/>
    <col min="4472" max="4472" width="10.42578125" style="108" customWidth="1"/>
    <col min="4473" max="4473" width="11.85546875" style="108" customWidth="1"/>
    <col min="4474" max="4474" width="14.7109375" style="108" customWidth="1"/>
    <col min="4475" max="4475" width="9" style="108" bestFit="1" customWidth="1"/>
    <col min="4476" max="4715" width="9.140625" style="108"/>
    <col min="4716" max="4716" width="4.7109375" style="108" bestFit="1" customWidth="1"/>
    <col min="4717" max="4717" width="9.7109375" style="108" bestFit="1" customWidth="1"/>
    <col min="4718" max="4718" width="10" style="108" bestFit="1" customWidth="1"/>
    <col min="4719" max="4719" width="8.85546875" style="108" bestFit="1" customWidth="1"/>
    <col min="4720" max="4720" width="22.85546875" style="108" customWidth="1"/>
    <col min="4721" max="4721" width="59.7109375" style="108" bestFit="1" customWidth="1"/>
    <col min="4722" max="4722" width="57.85546875" style="108" bestFit="1" customWidth="1"/>
    <col min="4723" max="4723" width="35.28515625" style="108" bestFit="1" customWidth="1"/>
    <col min="4724" max="4724" width="28.140625" style="108" bestFit="1" customWidth="1"/>
    <col min="4725" max="4725" width="33.140625" style="108" bestFit="1" customWidth="1"/>
    <col min="4726" max="4726" width="26" style="108" bestFit="1" customWidth="1"/>
    <col min="4727" max="4727" width="19.140625" style="108" bestFit="1" customWidth="1"/>
    <col min="4728" max="4728" width="10.42578125" style="108" customWidth="1"/>
    <col min="4729" max="4729" width="11.85546875" style="108" customWidth="1"/>
    <col min="4730" max="4730" width="14.7109375" style="108" customWidth="1"/>
    <col min="4731" max="4731" width="9" style="108" bestFit="1" customWidth="1"/>
    <col min="4732" max="4971" width="9.140625" style="108"/>
    <col min="4972" max="4972" width="4.7109375" style="108" bestFit="1" customWidth="1"/>
    <col min="4973" max="4973" width="9.7109375" style="108" bestFit="1" customWidth="1"/>
    <col min="4974" max="4974" width="10" style="108" bestFit="1" customWidth="1"/>
    <col min="4975" max="4975" width="8.85546875" style="108" bestFit="1" customWidth="1"/>
    <col min="4976" max="4976" width="22.85546875" style="108" customWidth="1"/>
    <col min="4977" max="4977" width="59.7109375" style="108" bestFit="1" customWidth="1"/>
    <col min="4978" max="4978" width="57.85546875" style="108" bestFit="1" customWidth="1"/>
    <col min="4979" max="4979" width="35.28515625" style="108" bestFit="1" customWidth="1"/>
    <col min="4980" max="4980" width="28.140625" style="108" bestFit="1" customWidth="1"/>
    <col min="4981" max="4981" width="33.140625" style="108" bestFit="1" customWidth="1"/>
    <col min="4982" max="4982" width="26" style="108" bestFit="1" customWidth="1"/>
    <col min="4983" max="4983" width="19.140625" style="108" bestFit="1" customWidth="1"/>
    <col min="4984" max="4984" width="10.42578125" style="108" customWidth="1"/>
    <col min="4985" max="4985" width="11.85546875" style="108" customWidth="1"/>
    <col min="4986" max="4986" width="14.7109375" style="108" customWidth="1"/>
    <col min="4987" max="4987" width="9" style="108" bestFit="1" customWidth="1"/>
    <col min="4988" max="5227" width="9.140625" style="108"/>
    <col min="5228" max="5228" width="4.7109375" style="108" bestFit="1" customWidth="1"/>
    <col min="5229" max="5229" width="9.7109375" style="108" bestFit="1" customWidth="1"/>
    <col min="5230" max="5230" width="10" style="108" bestFit="1" customWidth="1"/>
    <col min="5231" max="5231" width="8.85546875" style="108" bestFit="1" customWidth="1"/>
    <col min="5232" max="5232" width="22.85546875" style="108" customWidth="1"/>
    <col min="5233" max="5233" width="59.7109375" style="108" bestFit="1" customWidth="1"/>
    <col min="5234" max="5234" width="57.85546875" style="108" bestFit="1" customWidth="1"/>
    <col min="5235" max="5235" width="35.28515625" style="108" bestFit="1" customWidth="1"/>
    <col min="5236" max="5236" width="28.140625" style="108" bestFit="1" customWidth="1"/>
    <col min="5237" max="5237" width="33.140625" style="108" bestFit="1" customWidth="1"/>
    <col min="5238" max="5238" width="26" style="108" bestFit="1" customWidth="1"/>
    <col min="5239" max="5239" width="19.140625" style="108" bestFit="1" customWidth="1"/>
    <col min="5240" max="5240" width="10.42578125" style="108" customWidth="1"/>
    <col min="5241" max="5241" width="11.85546875" style="108" customWidth="1"/>
    <col min="5242" max="5242" width="14.7109375" style="108" customWidth="1"/>
    <col min="5243" max="5243" width="9" style="108" bestFit="1" customWidth="1"/>
    <col min="5244" max="5483" width="9.140625" style="108"/>
    <col min="5484" max="5484" width="4.7109375" style="108" bestFit="1" customWidth="1"/>
    <col min="5485" max="5485" width="9.7109375" style="108" bestFit="1" customWidth="1"/>
    <col min="5486" max="5486" width="10" style="108" bestFit="1" customWidth="1"/>
    <col min="5487" max="5487" width="8.85546875" style="108" bestFit="1" customWidth="1"/>
    <col min="5488" max="5488" width="22.85546875" style="108" customWidth="1"/>
    <col min="5489" max="5489" width="59.7109375" style="108" bestFit="1" customWidth="1"/>
    <col min="5490" max="5490" width="57.85546875" style="108" bestFit="1" customWidth="1"/>
    <col min="5491" max="5491" width="35.28515625" style="108" bestFit="1" customWidth="1"/>
    <col min="5492" max="5492" width="28.140625" style="108" bestFit="1" customWidth="1"/>
    <col min="5493" max="5493" width="33.140625" style="108" bestFit="1" customWidth="1"/>
    <col min="5494" max="5494" width="26" style="108" bestFit="1" customWidth="1"/>
    <col min="5495" max="5495" width="19.140625" style="108" bestFit="1" customWidth="1"/>
    <col min="5496" max="5496" width="10.42578125" style="108" customWidth="1"/>
    <col min="5497" max="5497" width="11.85546875" style="108" customWidth="1"/>
    <col min="5498" max="5498" width="14.7109375" style="108" customWidth="1"/>
    <col min="5499" max="5499" width="9" style="108" bestFit="1" customWidth="1"/>
    <col min="5500" max="5739" width="9.140625" style="108"/>
    <col min="5740" max="5740" width="4.7109375" style="108" bestFit="1" customWidth="1"/>
    <col min="5741" max="5741" width="9.7109375" style="108" bestFit="1" customWidth="1"/>
    <col min="5742" max="5742" width="10" style="108" bestFit="1" customWidth="1"/>
    <col min="5743" max="5743" width="8.85546875" style="108" bestFit="1" customWidth="1"/>
    <col min="5744" max="5744" width="22.85546875" style="108" customWidth="1"/>
    <col min="5745" max="5745" width="59.7109375" style="108" bestFit="1" customWidth="1"/>
    <col min="5746" max="5746" width="57.85546875" style="108" bestFit="1" customWidth="1"/>
    <col min="5747" max="5747" width="35.28515625" style="108" bestFit="1" customWidth="1"/>
    <col min="5748" max="5748" width="28.140625" style="108" bestFit="1" customWidth="1"/>
    <col min="5749" max="5749" width="33.140625" style="108" bestFit="1" customWidth="1"/>
    <col min="5750" max="5750" width="26" style="108" bestFit="1" customWidth="1"/>
    <col min="5751" max="5751" width="19.140625" style="108" bestFit="1" customWidth="1"/>
    <col min="5752" max="5752" width="10.42578125" style="108" customWidth="1"/>
    <col min="5753" max="5753" width="11.85546875" style="108" customWidth="1"/>
    <col min="5754" max="5754" width="14.7109375" style="108" customWidth="1"/>
    <col min="5755" max="5755" width="9" style="108" bestFit="1" customWidth="1"/>
    <col min="5756" max="5995" width="9.140625" style="108"/>
    <col min="5996" max="5996" width="4.7109375" style="108" bestFit="1" customWidth="1"/>
    <col min="5997" max="5997" width="9.7109375" style="108" bestFit="1" customWidth="1"/>
    <col min="5998" max="5998" width="10" style="108" bestFit="1" customWidth="1"/>
    <col min="5999" max="5999" width="8.85546875" style="108" bestFit="1" customWidth="1"/>
    <col min="6000" max="6000" width="22.85546875" style="108" customWidth="1"/>
    <col min="6001" max="6001" width="59.7109375" style="108" bestFit="1" customWidth="1"/>
    <col min="6002" max="6002" width="57.85546875" style="108" bestFit="1" customWidth="1"/>
    <col min="6003" max="6003" width="35.28515625" style="108" bestFit="1" customWidth="1"/>
    <col min="6004" max="6004" width="28.140625" style="108" bestFit="1" customWidth="1"/>
    <col min="6005" max="6005" width="33.140625" style="108" bestFit="1" customWidth="1"/>
    <col min="6006" max="6006" width="26" style="108" bestFit="1" customWidth="1"/>
    <col min="6007" max="6007" width="19.140625" style="108" bestFit="1" customWidth="1"/>
    <col min="6008" max="6008" width="10.42578125" style="108" customWidth="1"/>
    <col min="6009" max="6009" width="11.85546875" style="108" customWidth="1"/>
    <col min="6010" max="6010" width="14.7109375" style="108" customWidth="1"/>
    <col min="6011" max="6011" width="9" style="108" bestFit="1" customWidth="1"/>
    <col min="6012" max="6251" width="9.140625" style="108"/>
    <col min="6252" max="6252" width="4.7109375" style="108" bestFit="1" customWidth="1"/>
    <col min="6253" max="6253" width="9.7109375" style="108" bestFit="1" customWidth="1"/>
    <col min="6254" max="6254" width="10" style="108" bestFit="1" customWidth="1"/>
    <col min="6255" max="6255" width="8.85546875" style="108" bestFit="1" customWidth="1"/>
    <col min="6256" max="6256" width="22.85546875" style="108" customWidth="1"/>
    <col min="6257" max="6257" width="59.7109375" style="108" bestFit="1" customWidth="1"/>
    <col min="6258" max="6258" width="57.85546875" style="108" bestFit="1" customWidth="1"/>
    <col min="6259" max="6259" width="35.28515625" style="108" bestFit="1" customWidth="1"/>
    <col min="6260" max="6260" width="28.140625" style="108" bestFit="1" customWidth="1"/>
    <col min="6261" max="6261" width="33.140625" style="108" bestFit="1" customWidth="1"/>
    <col min="6262" max="6262" width="26" style="108" bestFit="1" customWidth="1"/>
    <col min="6263" max="6263" width="19.140625" style="108" bestFit="1" customWidth="1"/>
    <col min="6264" max="6264" width="10.42578125" style="108" customWidth="1"/>
    <col min="6265" max="6265" width="11.85546875" style="108" customWidth="1"/>
    <col min="6266" max="6266" width="14.7109375" style="108" customWidth="1"/>
    <col min="6267" max="6267" width="9" style="108" bestFit="1" customWidth="1"/>
    <col min="6268" max="6507" width="9.140625" style="108"/>
    <col min="6508" max="6508" width="4.7109375" style="108" bestFit="1" customWidth="1"/>
    <col min="6509" max="6509" width="9.7109375" style="108" bestFit="1" customWidth="1"/>
    <col min="6510" max="6510" width="10" style="108" bestFit="1" customWidth="1"/>
    <col min="6511" max="6511" width="8.85546875" style="108" bestFit="1" customWidth="1"/>
    <col min="6512" max="6512" width="22.85546875" style="108" customWidth="1"/>
    <col min="6513" max="6513" width="59.7109375" style="108" bestFit="1" customWidth="1"/>
    <col min="6514" max="6514" width="57.85546875" style="108" bestFit="1" customWidth="1"/>
    <col min="6515" max="6515" width="35.28515625" style="108" bestFit="1" customWidth="1"/>
    <col min="6516" max="6516" width="28.140625" style="108" bestFit="1" customWidth="1"/>
    <col min="6517" max="6517" width="33.140625" style="108" bestFit="1" customWidth="1"/>
    <col min="6518" max="6518" width="26" style="108" bestFit="1" customWidth="1"/>
    <col min="6519" max="6519" width="19.140625" style="108" bestFit="1" customWidth="1"/>
    <col min="6520" max="6520" width="10.42578125" style="108" customWidth="1"/>
    <col min="6521" max="6521" width="11.85546875" style="108" customWidth="1"/>
    <col min="6522" max="6522" width="14.7109375" style="108" customWidth="1"/>
    <col min="6523" max="6523" width="9" style="108" bestFit="1" customWidth="1"/>
    <col min="6524" max="6763" width="9.140625" style="108"/>
    <col min="6764" max="6764" width="4.7109375" style="108" bestFit="1" customWidth="1"/>
    <col min="6765" max="6765" width="9.7109375" style="108" bestFit="1" customWidth="1"/>
    <col min="6766" max="6766" width="10" style="108" bestFit="1" customWidth="1"/>
    <col min="6767" max="6767" width="8.85546875" style="108" bestFit="1" customWidth="1"/>
    <col min="6768" max="6768" width="22.85546875" style="108" customWidth="1"/>
    <col min="6769" max="6769" width="59.7109375" style="108" bestFit="1" customWidth="1"/>
    <col min="6770" max="6770" width="57.85546875" style="108" bestFit="1" customWidth="1"/>
    <col min="6771" max="6771" width="35.28515625" style="108" bestFit="1" customWidth="1"/>
    <col min="6772" max="6772" width="28.140625" style="108" bestFit="1" customWidth="1"/>
    <col min="6773" max="6773" width="33.140625" style="108" bestFit="1" customWidth="1"/>
    <col min="6774" max="6774" width="26" style="108" bestFit="1" customWidth="1"/>
    <col min="6775" max="6775" width="19.140625" style="108" bestFit="1" customWidth="1"/>
    <col min="6776" max="6776" width="10.42578125" style="108" customWidth="1"/>
    <col min="6777" max="6777" width="11.85546875" style="108" customWidth="1"/>
    <col min="6778" max="6778" width="14.7109375" style="108" customWidth="1"/>
    <col min="6779" max="6779" width="9" style="108" bestFit="1" customWidth="1"/>
    <col min="6780" max="7019" width="9.140625" style="108"/>
    <col min="7020" max="7020" width="4.7109375" style="108" bestFit="1" customWidth="1"/>
    <col min="7021" max="7021" width="9.7109375" style="108" bestFit="1" customWidth="1"/>
    <col min="7022" max="7022" width="10" style="108" bestFit="1" customWidth="1"/>
    <col min="7023" max="7023" width="8.85546875" style="108" bestFit="1" customWidth="1"/>
    <col min="7024" max="7024" width="22.85546875" style="108" customWidth="1"/>
    <col min="7025" max="7025" width="59.7109375" style="108" bestFit="1" customWidth="1"/>
    <col min="7026" max="7026" width="57.85546875" style="108" bestFit="1" customWidth="1"/>
    <col min="7027" max="7027" width="35.28515625" style="108" bestFit="1" customWidth="1"/>
    <col min="7028" max="7028" width="28.140625" style="108" bestFit="1" customWidth="1"/>
    <col min="7029" max="7029" width="33.140625" style="108" bestFit="1" customWidth="1"/>
    <col min="7030" max="7030" width="26" style="108" bestFit="1" customWidth="1"/>
    <col min="7031" max="7031" width="19.140625" style="108" bestFit="1" customWidth="1"/>
    <col min="7032" max="7032" width="10.42578125" style="108" customWidth="1"/>
    <col min="7033" max="7033" width="11.85546875" style="108" customWidth="1"/>
    <col min="7034" max="7034" width="14.7109375" style="108" customWidth="1"/>
    <col min="7035" max="7035" width="9" style="108" bestFit="1" customWidth="1"/>
    <col min="7036" max="7275" width="9.140625" style="108"/>
    <col min="7276" max="7276" width="4.7109375" style="108" bestFit="1" customWidth="1"/>
    <col min="7277" max="7277" width="9.7109375" style="108" bestFit="1" customWidth="1"/>
    <col min="7278" max="7278" width="10" style="108" bestFit="1" customWidth="1"/>
    <col min="7279" max="7279" width="8.85546875" style="108" bestFit="1" customWidth="1"/>
    <col min="7280" max="7280" width="22.85546875" style="108" customWidth="1"/>
    <col min="7281" max="7281" width="59.7109375" style="108" bestFit="1" customWidth="1"/>
    <col min="7282" max="7282" width="57.85546875" style="108" bestFit="1" customWidth="1"/>
    <col min="7283" max="7283" width="35.28515625" style="108" bestFit="1" customWidth="1"/>
    <col min="7284" max="7284" width="28.140625" style="108" bestFit="1" customWidth="1"/>
    <col min="7285" max="7285" width="33.140625" style="108" bestFit="1" customWidth="1"/>
    <col min="7286" max="7286" width="26" style="108" bestFit="1" customWidth="1"/>
    <col min="7287" max="7287" width="19.140625" style="108" bestFit="1" customWidth="1"/>
    <col min="7288" max="7288" width="10.42578125" style="108" customWidth="1"/>
    <col min="7289" max="7289" width="11.85546875" style="108" customWidth="1"/>
    <col min="7290" max="7290" width="14.7109375" style="108" customWidth="1"/>
    <col min="7291" max="7291" width="9" style="108" bestFit="1" customWidth="1"/>
    <col min="7292" max="7531" width="9.140625" style="108"/>
    <col min="7532" max="7532" width="4.7109375" style="108" bestFit="1" customWidth="1"/>
    <col min="7533" max="7533" width="9.7109375" style="108" bestFit="1" customWidth="1"/>
    <col min="7534" max="7534" width="10" style="108" bestFit="1" customWidth="1"/>
    <col min="7535" max="7535" width="8.85546875" style="108" bestFit="1" customWidth="1"/>
    <col min="7536" max="7536" width="22.85546875" style="108" customWidth="1"/>
    <col min="7537" max="7537" width="59.7109375" style="108" bestFit="1" customWidth="1"/>
    <col min="7538" max="7538" width="57.85546875" style="108" bestFit="1" customWidth="1"/>
    <col min="7539" max="7539" width="35.28515625" style="108" bestFit="1" customWidth="1"/>
    <col min="7540" max="7540" width="28.140625" style="108" bestFit="1" customWidth="1"/>
    <col min="7541" max="7541" width="33.140625" style="108" bestFit="1" customWidth="1"/>
    <col min="7542" max="7542" width="26" style="108" bestFit="1" customWidth="1"/>
    <col min="7543" max="7543" width="19.140625" style="108" bestFit="1" customWidth="1"/>
    <col min="7544" max="7544" width="10.42578125" style="108" customWidth="1"/>
    <col min="7545" max="7545" width="11.85546875" style="108" customWidth="1"/>
    <col min="7546" max="7546" width="14.7109375" style="108" customWidth="1"/>
    <col min="7547" max="7547" width="9" style="108" bestFit="1" customWidth="1"/>
    <col min="7548" max="7787" width="9.140625" style="108"/>
    <col min="7788" max="7788" width="4.7109375" style="108" bestFit="1" customWidth="1"/>
    <col min="7789" max="7789" width="9.7109375" style="108" bestFit="1" customWidth="1"/>
    <col min="7790" max="7790" width="10" style="108" bestFit="1" customWidth="1"/>
    <col min="7791" max="7791" width="8.85546875" style="108" bestFit="1" customWidth="1"/>
    <col min="7792" max="7792" width="22.85546875" style="108" customWidth="1"/>
    <col min="7793" max="7793" width="59.7109375" style="108" bestFit="1" customWidth="1"/>
    <col min="7794" max="7794" width="57.85546875" style="108" bestFit="1" customWidth="1"/>
    <col min="7795" max="7795" width="35.28515625" style="108" bestFit="1" customWidth="1"/>
    <col min="7796" max="7796" width="28.140625" style="108" bestFit="1" customWidth="1"/>
    <col min="7797" max="7797" width="33.140625" style="108" bestFit="1" customWidth="1"/>
    <col min="7798" max="7798" width="26" style="108" bestFit="1" customWidth="1"/>
    <col min="7799" max="7799" width="19.140625" style="108" bestFit="1" customWidth="1"/>
    <col min="7800" max="7800" width="10.42578125" style="108" customWidth="1"/>
    <col min="7801" max="7801" width="11.85546875" style="108" customWidth="1"/>
    <col min="7802" max="7802" width="14.7109375" style="108" customWidth="1"/>
    <col min="7803" max="7803" width="9" style="108" bestFit="1" customWidth="1"/>
    <col min="7804" max="8043" width="9.140625" style="108"/>
    <col min="8044" max="8044" width="4.7109375" style="108" bestFit="1" customWidth="1"/>
    <col min="8045" max="8045" width="9.7109375" style="108" bestFit="1" customWidth="1"/>
    <col min="8046" max="8046" width="10" style="108" bestFit="1" customWidth="1"/>
    <col min="8047" max="8047" width="8.85546875" style="108" bestFit="1" customWidth="1"/>
    <col min="8048" max="8048" width="22.85546875" style="108" customWidth="1"/>
    <col min="8049" max="8049" width="59.7109375" style="108" bestFit="1" customWidth="1"/>
    <col min="8050" max="8050" width="57.85546875" style="108" bestFit="1" customWidth="1"/>
    <col min="8051" max="8051" width="35.28515625" style="108" bestFit="1" customWidth="1"/>
    <col min="8052" max="8052" width="28.140625" style="108" bestFit="1" customWidth="1"/>
    <col min="8053" max="8053" width="33.140625" style="108" bestFit="1" customWidth="1"/>
    <col min="8054" max="8054" width="26" style="108" bestFit="1" customWidth="1"/>
    <col min="8055" max="8055" width="19.140625" style="108" bestFit="1" customWidth="1"/>
    <col min="8056" max="8056" width="10.42578125" style="108" customWidth="1"/>
    <col min="8057" max="8057" width="11.85546875" style="108" customWidth="1"/>
    <col min="8058" max="8058" width="14.7109375" style="108" customWidth="1"/>
    <col min="8059" max="8059" width="9" style="108" bestFit="1" customWidth="1"/>
    <col min="8060" max="8299" width="9.140625" style="108"/>
    <col min="8300" max="8300" width="4.7109375" style="108" bestFit="1" customWidth="1"/>
    <col min="8301" max="8301" width="9.7109375" style="108" bestFit="1" customWidth="1"/>
    <col min="8302" max="8302" width="10" style="108" bestFit="1" customWidth="1"/>
    <col min="8303" max="8303" width="8.85546875" style="108" bestFit="1" customWidth="1"/>
    <col min="8304" max="8304" width="22.85546875" style="108" customWidth="1"/>
    <col min="8305" max="8305" width="59.7109375" style="108" bestFit="1" customWidth="1"/>
    <col min="8306" max="8306" width="57.85546875" style="108" bestFit="1" customWidth="1"/>
    <col min="8307" max="8307" width="35.28515625" style="108" bestFit="1" customWidth="1"/>
    <col min="8308" max="8308" width="28.140625" style="108" bestFit="1" customWidth="1"/>
    <col min="8309" max="8309" width="33.140625" style="108" bestFit="1" customWidth="1"/>
    <col min="8310" max="8310" width="26" style="108" bestFit="1" customWidth="1"/>
    <col min="8311" max="8311" width="19.140625" style="108" bestFit="1" customWidth="1"/>
    <col min="8312" max="8312" width="10.42578125" style="108" customWidth="1"/>
    <col min="8313" max="8313" width="11.85546875" style="108" customWidth="1"/>
    <col min="8314" max="8314" width="14.7109375" style="108" customWidth="1"/>
    <col min="8315" max="8315" width="9" style="108" bestFit="1" customWidth="1"/>
    <col min="8316" max="8555" width="9.140625" style="108"/>
    <col min="8556" max="8556" width="4.7109375" style="108" bestFit="1" customWidth="1"/>
    <col min="8557" max="8557" width="9.7109375" style="108" bestFit="1" customWidth="1"/>
    <col min="8558" max="8558" width="10" style="108" bestFit="1" customWidth="1"/>
    <col min="8559" max="8559" width="8.85546875" style="108" bestFit="1" customWidth="1"/>
    <col min="8560" max="8560" width="22.85546875" style="108" customWidth="1"/>
    <col min="8561" max="8561" width="59.7109375" style="108" bestFit="1" customWidth="1"/>
    <col min="8562" max="8562" width="57.85546875" style="108" bestFit="1" customWidth="1"/>
    <col min="8563" max="8563" width="35.28515625" style="108" bestFit="1" customWidth="1"/>
    <col min="8564" max="8564" width="28.140625" style="108" bestFit="1" customWidth="1"/>
    <col min="8565" max="8565" width="33.140625" style="108" bestFit="1" customWidth="1"/>
    <col min="8566" max="8566" width="26" style="108" bestFit="1" customWidth="1"/>
    <col min="8567" max="8567" width="19.140625" style="108" bestFit="1" customWidth="1"/>
    <col min="8568" max="8568" width="10.42578125" style="108" customWidth="1"/>
    <col min="8569" max="8569" width="11.85546875" style="108" customWidth="1"/>
    <col min="8570" max="8570" width="14.7109375" style="108" customWidth="1"/>
    <col min="8571" max="8571" width="9" style="108" bestFit="1" customWidth="1"/>
    <col min="8572" max="8811" width="9.140625" style="108"/>
    <col min="8812" max="8812" width="4.7109375" style="108" bestFit="1" customWidth="1"/>
    <col min="8813" max="8813" width="9.7109375" style="108" bestFit="1" customWidth="1"/>
    <col min="8814" max="8814" width="10" style="108" bestFit="1" customWidth="1"/>
    <col min="8815" max="8815" width="8.85546875" style="108" bestFit="1" customWidth="1"/>
    <col min="8816" max="8816" width="22.85546875" style="108" customWidth="1"/>
    <col min="8817" max="8817" width="59.7109375" style="108" bestFit="1" customWidth="1"/>
    <col min="8818" max="8818" width="57.85546875" style="108" bestFit="1" customWidth="1"/>
    <col min="8819" max="8819" width="35.28515625" style="108" bestFit="1" customWidth="1"/>
    <col min="8820" max="8820" width="28.140625" style="108" bestFit="1" customWidth="1"/>
    <col min="8821" max="8821" width="33.140625" style="108" bestFit="1" customWidth="1"/>
    <col min="8822" max="8822" width="26" style="108" bestFit="1" customWidth="1"/>
    <col min="8823" max="8823" width="19.140625" style="108" bestFit="1" customWidth="1"/>
    <col min="8824" max="8824" width="10.42578125" style="108" customWidth="1"/>
    <col min="8825" max="8825" width="11.85546875" style="108" customWidth="1"/>
    <col min="8826" max="8826" width="14.7109375" style="108" customWidth="1"/>
    <col min="8827" max="8827" width="9" style="108" bestFit="1" customWidth="1"/>
    <col min="8828" max="9067" width="9.140625" style="108"/>
    <col min="9068" max="9068" width="4.7109375" style="108" bestFit="1" customWidth="1"/>
    <col min="9069" max="9069" width="9.7109375" style="108" bestFit="1" customWidth="1"/>
    <col min="9070" max="9070" width="10" style="108" bestFit="1" customWidth="1"/>
    <col min="9071" max="9071" width="8.85546875" style="108" bestFit="1" customWidth="1"/>
    <col min="9072" max="9072" width="22.85546875" style="108" customWidth="1"/>
    <col min="9073" max="9073" width="59.7109375" style="108" bestFit="1" customWidth="1"/>
    <col min="9074" max="9074" width="57.85546875" style="108" bestFit="1" customWidth="1"/>
    <col min="9075" max="9075" width="35.28515625" style="108" bestFit="1" customWidth="1"/>
    <col min="9076" max="9076" width="28.140625" style="108" bestFit="1" customWidth="1"/>
    <col min="9077" max="9077" width="33.140625" style="108" bestFit="1" customWidth="1"/>
    <col min="9078" max="9078" width="26" style="108" bestFit="1" customWidth="1"/>
    <col min="9079" max="9079" width="19.140625" style="108" bestFit="1" customWidth="1"/>
    <col min="9080" max="9080" width="10.42578125" style="108" customWidth="1"/>
    <col min="9081" max="9081" width="11.85546875" style="108" customWidth="1"/>
    <col min="9082" max="9082" width="14.7109375" style="108" customWidth="1"/>
    <col min="9083" max="9083" width="9" style="108" bestFit="1" customWidth="1"/>
    <col min="9084" max="9323" width="9.140625" style="108"/>
    <col min="9324" max="9324" width="4.7109375" style="108" bestFit="1" customWidth="1"/>
    <col min="9325" max="9325" width="9.7109375" style="108" bestFit="1" customWidth="1"/>
    <col min="9326" max="9326" width="10" style="108" bestFit="1" customWidth="1"/>
    <col min="9327" max="9327" width="8.85546875" style="108" bestFit="1" customWidth="1"/>
    <col min="9328" max="9328" width="22.85546875" style="108" customWidth="1"/>
    <col min="9329" max="9329" width="59.7109375" style="108" bestFit="1" customWidth="1"/>
    <col min="9330" max="9330" width="57.85546875" style="108" bestFit="1" customWidth="1"/>
    <col min="9331" max="9331" width="35.28515625" style="108" bestFit="1" customWidth="1"/>
    <col min="9332" max="9332" width="28.140625" style="108" bestFit="1" customWidth="1"/>
    <col min="9333" max="9333" width="33.140625" style="108" bestFit="1" customWidth="1"/>
    <col min="9334" max="9334" width="26" style="108" bestFit="1" customWidth="1"/>
    <col min="9335" max="9335" width="19.140625" style="108" bestFit="1" customWidth="1"/>
    <col min="9336" max="9336" width="10.42578125" style="108" customWidth="1"/>
    <col min="9337" max="9337" width="11.85546875" style="108" customWidth="1"/>
    <col min="9338" max="9338" width="14.7109375" style="108" customWidth="1"/>
    <col min="9339" max="9339" width="9" style="108" bestFit="1" customWidth="1"/>
    <col min="9340" max="9579" width="9.140625" style="108"/>
    <col min="9580" max="9580" width="4.7109375" style="108" bestFit="1" customWidth="1"/>
    <col min="9581" max="9581" width="9.7109375" style="108" bestFit="1" customWidth="1"/>
    <col min="9582" max="9582" width="10" style="108" bestFit="1" customWidth="1"/>
    <col min="9583" max="9583" width="8.85546875" style="108" bestFit="1" customWidth="1"/>
    <col min="9584" max="9584" width="22.85546875" style="108" customWidth="1"/>
    <col min="9585" max="9585" width="59.7109375" style="108" bestFit="1" customWidth="1"/>
    <col min="9586" max="9586" width="57.85546875" style="108" bestFit="1" customWidth="1"/>
    <col min="9587" max="9587" width="35.28515625" style="108" bestFit="1" customWidth="1"/>
    <col min="9588" max="9588" width="28.140625" style="108" bestFit="1" customWidth="1"/>
    <col min="9589" max="9589" width="33.140625" style="108" bestFit="1" customWidth="1"/>
    <col min="9590" max="9590" width="26" style="108" bestFit="1" customWidth="1"/>
    <col min="9591" max="9591" width="19.140625" style="108" bestFit="1" customWidth="1"/>
    <col min="9592" max="9592" width="10.42578125" style="108" customWidth="1"/>
    <col min="9593" max="9593" width="11.85546875" style="108" customWidth="1"/>
    <col min="9594" max="9594" width="14.7109375" style="108" customWidth="1"/>
    <col min="9595" max="9595" width="9" style="108" bestFit="1" customWidth="1"/>
    <col min="9596" max="9835" width="9.140625" style="108"/>
    <col min="9836" max="9836" width="4.7109375" style="108" bestFit="1" customWidth="1"/>
    <col min="9837" max="9837" width="9.7109375" style="108" bestFit="1" customWidth="1"/>
    <col min="9838" max="9838" width="10" style="108" bestFit="1" customWidth="1"/>
    <col min="9839" max="9839" width="8.85546875" style="108" bestFit="1" customWidth="1"/>
    <col min="9840" max="9840" width="22.85546875" style="108" customWidth="1"/>
    <col min="9841" max="9841" width="59.7109375" style="108" bestFit="1" customWidth="1"/>
    <col min="9842" max="9842" width="57.85546875" style="108" bestFit="1" customWidth="1"/>
    <col min="9843" max="9843" width="35.28515625" style="108" bestFit="1" customWidth="1"/>
    <col min="9844" max="9844" width="28.140625" style="108" bestFit="1" customWidth="1"/>
    <col min="9845" max="9845" width="33.140625" style="108" bestFit="1" customWidth="1"/>
    <col min="9846" max="9846" width="26" style="108" bestFit="1" customWidth="1"/>
    <col min="9847" max="9847" width="19.140625" style="108" bestFit="1" customWidth="1"/>
    <col min="9848" max="9848" width="10.42578125" style="108" customWidth="1"/>
    <col min="9849" max="9849" width="11.85546875" style="108" customWidth="1"/>
    <col min="9850" max="9850" width="14.7109375" style="108" customWidth="1"/>
    <col min="9851" max="9851" width="9" style="108" bestFit="1" customWidth="1"/>
    <col min="9852" max="10091" width="9.140625" style="108"/>
    <col min="10092" max="10092" width="4.7109375" style="108" bestFit="1" customWidth="1"/>
    <col min="10093" max="10093" width="9.7109375" style="108" bestFit="1" customWidth="1"/>
    <col min="10094" max="10094" width="10" style="108" bestFit="1" customWidth="1"/>
    <col min="10095" max="10095" width="8.85546875" style="108" bestFit="1" customWidth="1"/>
    <col min="10096" max="10096" width="22.85546875" style="108" customWidth="1"/>
    <col min="10097" max="10097" width="59.7109375" style="108" bestFit="1" customWidth="1"/>
    <col min="10098" max="10098" width="57.85546875" style="108" bestFit="1" customWidth="1"/>
    <col min="10099" max="10099" width="35.28515625" style="108" bestFit="1" customWidth="1"/>
    <col min="10100" max="10100" width="28.140625" style="108" bestFit="1" customWidth="1"/>
    <col min="10101" max="10101" width="33.140625" style="108" bestFit="1" customWidth="1"/>
    <col min="10102" max="10102" width="26" style="108" bestFit="1" customWidth="1"/>
    <col min="10103" max="10103" width="19.140625" style="108" bestFit="1" customWidth="1"/>
    <col min="10104" max="10104" width="10.42578125" style="108" customWidth="1"/>
    <col min="10105" max="10105" width="11.85546875" style="108" customWidth="1"/>
    <col min="10106" max="10106" width="14.7109375" style="108" customWidth="1"/>
    <col min="10107" max="10107" width="9" style="108" bestFit="1" customWidth="1"/>
    <col min="10108" max="10347" width="9.140625" style="108"/>
    <col min="10348" max="10348" width="4.7109375" style="108" bestFit="1" customWidth="1"/>
    <col min="10349" max="10349" width="9.7109375" style="108" bestFit="1" customWidth="1"/>
    <col min="10350" max="10350" width="10" style="108" bestFit="1" customWidth="1"/>
    <col min="10351" max="10351" width="8.85546875" style="108" bestFit="1" customWidth="1"/>
    <col min="10352" max="10352" width="22.85546875" style="108" customWidth="1"/>
    <col min="10353" max="10353" width="59.7109375" style="108" bestFit="1" customWidth="1"/>
    <col min="10354" max="10354" width="57.85546875" style="108" bestFit="1" customWidth="1"/>
    <col min="10355" max="10355" width="35.28515625" style="108" bestFit="1" customWidth="1"/>
    <col min="10356" max="10356" width="28.140625" style="108" bestFit="1" customWidth="1"/>
    <col min="10357" max="10357" width="33.140625" style="108" bestFit="1" customWidth="1"/>
    <col min="10358" max="10358" width="26" style="108" bestFit="1" customWidth="1"/>
    <col min="10359" max="10359" width="19.140625" style="108" bestFit="1" customWidth="1"/>
    <col min="10360" max="10360" width="10.42578125" style="108" customWidth="1"/>
    <col min="10361" max="10361" width="11.85546875" style="108" customWidth="1"/>
    <col min="10362" max="10362" width="14.7109375" style="108" customWidth="1"/>
    <col min="10363" max="10363" width="9" style="108" bestFit="1" customWidth="1"/>
    <col min="10364" max="10603" width="9.140625" style="108"/>
    <col min="10604" max="10604" width="4.7109375" style="108" bestFit="1" customWidth="1"/>
    <col min="10605" max="10605" width="9.7109375" style="108" bestFit="1" customWidth="1"/>
    <col min="10606" max="10606" width="10" style="108" bestFit="1" customWidth="1"/>
    <col min="10607" max="10607" width="8.85546875" style="108" bestFit="1" customWidth="1"/>
    <col min="10608" max="10608" width="22.85546875" style="108" customWidth="1"/>
    <col min="10609" max="10609" width="59.7109375" style="108" bestFit="1" customWidth="1"/>
    <col min="10610" max="10610" width="57.85546875" style="108" bestFit="1" customWidth="1"/>
    <col min="10611" max="10611" width="35.28515625" style="108" bestFit="1" customWidth="1"/>
    <col min="10612" max="10612" width="28.140625" style="108" bestFit="1" customWidth="1"/>
    <col min="10613" max="10613" width="33.140625" style="108" bestFit="1" customWidth="1"/>
    <col min="10614" max="10614" width="26" style="108" bestFit="1" customWidth="1"/>
    <col min="10615" max="10615" width="19.140625" style="108" bestFit="1" customWidth="1"/>
    <col min="10616" max="10616" width="10.42578125" style="108" customWidth="1"/>
    <col min="10617" max="10617" width="11.85546875" style="108" customWidth="1"/>
    <col min="10618" max="10618" width="14.7109375" style="108" customWidth="1"/>
    <col min="10619" max="10619" width="9" style="108" bestFit="1" customWidth="1"/>
    <col min="10620" max="10859" width="9.140625" style="108"/>
    <col min="10860" max="10860" width="4.7109375" style="108" bestFit="1" customWidth="1"/>
    <col min="10861" max="10861" width="9.7109375" style="108" bestFit="1" customWidth="1"/>
    <col min="10862" max="10862" width="10" style="108" bestFit="1" customWidth="1"/>
    <col min="10863" max="10863" width="8.85546875" style="108" bestFit="1" customWidth="1"/>
    <col min="10864" max="10864" width="22.85546875" style="108" customWidth="1"/>
    <col min="10865" max="10865" width="59.7109375" style="108" bestFit="1" customWidth="1"/>
    <col min="10866" max="10866" width="57.85546875" style="108" bestFit="1" customWidth="1"/>
    <col min="10867" max="10867" width="35.28515625" style="108" bestFit="1" customWidth="1"/>
    <col min="10868" max="10868" width="28.140625" style="108" bestFit="1" customWidth="1"/>
    <col min="10869" max="10869" width="33.140625" style="108" bestFit="1" customWidth="1"/>
    <col min="10870" max="10870" width="26" style="108" bestFit="1" customWidth="1"/>
    <col min="10871" max="10871" width="19.140625" style="108" bestFit="1" customWidth="1"/>
    <col min="10872" max="10872" width="10.42578125" style="108" customWidth="1"/>
    <col min="10873" max="10873" width="11.85546875" style="108" customWidth="1"/>
    <col min="10874" max="10874" width="14.7109375" style="108" customWidth="1"/>
    <col min="10875" max="10875" width="9" style="108" bestFit="1" customWidth="1"/>
    <col min="10876" max="11115" width="9.140625" style="108"/>
    <col min="11116" max="11116" width="4.7109375" style="108" bestFit="1" customWidth="1"/>
    <col min="11117" max="11117" width="9.7109375" style="108" bestFit="1" customWidth="1"/>
    <col min="11118" max="11118" width="10" style="108" bestFit="1" customWidth="1"/>
    <col min="11119" max="11119" width="8.85546875" style="108" bestFit="1" customWidth="1"/>
    <col min="11120" max="11120" width="22.85546875" style="108" customWidth="1"/>
    <col min="11121" max="11121" width="59.7109375" style="108" bestFit="1" customWidth="1"/>
    <col min="11122" max="11122" width="57.85546875" style="108" bestFit="1" customWidth="1"/>
    <col min="11123" max="11123" width="35.28515625" style="108" bestFit="1" customWidth="1"/>
    <col min="11124" max="11124" width="28.140625" style="108" bestFit="1" customWidth="1"/>
    <col min="11125" max="11125" width="33.140625" style="108" bestFit="1" customWidth="1"/>
    <col min="11126" max="11126" width="26" style="108" bestFit="1" customWidth="1"/>
    <col min="11127" max="11127" width="19.140625" style="108" bestFit="1" customWidth="1"/>
    <col min="11128" max="11128" width="10.42578125" style="108" customWidth="1"/>
    <col min="11129" max="11129" width="11.85546875" style="108" customWidth="1"/>
    <col min="11130" max="11130" width="14.7109375" style="108" customWidth="1"/>
    <col min="11131" max="11131" width="9" style="108" bestFit="1" customWidth="1"/>
    <col min="11132" max="11371" width="9.140625" style="108"/>
    <col min="11372" max="11372" width="4.7109375" style="108" bestFit="1" customWidth="1"/>
    <col min="11373" max="11373" width="9.7109375" style="108" bestFit="1" customWidth="1"/>
    <col min="11374" max="11374" width="10" style="108" bestFit="1" customWidth="1"/>
    <col min="11375" max="11375" width="8.85546875" style="108" bestFit="1" customWidth="1"/>
    <col min="11376" max="11376" width="22.85546875" style="108" customWidth="1"/>
    <col min="11377" max="11377" width="59.7109375" style="108" bestFit="1" customWidth="1"/>
    <col min="11378" max="11378" width="57.85546875" style="108" bestFit="1" customWidth="1"/>
    <col min="11379" max="11379" width="35.28515625" style="108" bestFit="1" customWidth="1"/>
    <col min="11380" max="11380" width="28.140625" style="108" bestFit="1" customWidth="1"/>
    <col min="11381" max="11381" width="33.140625" style="108" bestFit="1" customWidth="1"/>
    <col min="11382" max="11382" width="26" style="108" bestFit="1" customWidth="1"/>
    <col min="11383" max="11383" width="19.140625" style="108" bestFit="1" customWidth="1"/>
    <col min="11384" max="11384" width="10.42578125" style="108" customWidth="1"/>
    <col min="11385" max="11385" width="11.85546875" style="108" customWidth="1"/>
    <col min="11386" max="11386" width="14.7109375" style="108" customWidth="1"/>
    <col min="11387" max="11387" width="9" style="108" bestFit="1" customWidth="1"/>
    <col min="11388" max="11627" width="9.140625" style="108"/>
    <col min="11628" max="11628" width="4.7109375" style="108" bestFit="1" customWidth="1"/>
    <col min="11629" max="11629" width="9.7109375" style="108" bestFit="1" customWidth="1"/>
    <col min="11630" max="11630" width="10" style="108" bestFit="1" customWidth="1"/>
    <col min="11631" max="11631" width="8.85546875" style="108" bestFit="1" customWidth="1"/>
    <col min="11632" max="11632" width="22.85546875" style="108" customWidth="1"/>
    <col min="11633" max="11633" width="59.7109375" style="108" bestFit="1" customWidth="1"/>
    <col min="11634" max="11634" width="57.85546875" style="108" bestFit="1" customWidth="1"/>
    <col min="11635" max="11635" width="35.28515625" style="108" bestFit="1" customWidth="1"/>
    <col min="11636" max="11636" width="28.140625" style="108" bestFit="1" customWidth="1"/>
    <col min="11637" max="11637" width="33.140625" style="108" bestFit="1" customWidth="1"/>
    <col min="11638" max="11638" width="26" style="108" bestFit="1" customWidth="1"/>
    <col min="11639" max="11639" width="19.140625" style="108" bestFit="1" customWidth="1"/>
    <col min="11640" max="11640" width="10.42578125" style="108" customWidth="1"/>
    <col min="11641" max="11641" width="11.85546875" style="108" customWidth="1"/>
    <col min="11642" max="11642" width="14.7109375" style="108" customWidth="1"/>
    <col min="11643" max="11643" width="9" style="108" bestFit="1" customWidth="1"/>
    <col min="11644" max="11883" width="9.140625" style="108"/>
    <col min="11884" max="11884" width="4.7109375" style="108" bestFit="1" customWidth="1"/>
    <col min="11885" max="11885" width="9.7109375" style="108" bestFit="1" customWidth="1"/>
    <col min="11886" max="11886" width="10" style="108" bestFit="1" customWidth="1"/>
    <col min="11887" max="11887" width="8.85546875" style="108" bestFit="1" customWidth="1"/>
    <col min="11888" max="11888" width="22.85546875" style="108" customWidth="1"/>
    <col min="11889" max="11889" width="59.7109375" style="108" bestFit="1" customWidth="1"/>
    <col min="11890" max="11890" width="57.85546875" style="108" bestFit="1" customWidth="1"/>
    <col min="11891" max="11891" width="35.28515625" style="108" bestFit="1" customWidth="1"/>
    <col min="11892" max="11892" width="28.140625" style="108" bestFit="1" customWidth="1"/>
    <col min="11893" max="11893" width="33.140625" style="108" bestFit="1" customWidth="1"/>
    <col min="11894" max="11894" width="26" style="108" bestFit="1" customWidth="1"/>
    <col min="11895" max="11895" width="19.140625" style="108" bestFit="1" customWidth="1"/>
    <col min="11896" max="11896" width="10.42578125" style="108" customWidth="1"/>
    <col min="11897" max="11897" width="11.85546875" style="108" customWidth="1"/>
    <col min="11898" max="11898" width="14.7109375" style="108" customWidth="1"/>
    <col min="11899" max="11899" width="9" style="108" bestFit="1" customWidth="1"/>
    <col min="11900" max="12139" width="9.140625" style="108"/>
    <col min="12140" max="12140" width="4.7109375" style="108" bestFit="1" customWidth="1"/>
    <col min="12141" max="12141" width="9.7109375" style="108" bestFit="1" customWidth="1"/>
    <col min="12142" max="12142" width="10" style="108" bestFit="1" customWidth="1"/>
    <col min="12143" max="12143" width="8.85546875" style="108" bestFit="1" customWidth="1"/>
    <col min="12144" max="12144" width="22.85546875" style="108" customWidth="1"/>
    <col min="12145" max="12145" width="59.7109375" style="108" bestFit="1" customWidth="1"/>
    <col min="12146" max="12146" width="57.85546875" style="108" bestFit="1" customWidth="1"/>
    <col min="12147" max="12147" width="35.28515625" style="108" bestFit="1" customWidth="1"/>
    <col min="12148" max="12148" width="28.140625" style="108" bestFit="1" customWidth="1"/>
    <col min="12149" max="12149" width="33.140625" style="108" bestFit="1" customWidth="1"/>
    <col min="12150" max="12150" width="26" style="108" bestFit="1" customWidth="1"/>
    <col min="12151" max="12151" width="19.140625" style="108" bestFit="1" customWidth="1"/>
    <col min="12152" max="12152" width="10.42578125" style="108" customWidth="1"/>
    <col min="12153" max="12153" width="11.85546875" style="108" customWidth="1"/>
    <col min="12154" max="12154" width="14.7109375" style="108" customWidth="1"/>
    <col min="12155" max="12155" width="9" style="108" bestFit="1" customWidth="1"/>
    <col min="12156" max="12395" width="9.140625" style="108"/>
    <col min="12396" max="12396" width="4.7109375" style="108" bestFit="1" customWidth="1"/>
    <col min="12397" max="12397" width="9.7109375" style="108" bestFit="1" customWidth="1"/>
    <col min="12398" max="12398" width="10" style="108" bestFit="1" customWidth="1"/>
    <col min="12399" max="12399" width="8.85546875" style="108" bestFit="1" customWidth="1"/>
    <col min="12400" max="12400" width="22.85546875" style="108" customWidth="1"/>
    <col min="12401" max="12401" width="59.7109375" style="108" bestFit="1" customWidth="1"/>
    <col min="12402" max="12402" width="57.85546875" style="108" bestFit="1" customWidth="1"/>
    <col min="12403" max="12403" width="35.28515625" style="108" bestFit="1" customWidth="1"/>
    <col min="12404" max="12404" width="28.140625" style="108" bestFit="1" customWidth="1"/>
    <col min="12405" max="12405" width="33.140625" style="108" bestFit="1" customWidth="1"/>
    <col min="12406" max="12406" width="26" style="108" bestFit="1" customWidth="1"/>
    <col min="12407" max="12407" width="19.140625" style="108" bestFit="1" customWidth="1"/>
    <col min="12408" max="12408" width="10.42578125" style="108" customWidth="1"/>
    <col min="12409" max="12409" width="11.85546875" style="108" customWidth="1"/>
    <col min="12410" max="12410" width="14.7109375" style="108" customWidth="1"/>
    <col min="12411" max="12411" width="9" style="108" bestFit="1" customWidth="1"/>
    <col min="12412" max="12651" width="9.140625" style="108"/>
    <col min="12652" max="12652" width="4.7109375" style="108" bestFit="1" customWidth="1"/>
    <col min="12653" max="12653" width="9.7109375" style="108" bestFit="1" customWidth="1"/>
    <col min="12654" max="12654" width="10" style="108" bestFit="1" customWidth="1"/>
    <col min="12655" max="12655" width="8.85546875" style="108" bestFit="1" customWidth="1"/>
    <col min="12656" max="12656" width="22.85546875" style="108" customWidth="1"/>
    <col min="12657" max="12657" width="59.7109375" style="108" bestFit="1" customWidth="1"/>
    <col min="12658" max="12658" width="57.85546875" style="108" bestFit="1" customWidth="1"/>
    <col min="12659" max="12659" width="35.28515625" style="108" bestFit="1" customWidth="1"/>
    <col min="12660" max="12660" width="28.140625" style="108" bestFit="1" customWidth="1"/>
    <col min="12661" max="12661" width="33.140625" style="108" bestFit="1" customWidth="1"/>
    <col min="12662" max="12662" width="26" style="108" bestFit="1" customWidth="1"/>
    <col min="12663" max="12663" width="19.140625" style="108" bestFit="1" customWidth="1"/>
    <col min="12664" max="12664" width="10.42578125" style="108" customWidth="1"/>
    <col min="12665" max="12665" width="11.85546875" style="108" customWidth="1"/>
    <col min="12666" max="12666" width="14.7109375" style="108" customWidth="1"/>
    <col min="12667" max="12667" width="9" style="108" bestFit="1" customWidth="1"/>
    <col min="12668" max="12907" width="9.140625" style="108"/>
    <col min="12908" max="12908" width="4.7109375" style="108" bestFit="1" customWidth="1"/>
    <col min="12909" max="12909" width="9.7109375" style="108" bestFit="1" customWidth="1"/>
    <col min="12910" max="12910" width="10" style="108" bestFit="1" customWidth="1"/>
    <col min="12911" max="12911" width="8.85546875" style="108" bestFit="1" customWidth="1"/>
    <col min="12912" max="12912" width="22.85546875" style="108" customWidth="1"/>
    <col min="12913" max="12913" width="59.7109375" style="108" bestFit="1" customWidth="1"/>
    <col min="12914" max="12914" width="57.85546875" style="108" bestFit="1" customWidth="1"/>
    <col min="12915" max="12915" width="35.28515625" style="108" bestFit="1" customWidth="1"/>
    <col min="12916" max="12916" width="28.140625" style="108" bestFit="1" customWidth="1"/>
    <col min="12917" max="12917" width="33.140625" style="108" bestFit="1" customWidth="1"/>
    <col min="12918" max="12918" width="26" style="108" bestFit="1" customWidth="1"/>
    <col min="12919" max="12919" width="19.140625" style="108" bestFit="1" customWidth="1"/>
    <col min="12920" max="12920" width="10.42578125" style="108" customWidth="1"/>
    <col min="12921" max="12921" width="11.85546875" style="108" customWidth="1"/>
    <col min="12922" max="12922" width="14.7109375" style="108" customWidth="1"/>
    <col min="12923" max="12923" width="9" style="108" bestFit="1" customWidth="1"/>
    <col min="12924" max="13163" width="9.140625" style="108"/>
    <col min="13164" max="13164" width="4.7109375" style="108" bestFit="1" customWidth="1"/>
    <col min="13165" max="13165" width="9.7109375" style="108" bestFit="1" customWidth="1"/>
    <col min="13166" max="13166" width="10" style="108" bestFit="1" customWidth="1"/>
    <col min="13167" max="13167" width="8.85546875" style="108" bestFit="1" customWidth="1"/>
    <col min="13168" max="13168" width="22.85546875" style="108" customWidth="1"/>
    <col min="13169" max="13169" width="59.7109375" style="108" bestFit="1" customWidth="1"/>
    <col min="13170" max="13170" width="57.85546875" style="108" bestFit="1" customWidth="1"/>
    <col min="13171" max="13171" width="35.28515625" style="108" bestFit="1" customWidth="1"/>
    <col min="13172" max="13172" width="28.140625" style="108" bestFit="1" customWidth="1"/>
    <col min="13173" max="13173" width="33.140625" style="108" bestFit="1" customWidth="1"/>
    <col min="13174" max="13174" width="26" style="108" bestFit="1" customWidth="1"/>
    <col min="13175" max="13175" width="19.140625" style="108" bestFit="1" customWidth="1"/>
    <col min="13176" max="13176" width="10.42578125" style="108" customWidth="1"/>
    <col min="13177" max="13177" width="11.85546875" style="108" customWidth="1"/>
    <col min="13178" max="13178" width="14.7109375" style="108" customWidth="1"/>
    <col min="13179" max="13179" width="9" style="108" bestFit="1" customWidth="1"/>
    <col min="13180" max="13419" width="9.140625" style="108"/>
    <col min="13420" max="13420" width="4.7109375" style="108" bestFit="1" customWidth="1"/>
    <col min="13421" max="13421" width="9.7109375" style="108" bestFit="1" customWidth="1"/>
    <col min="13422" max="13422" width="10" style="108" bestFit="1" customWidth="1"/>
    <col min="13423" max="13423" width="8.85546875" style="108" bestFit="1" customWidth="1"/>
    <col min="13424" max="13424" width="22.85546875" style="108" customWidth="1"/>
    <col min="13425" max="13425" width="59.7109375" style="108" bestFit="1" customWidth="1"/>
    <col min="13426" max="13426" width="57.85546875" style="108" bestFit="1" customWidth="1"/>
    <col min="13427" max="13427" width="35.28515625" style="108" bestFit="1" customWidth="1"/>
    <col min="13428" max="13428" width="28.140625" style="108" bestFit="1" customWidth="1"/>
    <col min="13429" max="13429" width="33.140625" style="108" bestFit="1" customWidth="1"/>
    <col min="13430" max="13430" width="26" style="108" bestFit="1" customWidth="1"/>
    <col min="13431" max="13431" width="19.140625" style="108" bestFit="1" customWidth="1"/>
    <col min="13432" max="13432" width="10.42578125" style="108" customWidth="1"/>
    <col min="13433" max="13433" width="11.85546875" style="108" customWidth="1"/>
    <col min="13434" max="13434" width="14.7109375" style="108" customWidth="1"/>
    <col min="13435" max="13435" width="9" style="108" bestFit="1" customWidth="1"/>
    <col min="13436" max="13675" width="9.140625" style="108"/>
    <col min="13676" max="13676" width="4.7109375" style="108" bestFit="1" customWidth="1"/>
    <col min="13677" max="13677" width="9.7109375" style="108" bestFit="1" customWidth="1"/>
    <col min="13678" max="13678" width="10" style="108" bestFit="1" customWidth="1"/>
    <col min="13679" max="13679" width="8.85546875" style="108" bestFit="1" customWidth="1"/>
    <col min="13680" max="13680" width="22.85546875" style="108" customWidth="1"/>
    <col min="13681" max="13681" width="59.7109375" style="108" bestFit="1" customWidth="1"/>
    <col min="13682" max="13682" width="57.85546875" style="108" bestFit="1" customWidth="1"/>
    <col min="13683" max="13683" width="35.28515625" style="108" bestFit="1" customWidth="1"/>
    <col min="13684" max="13684" width="28.140625" style="108" bestFit="1" customWidth="1"/>
    <col min="13685" max="13685" width="33.140625" style="108" bestFit="1" customWidth="1"/>
    <col min="13686" max="13686" width="26" style="108" bestFit="1" customWidth="1"/>
    <col min="13687" max="13687" width="19.140625" style="108" bestFit="1" customWidth="1"/>
    <col min="13688" max="13688" width="10.42578125" style="108" customWidth="1"/>
    <col min="13689" max="13689" width="11.85546875" style="108" customWidth="1"/>
    <col min="13690" max="13690" width="14.7109375" style="108" customWidth="1"/>
    <col min="13691" max="13691" width="9" style="108" bestFit="1" customWidth="1"/>
    <col min="13692" max="13931" width="9.140625" style="108"/>
    <col min="13932" max="13932" width="4.7109375" style="108" bestFit="1" customWidth="1"/>
    <col min="13933" max="13933" width="9.7109375" style="108" bestFit="1" customWidth="1"/>
    <col min="13934" max="13934" width="10" style="108" bestFit="1" customWidth="1"/>
    <col min="13935" max="13935" width="8.85546875" style="108" bestFit="1" customWidth="1"/>
    <col min="13936" max="13936" width="22.85546875" style="108" customWidth="1"/>
    <col min="13937" max="13937" width="59.7109375" style="108" bestFit="1" customWidth="1"/>
    <col min="13938" max="13938" width="57.85546875" style="108" bestFit="1" customWidth="1"/>
    <col min="13939" max="13939" width="35.28515625" style="108" bestFit="1" customWidth="1"/>
    <col min="13940" max="13940" width="28.140625" style="108" bestFit="1" customWidth="1"/>
    <col min="13941" max="13941" width="33.140625" style="108" bestFit="1" customWidth="1"/>
    <col min="13942" max="13942" width="26" style="108" bestFit="1" customWidth="1"/>
    <col min="13943" max="13943" width="19.140625" style="108" bestFit="1" customWidth="1"/>
    <col min="13944" max="13944" width="10.42578125" style="108" customWidth="1"/>
    <col min="13945" max="13945" width="11.85546875" style="108" customWidth="1"/>
    <col min="13946" max="13946" width="14.7109375" style="108" customWidth="1"/>
    <col min="13947" max="13947" width="9" style="108" bestFit="1" customWidth="1"/>
    <col min="13948" max="14187" width="9.140625" style="108"/>
    <col min="14188" max="14188" width="4.7109375" style="108" bestFit="1" customWidth="1"/>
    <col min="14189" max="14189" width="9.7109375" style="108" bestFit="1" customWidth="1"/>
    <col min="14190" max="14190" width="10" style="108" bestFit="1" customWidth="1"/>
    <col min="14191" max="14191" width="8.85546875" style="108" bestFit="1" customWidth="1"/>
    <col min="14192" max="14192" width="22.85546875" style="108" customWidth="1"/>
    <col min="14193" max="14193" width="59.7109375" style="108" bestFit="1" customWidth="1"/>
    <col min="14194" max="14194" width="57.85546875" style="108" bestFit="1" customWidth="1"/>
    <col min="14195" max="14195" width="35.28515625" style="108" bestFit="1" customWidth="1"/>
    <col min="14196" max="14196" width="28.140625" style="108" bestFit="1" customWidth="1"/>
    <col min="14197" max="14197" width="33.140625" style="108" bestFit="1" customWidth="1"/>
    <col min="14198" max="14198" width="26" style="108" bestFit="1" customWidth="1"/>
    <col min="14199" max="14199" width="19.140625" style="108" bestFit="1" customWidth="1"/>
    <col min="14200" max="14200" width="10.42578125" style="108" customWidth="1"/>
    <col min="14201" max="14201" width="11.85546875" style="108" customWidth="1"/>
    <col min="14202" max="14202" width="14.7109375" style="108" customWidth="1"/>
    <col min="14203" max="14203" width="9" style="108" bestFit="1" customWidth="1"/>
    <col min="14204" max="14443" width="9.140625" style="108"/>
    <col min="14444" max="14444" width="4.7109375" style="108" bestFit="1" customWidth="1"/>
    <col min="14445" max="14445" width="9.7109375" style="108" bestFit="1" customWidth="1"/>
    <col min="14446" max="14446" width="10" style="108" bestFit="1" customWidth="1"/>
    <col min="14447" max="14447" width="8.85546875" style="108" bestFit="1" customWidth="1"/>
    <col min="14448" max="14448" width="22.85546875" style="108" customWidth="1"/>
    <col min="14449" max="14449" width="59.7109375" style="108" bestFit="1" customWidth="1"/>
    <col min="14450" max="14450" width="57.85546875" style="108" bestFit="1" customWidth="1"/>
    <col min="14451" max="14451" width="35.28515625" style="108" bestFit="1" customWidth="1"/>
    <col min="14452" max="14452" width="28.140625" style="108" bestFit="1" customWidth="1"/>
    <col min="14453" max="14453" width="33.140625" style="108" bestFit="1" customWidth="1"/>
    <col min="14454" max="14454" width="26" style="108" bestFit="1" customWidth="1"/>
    <col min="14455" max="14455" width="19.140625" style="108" bestFit="1" customWidth="1"/>
    <col min="14456" max="14456" width="10.42578125" style="108" customWidth="1"/>
    <col min="14457" max="14457" width="11.85546875" style="108" customWidth="1"/>
    <col min="14458" max="14458" width="14.7109375" style="108" customWidth="1"/>
    <col min="14459" max="14459" width="9" style="108" bestFit="1" customWidth="1"/>
    <col min="14460" max="14699" width="9.140625" style="108"/>
    <col min="14700" max="14700" width="4.7109375" style="108" bestFit="1" customWidth="1"/>
    <col min="14701" max="14701" width="9.7109375" style="108" bestFit="1" customWidth="1"/>
    <col min="14702" max="14702" width="10" style="108" bestFit="1" customWidth="1"/>
    <col min="14703" max="14703" width="8.85546875" style="108" bestFit="1" customWidth="1"/>
    <col min="14704" max="14704" width="22.85546875" style="108" customWidth="1"/>
    <col min="14705" max="14705" width="59.7109375" style="108" bestFit="1" customWidth="1"/>
    <col min="14706" max="14706" width="57.85546875" style="108" bestFit="1" customWidth="1"/>
    <col min="14707" max="14707" width="35.28515625" style="108" bestFit="1" customWidth="1"/>
    <col min="14708" max="14708" width="28.140625" style="108" bestFit="1" customWidth="1"/>
    <col min="14709" max="14709" width="33.140625" style="108" bestFit="1" customWidth="1"/>
    <col min="14710" max="14710" width="26" style="108" bestFit="1" customWidth="1"/>
    <col min="14711" max="14711" width="19.140625" style="108" bestFit="1" customWidth="1"/>
    <col min="14712" max="14712" width="10.42578125" style="108" customWidth="1"/>
    <col min="14713" max="14713" width="11.85546875" style="108" customWidth="1"/>
    <col min="14714" max="14714" width="14.7109375" style="108" customWidth="1"/>
    <col min="14715" max="14715" width="9" style="108" bestFit="1" customWidth="1"/>
    <col min="14716" max="14955" width="9.140625" style="108"/>
    <col min="14956" max="14956" width="4.7109375" style="108" bestFit="1" customWidth="1"/>
    <col min="14957" max="14957" width="9.7109375" style="108" bestFit="1" customWidth="1"/>
    <col min="14958" max="14958" width="10" style="108" bestFit="1" customWidth="1"/>
    <col min="14959" max="14959" width="8.85546875" style="108" bestFit="1" customWidth="1"/>
    <col min="14960" max="14960" width="22.85546875" style="108" customWidth="1"/>
    <col min="14961" max="14961" width="59.7109375" style="108" bestFit="1" customWidth="1"/>
    <col min="14962" max="14962" width="57.85546875" style="108" bestFit="1" customWidth="1"/>
    <col min="14963" max="14963" width="35.28515625" style="108" bestFit="1" customWidth="1"/>
    <col min="14964" max="14964" width="28.140625" style="108" bestFit="1" customWidth="1"/>
    <col min="14965" max="14965" width="33.140625" style="108" bestFit="1" customWidth="1"/>
    <col min="14966" max="14966" width="26" style="108" bestFit="1" customWidth="1"/>
    <col min="14967" max="14967" width="19.140625" style="108" bestFit="1" customWidth="1"/>
    <col min="14968" max="14968" width="10.42578125" style="108" customWidth="1"/>
    <col min="14969" max="14969" width="11.85546875" style="108" customWidth="1"/>
    <col min="14970" max="14970" width="14.7109375" style="108" customWidth="1"/>
    <col min="14971" max="14971" width="9" style="108" bestFit="1" customWidth="1"/>
    <col min="14972" max="15211" width="9.140625" style="108"/>
    <col min="15212" max="15212" width="4.7109375" style="108" bestFit="1" customWidth="1"/>
    <col min="15213" max="15213" width="9.7109375" style="108" bestFit="1" customWidth="1"/>
    <col min="15214" max="15214" width="10" style="108" bestFit="1" customWidth="1"/>
    <col min="15215" max="15215" width="8.85546875" style="108" bestFit="1" customWidth="1"/>
    <col min="15216" max="15216" width="22.85546875" style="108" customWidth="1"/>
    <col min="15217" max="15217" width="59.7109375" style="108" bestFit="1" customWidth="1"/>
    <col min="15218" max="15218" width="57.85546875" style="108" bestFit="1" customWidth="1"/>
    <col min="15219" max="15219" width="35.28515625" style="108" bestFit="1" customWidth="1"/>
    <col min="15220" max="15220" width="28.140625" style="108" bestFit="1" customWidth="1"/>
    <col min="15221" max="15221" width="33.140625" style="108" bestFit="1" customWidth="1"/>
    <col min="15222" max="15222" width="26" style="108" bestFit="1" customWidth="1"/>
    <col min="15223" max="15223" width="19.140625" style="108" bestFit="1" customWidth="1"/>
    <col min="15224" max="15224" width="10.42578125" style="108" customWidth="1"/>
    <col min="15225" max="15225" width="11.85546875" style="108" customWidth="1"/>
    <col min="15226" max="15226" width="14.7109375" style="108" customWidth="1"/>
    <col min="15227" max="15227" width="9" style="108" bestFit="1" customWidth="1"/>
    <col min="15228" max="15467" width="9.140625" style="108"/>
    <col min="15468" max="15468" width="4.7109375" style="108" bestFit="1" customWidth="1"/>
    <col min="15469" max="15469" width="9.7109375" style="108" bestFit="1" customWidth="1"/>
    <col min="15470" max="15470" width="10" style="108" bestFit="1" customWidth="1"/>
    <col min="15471" max="15471" width="8.85546875" style="108" bestFit="1" customWidth="1"/>
    <col min="15472" max="15472" width="22.85546875" style="108" customWidth="1"/>
    <col min="15473" max="15473" width="59.7109375" style="108" bestFit="1" customWidth="1"/>
    <col min="15474" max="15474" width="57.85546875" style="108" bestFit="1" customWidth="1"/>
    <col min="15475" max="15475" width="35.28515625" style="108" bestFit="1" customWidth="1"/>
    <col min="15476" max="15476" width="28.140625" style="108" bestFit="1" customWidth="1"/>
    <col min="15477" max="15477" width="33.140625" style="108" bestFit="1" customWidth="1"/>
    <col min="15478" max="15478" width="26" style="108" bestFit="1" customWidth="1"/>
    <col min="15479" max="15479" width="19.140625" style="108" bestFit="1" customWidth="1"/>
    <col min="15480" max="15480" width="10.42578125" style="108" customWidth="1"/>
    <col min="15481" max="15481" width="11.85546875" style="108" customWidth="1"/>
    <col min="15482" max="15482" width="14.7109375" style="108" customWidth="1"/>
    <col min="15483" max="15483" width="9" style="108" bestFit="1" customWidth="1"/>
    <col min="15484" max="15723" width="9.140625" style="108"/>
    <col min="15724" max="15724" width="4.7109375" style="108" bestFit="1" customWidth="1"/>
    <col min="15725" max="15725" width="9.7109375" style="108" bestFit="1" customWidth="1"/>
    <col min="15726" max="15726" width="10" style="108" bestFit="1" customWidth="1"/>
    <col min="15727" max="15727" width="8.85546875" style="108" bestFit="1" customWidth="1"/>
    <col min="15728" max="15728" width="22.85546875" style="108" customWidth="1"/>
    <col min="15729" max="15729" width="59.7109375" style="108" bestFit="1" customWidth="1"/>
    <col min="15730" max="15730" width="57.85546875" style="108" bestFit="1" customWidth="1"/>
    <col min="15731" max="15731" width="35.28515625" style="108" bestFit="1" customWidth="1"/>
    <col min="15732" max="15732" width="28.140625" style="108" bestFit="1" customWidth="1"/>
    <col min="15733" max="15733" width="33.140625" style="108" bestFit="1" customWidth="1"/>
    <col min="15734" max="15734" width="26" style="108" bestFit="1" customWidth="1"/>
    <col min="15735" max="15735" width="19.140625" style="108" bestFit="1" customWidth="1"/>
    <col min="15736" max="15736" width="10.42578125" style="108" customWidth="1"/>
    <col min="15737" max="15737" width="11.85546875" style="108" customWidth="1"/>
    <col min="15738" max="15738" width="14.7109375" style="108" customWidth="1"/>
    <col min="15739" max="15739" width="9" style="108" bestFit="1" customWidth="1"/>
    <col min="15740" max="15979" width="9.140625" style="108"/>
    <col min="15980" max="15980" width="4.7109375" style="108" bestFit="1" customWidth="1"/>
    <col min="15981" max="15981" width="9.7109375" style="108" bestFit="1" customWidth="1"/>
    <col min="15982" max="15982" width="10" style="108" bestFit="1" customWidth="1"/>
    <col min="15983" max="15983" width="8.85546875" style="108" bestFit="1" customWidth="1"/>
    <col min="15984" max="15984" width="22.85546875" style="108" customWidth="1"/>
    <col min="15985" max="15985" width="59.7109375" style="108" bestFit="1" customWidth="1"/>
    <col min="15986" max="15986" width="57.85546875" style="108" bestFit="1" customWidth="1"/>
    <col min="15987" max="15987" width="35.28515625" style="108" bestFit="1" customWidth="1"/>
    <col min="15988" max="15988" width="28.140625" style="108" bestFit="1" customWidth="1"/>
    <col min="15989" max="15989" width="33.140625" style="108" bestFit="1" customWidth="1"/>
    <col min="15990" max="15990" width="26" style="108" bestFit="1" customWidth="1"/>
    <col min="15991" max="15991" width="19.140625" style="108" bestFit="1" customWidth="1"/>
    <col min="15992" max="15992" width="10.42578125" style="108" customWidth="1"/>
    <col min="15993" max="15993" width="11.85546875" style="108" customWidth="1"/>
    <col min="15994" max="15994" width="14.7109375" style="108" customWidth="1"/>
    <col min="15995" max="15995" width="9" style="108" bestFit="1" customWidth="1"/>
    <col min="15996" max="16384" width="9.140625" style="108"/>
  </cols>
  <sheetData>
    <row r="2" spans="1:18" x14ac:dyDescent="0.25">
      <c r="A2" s="103" t="s">
        <v>4105</v>
      </c>
    </row>
    <row r="4" spans="1:18" s="180" customFormat="1" ht="51.75" customHeight="1" x14ac:dyDescent="0.25">
      <c r="A4" s="1133" t="s">
        <v>0</v>
      </c>
      <c r="B4" s="1130" t="s">
        <v>1</v>
      </c>
      <c r="C4" s="1130" t="s">
        <v>2</v>
      </c>
      <c r="D4" s="1130" t="s">
        <v>3</v>
      </c>
      <c r="E4" s="1131" t="s">
        <v>4</v>
      </c>
      <c r="F4" s="1131" t="s">
        <v>5</v>
      </c>
      <c r="G4" s="1131" t="s">
        <v>6</v>
      </c>
      <c r="H4" s="1130" t="s">
        <v>7</v>
      </c>
      <c r="I4" s="1130"/>
      <c r="J4" s="1131" t="s">
        <v>8</v>
      </c>
      <c r="K4" s="1132" t="s">
        <v>3136</v>
      </c>
      <c r="L4" s="1131"/>
      <c r="M4" s="1130" t="s">
        <v>10</v>
      </c>
      <c r="N4" s="1130"/>
      <c r="O4" s="1130" t="s">
        <v>2233</v>
      </c>
      <c r="P4" s="1130"/>
      <c r="Q4" s="1130" t="s">
        <v>12</v>
      </c>
      <c r="R4" s="1130" t="s">
        <v>13</v>
      </c>
    </row>
    <row r="5" spans="1:18" s="180" customFormat="1" x14ac:dyDescent="0.25">
      <c r="A5" s="1134"/>
      <c r="B5" s="1130"/>
      <c r="C5" s="1130"/>
      <c r="D5" s="1130"/>
      <c r="E5" s="1131"/>
      <c r="F5" s="1131"/>
      <c r="G5" s="1131"/>
      <c r="H5" s="354" t="s">
        <v>14</v>
      </c>
      <c r="I5" s="354" t="s">
        <v>15</v>
      </c>
      <c r="J5" s="1131"/>
      <c r="K5" s="354">
        <v>2018</v>
      </c>
      <c r="L5" s="354">
        <v>2019</v>
      </c>
      <c r="M5" s="354">
        <v>2018</v>
      </c>
      <c r="N5" s="354">
        <v>2019</v>
      </c>
      <c r="O5" s="354">
        <v>2018</v>
      </c>
      <c r="P5" s="354">
        <v>2019</v>
      </c>
      <c r="Q5" s="1130"/>
      <c r="R5" s="1130"/>
    </row>
    <row r="6" spans="1:18" s="180" customFormat="1" x14ac:dyDescent="0.25">
      <c r="A6" s="356" t="s">
        <v>16</v>
      </c>
      <c r="B6" s="354" t="s">
        <v>17</v>
      </c>
      <c r="C6" s="354" t="s">
        <v>18</v>
      </c>
      <c r="D6" s="354" t="s">
        <v>19</v>
      </c>
      <c r="E6" s="355" t="s">
        <v>20</v>
      </c>
      <c r="F6" s="355" t="s">
        <v>21</v>
      </c>
      <c r="G6" s="355" t="s">
        <v>22</v>
      </c>
      <c r="H6" s="354" t="s">
        <v>23</v>
      </c>
      <c r="I6" s="354" t="s">
        <v>24</v>
      </c>
      <c r="J6" s="355" t="s">
        <v>25</v>
      </c>
      <c r="K6" s="354" t="s">
        <v>26</v>
      </c>
      <c r="L6" s="354" t="s">
        <v>27</v>
      </c>
      <c r="M6" s="354" t="s">
        <v>28</v>
      </c>
      <c r="N6" s="354" t="s">
        <v>29</v>
      </c>
      <c r="O6" s="354" t="s">
        <v>30</v>
      </c>
      <c r="P6" s="354" t="s">
        <v>31</v>
      </c>
      <c r="Q6" s="354" t="s">
        <v>32</v>
      </c>
      <c r="R6" s="354" t="s">
        <v>33</v>
      </c>
    </row>
    <row r="7" spans="1:18" s="174" customFormat="1" ht="330" x14ac:dyDescent="0.25">
      <c r="A7" s="353">
        <v>1</v>
      </c>
      <c r="B7" s="413">
        <v>2</v>
      </c>
      <c r="C7" s="413">
        <v>2</v>
      </c>
      <c r="D7" s="413">
        <v>12</v>
      </c>
      <c r="E7" s="323" t="s">
        <v>4093</v>
      </c>
      <c r="F7" s="323" t="s">
        <v>4094</v>
      </c>
      <c r="G7" s="413" t="s">
        <v>3135</v>
      </c>
      <c r="H7" s="413" t="s">
        <v>2234</v>
      </c>
      <c r="I7" s="413" t="s">
        <v>3134</v>
      </c>
      <c r="J7" s="323" t="s">
        <v>3133</v>
      </c>
      <c r="K7" s="413" t="s">
        <v>101</v>
      </c>
      <c r="L7" s="413" t="s">
        <v>101</v>
      </c>
      <c r="M7" s="320">
        <v>450000</v>
      </c>
      <c r="N7" s="320">
        <v>450000</v>
      </c>
      <c r="O7" s="320">
        <f>M7</f>
        <v>450000</v>
      </c>
      <c r="P7" s="320">
        <f>N7</f>
        <v>450000</v>
      </c>
      <c r="Q7" s="551" t="s">
        <v>2675</v>
      </c>
      <c r="R7" s="556" t="s">
        <v>2674</v>
      </c>
    </row>
    <row r="8" spans="1:18" s="241" customFormat="1" ht="210" x14ac:dyDescent="0.25">
      <c r="A8" s="347">
        <v>2</v>
      </c>
      <c r="B8" s="313">
        <v>3</v>
      </c>
      <c r="C8" s="313" t="s">
        <v>3117</v>
      </c>
      <c r="D8" s="313">
        <v>10</v>
      </c>
      <c r="E8" s="317" t="s">
        <v>3132</v>
      </c>
      <c r="F8" s="317" t="s">
        <v>3131</v>
      </c>
      <c r="G8" s="313" t="s">
        <v>3065</v>
      </c>
      <c r="H8" s="313" t="s">
        <v>3064</v>
      </c>
      <c r="I8" s="313" t="s">
        <v>3130</v>
      </c>
      <c r="J8" s="317" t="s">
        <v>3129</v>
      </c>
      <c r="K8" s="313" t="s">
        <v>3063</v>
      </c>
      <c r="L8" s="313" t="s">
        <v>52</v>
      </c>
      <c r="M8" s="306">
        <v>179572</v>
      </c>
      <c r="N8" s="306">
        <v>150000</v>
      </c>
      <c r="O8" s="346">
        <f t="shared" ref="O8:P9" si="0">M8</f>
        <v>179572</v>
      </c>
      <c r="P8" s="346">
        <f t="shared" si="0"/>
        <v>150000</v>
      </c>
      <c r="Q8" s="313" t="s">
        <v>2675</v>
      </c>
      <c r="R8" s="300" t="s">
        <v>2674</v>
      </c>
    </row>
    <row r="9" spans="1:18" s="3" customFormat="1" ht="210" x14ac:dyDescent="0.25">
      <c r="A9" s="347">
        <v>3</v>
      </c>
      <c r="B9" s="313">
        <v>1</v>
      </c>
      <c r="C9" s="313">
        <v>3</v>
      </c>
      <c r="D9" s="313">
        <v>13</v>
      </c>
      <c r="E9" s="317" t="s">
        <v>3128</v>
      </c>
      <c r="F9" s="317" t="s">
        <v>3127</v>
      </c>
      <c r="G9" s="313" t="s">
        <v>3126</v>
      </c>
      <c r="H9" s="313" t="s">
        <v>234</v>
      </c>
      <c r="I9" s="313">
        <v>2</v>
      </c>
      <c r="J9" s="317" t="s">
        <v>3125</v>
      </c>
      <c r="K9" s="313" t="s">
        <v>101</v>
      </c>
      <c r="L9" s="313" t="s">
        <v>125</v>
      </c>
      <c r="M9" s="301">
        <v>45000</v>
      </c>
      <c r="N9" s="301">
        <v>45000</v>
      </c>
      <c r="O9" s="346">
        <f t="shared" si="0"/>
        <v>45000</v>
      </c>
      <c r="P9" s="346">
        <f t="shared" si="0"/>
        <v>45000</v>
      </c>
      <c r="Q9" s="313" t="s">
        <v>2675</v>
      </c>
      <c r="R9" s="300" t="s">
        <v>2674</v>
      </c>
    </row>
    <row r="10" spans="1:18" s="410" customFormat="1" ht="270" x14ac:dyDescent="0.25">
      <c r="A10" s="344">
        <v>4</v>
      </c>
      <c r="B10" s="693">
        <v>1</v>
      </c>
      <c r="C10" s="413">
        <v>1</v>
      </c>
      <c r="D10" s="413">
        <v>6</v>
      </c>
      <c r="E10" s="323" t="s">
        <v>4095</v>
      </c>
      <c r="F10" s="323" t="s">
        <v>3124</v>
      </c>
      <c r="G10" s="323" t="s">
        <v>3123</v>
      </c>
      <c r="H10" s="413" t="s">
        <v>4096</v>
      </c>
      <c r="I10" s="413" t="s">
        <v>4097</v>
      </c>
      <c r="J10" s="323" t="s">
        <v>4098</v>
      </c>
      <c r="K10" s="413" t="s">
        <v>51</v>
      </c>
      <c r="L10" s="413" t="s">
        <v>1307</v>
      </c>
      <c r="M10" s="694">
        <v>13300</v>
      </c>
      <c r="N10" s="694">
        <v>168500</v>
      </c>
      <c r="O10" s="694">
        <f>M10</f>
        <v>13300</v>
      </c>
      <c r="P10" s="694">
        <v>168500</v>
      </c>
      <c r="Q10" s="323" t="s">
        <v>3118</v>
      </c>
      <c r="R10" s="323" t="s">
        <v>2674</v>
      </c>
    </row>
    <row r="11" spans="1:18" s="410" customFormat="1" ht="345" x14ac:dyDescent="0.25">
      <c r="A11" s="344">
        <v>5</v>
      </c>
      <c r="B11" s="413">
        <v>1</v>
      </c>
      <c r="C11" s="413">
        <v>1</v>
      </c>
      <c r="D11" s="413">
        <v>6</v>
      </c>
      <c r="E11" s="323" t="s">
        <v>4099</v>
      </c>
      <c r="F11" s="323" t="s">
        <v>3122</v>
      </c>
      <c r="G11" s="413" t="s">
        <v>3121</v>
      </c>
      <c r="H11" s="413" t="s">
        <v>3120</v>
      </c>
      <c r="I11" s="413" t="s">
        <v>3119</v>
      </c>
      <c r="J11" s="323" t="s">
        <v>4100</v>
      </c>
      <c r="K11" s="413" t="s">
        <v>52</v>
      </c>
      <c r="L11" s="413" t="s">
        <v>465</v>
      </c>
      <c r="M11" s="560">
        <v>64900</v>
      </c>
      <c r="N11" s="560">
        <v>149800</v>
      </c>
      <c r="O11" s="560">
        <f>M11</f>
        <v>64900</v>
      </c>
      <c r="P11" s="560">
        <v>149800</v>
      </c>
      <c r="Q11" s="413" t="s">
        <v>3118</v>
      </c>
      <c r="R11" s="556" t="s">
        <v>2674</v>
      </c>
    </row>
    <row r="12" spans="1:18" s="107" customFormat="1" ht="135" x14ac:dyDescent="0.25">
      <c r="A12" s="319">
        <v>6</v>
      </c>
      <c r="B12" s="321">
        <v>3</v>
      </c>
      <c r="C12" s="321" t="s">
        <v>3117</v>
      </c>
      <c r="D12" s="321">
        <v>10</v>
      </c>
      <c r="E12" s="323" t="s">
        <v>3116</v>
      </c>
      <c r="F12" s="323" t="s">
        <v>3115</v>
      </c>
      <c r="G12" s="321" t="s">
        <v>2003</v>
      </c>
      <c r="H12" s="321" t="s">
        <v>130</v>
      </c>
      <c r="I12" s="321">
        <v>3</v>
      </c>
      <c r="J12" s="323" t="s">
        <v>3114</v>
      </c>
      <c r="K12" s="321" t="s">
        <v>51</v>
      </c>
      <c r="L12" s="321" t="s">
        <v>69</v>
      </c>
      <c r="M12" s="320">
        <v>280000</v>
      </c>
      <c r="N12" s="320">
        <v>600000</v>
      </c>
      <c r="O12" s="320">
        <f>M12</f>
        <v>280000</v>
      </c>
      <c r="P12" s="320">
        <f>N12</f>
        <v>600000</v>
      </c>
      <c r="Q12" s="321" t="s">
        <v>3113</v>
      </c>
      <c r="R12" s="304" t="s">
        <v>2674</v>
      </c>
    </row>
    <row r="13" spans="1:18" s="3" customFormat="1" ht="240" x14ac:dyDescent="0.25">
      <c r="A13" s="347">
        <v>7</v>
      </c>
      <c r="B13" s="313">
        <v>6</v>
      </c>
      <c r="C13" s="313">
        <v>1</v>
      </c>
      <c r="D13" s="313">
        <v>6</v>
      </c>
      <c r="E13" s="317" t="s">
        <v>3112</v>
      </c>
      <c r="F13" s="317" t="s">
        <v>3111</v>
      </c>
      <c r="G13" s="313" t="s">
        <v>3110</v>
      </c>
      <c r="H13" s="313" t="s">
        <v>3109</v>
      </c>
      <c r="I13" s="352" t="s">
        <v>3108</v>
      </c>
      <c r="J13" s="317" t="s">
        <v>3107</v>
      </c>
      <c r="K13" s="313" t="s">
        <v>465</v>
      </c>
      <c r="L13" s="313" t="s">
        <v>465</v>
      </c>
      <c r="M13" s="346">
        <v>1800000</v>
      </c>
      <c r="N13" s="346">
        <v>2000000</v>
      </c>
      <c r="O13" s="346">
        <v>1800000</v>
      </c>
      <c r="P13" s="346">
        <v>2000000</v>
      </c>
      <c r="Q13" s="313" t="s">
        <v>2687</v>
      </c>
      <c r="R13" s="300" t="s">
        <v>2674</v>
      </c>
    </row>
    <row r="14" spans="1:18" s="107" customFormat="1" ht="375" x14ac:dyDescent="0.25">
      <c r="A14" s="319">
        <v>8</v>
      </c>
      <c r="B14" s="321">
        <v>6</v>
      </c>
      <c r="C14" s="321">
        <v>5</v>
      </c>
      <c r="D14" s="321">
        <v>11</v>
      </c>
      <c r="E14" s="323" t="s">
        <v>3106</v>
      </c>
      <c r="F14" s="323" t="s">
        <v>3105</v>
      </c>
      <c r="G14" s="321" t="s">
        <v>662</v>
      </c>
      <c r="H14" s="321" t="s">
        <v>914</v>
      </c>
      <c r="I14" s="321">
        <v>1</v>
      </c>
      <c r="J14" s="351" t="s">
        <v>3104</v>
      </c>
      <c r="K14" s="321"/>
      <c r="L14" s="321" t="s">
        <v>394</v>
      </c>
      <c r="M14" s="320">
        <v>0</v>
      </c>
      <c r="N14" s="320">
        <v>200000</v>
      </c>
      <c r="O14" s="320">
        <f>M14</f>
        <v>0</v>
      </c>
      <c r="P14" s="320">
        <f>N14</f>
        <v>200000</v>
      </c>
      <c r="Q14" s="321" t="s">
        <v>2687</v>
      </c>
      <c r="R14" s="304" t="s">
        <v>2674</v>
      </c>
    </row>
    <row r="15" spans="1:18" s="3" customFormat="1" ht="165" x14ac:dyDescent="0.25">
      <c r="A15" s="347">
        <v>9</v>
      </c>
      <c r="B15" s="313">
        <v>1</v>
      </c>
      <c r="C15" s="313">
        <v>1</v>
      </c>
      <c r="D15" s="313">
        <v>6</v>
      </c>
      <c r="E15" s="317" t="s">
        <v>3103</v>
      </c>
      <c r="F15" s="317" t="s">
        <v>3102</v>
      </c>
      <c r="G15" s="313" t="s">
        <v>3101</v>
      </c>
      <c r="H15" s="313" t="s">
        <v>734</v>
      </c>
      <c r="I15" s="313">
        <v>2</v>
      </c>
      <c r="J15" s="317" t="s">
        <v>3100</v>
      </c>
      <c r="K15" s="316" t="s">
        <v>67</v>
      </c>
      <c r="L15" s="313" t="s">
        <v>3099</v>
      </c>
      <c r="M15" s="301">
        <v>0</v>
      </c>
      <c r="N15" s="301">
        <v>80000</v>
      </c>
      <c r="O15" s="346">
        <v>0</v>
      </c>
      <c r="P15" s="346">
        <v>80000</v>
      </c>
      <c r="Q15" s="313" t="s">
        <v>2687</v>
      </c>
      <c r="R15" s="300" t="s">
        <v>2674</v>
      </c>
    </row>
    <row r="16" spans="1:18" s="107" customFormat="1" ht="240" x14ac:dyDescent="0.25">
      <c r="A16" s="319">
        <v>10</v>
      </c>
      <c r="B16" s="321">
        <v>1</v>
      </c>
      <c r="C16" s="321">
        <v>1</v>
      </c>
      <c r="D16" s="321">
        <v>6</v>
      </c>
      <c r="E16" s="323" t="s">
        <v>3098</v>
      </c>
      <c r="F16" s="323" t="s">
        <v>3097</v>
      </c>
      <c r="G16" s="321" t="s">
        <v>40</v>
      </c>
      <c r="H16" s="321" t="s">
        <v>2683</v>
      </c>
      <c r="I16" s="321">
        <v>6</v>
      </c>
      <c r="J16" s="323" t="s">
        <v>3096</v>
      </c>
      <c r="K16" s="321" t="s">
        <v>394</v>
      </c>
      <c r="L16" s="321" t="s">
        <v>394</v>
      </c>
      <c r="M16" s="320">
        <v>45000</v>
      </c>
      <c r="N16" s="320">
        <v>45000</v>
      </c>
      <c r="O16" s="320">
        <f t="shared" ref="O16:P17" si="1">M16</f>
        <v>45000</v>
      </c>
      <c r="P16" s="320">
        <f t="shared" si="1"/>
        <v>45000</v>
      </c>
      <c r="Q16" s="321" t="s">
        <v>2687</v>
      </c>
      <c r="R16" s="304" t="s">
        <v>2674</v>
      </c>
    </row>
    <row r="17" spans="1:18" s="107" customFormat="1" ht="135" x14ac:dyDescent="0.25">
      <c r="A17" s="319">
        <v>11</v>
      </c>
      <c r="B17" s="321">
        <v>1</v>
      </c>
      <c r="C17" s="321">
        <v>2</v>
      </c>
      <c r="D17" s="321">
        <v>12</v>
      </c>
      <c r="E17" s="323" t="s">
        <v>3095</v>
      </c>
      <c r="F17" s="323" t="s">
        <v>3094</v>
      </c>
      <c r="G17" s="321" t="s">
        <v>3093</v>
      </c>
      <c r="H17" s="321" t="s">
        <v>161</v>
      </c>
      <c r="I17" s="321">
        <v>8</v>
      </c>
      <c r="J17" s="74" t="s">
        <v>3092</v>
      </c>
      <c r="K17" s="321" t="s">
        <v>3058</v>
      </c>
      <c r="L17" s="321" t="s">
        <v>3058</v>
      </c>
      <c r="M17" s="320">
        <v>150000</v>
      </c>
      <c r="N17" s="320">
        <v>150000</v>
      </c>
      <c r="O17" s="320">
        <f t="shared" si="1"/>
        <v>150000</v>
      </c>
      <c r="P17" s="320">
        <f t="shared" si="1"/>
        <v>150000</v>
      </c>
      <c r="Q17" s="321" t="s">
        <v>2687</v>
      </c>
      <c r="R17" s="304" t="s">
        <v>2674</v>
      </c>
    </row>
    <row r="18" spans="1:18" s="107" customFormat="1" ht="165" x14ac:dyDescent="0.25">
      <c r="A18" s="319">
        <v>12</v>
      </c>
      <c r="B18" s="321">
        <v>1</v>
      </c>
      <c r="C18" s="321">
        <v>1</v>
      </c>
      <c r="D18" s="321">
        <v>6</v>
      </c>
      <c r="E18" s="323" t="s">
        <v>3090</v>
      </c>
      <c r="F18" s="323" t="s">
        <v>3089</v>
      </c>
      <c r="G18" s="321" t="s">
        <v>3028</v>
      </c>
      <c r="H18" s="321" t="s">
        <v>914</v>
      </c>
      <c r="I18" s="321">
        <v>6</v>
      </c>
      <c r="J18" s="323" t="s">
        <v>3088</v>
      </c>
      <c r="K18" s="321" t="s">
        <v>3087</v>
      </c>
      <c r="L18" s="321" t="s">
        <v>3087</v>
      </c>
      <c r="M18" s="320">
        <v>150000</v>
      </c>
      <c r="N18" s="320">
        <v>150000</v>
      </c>
      <c r="O18" s="320">
        <f>M18</f>
        <v>150000</v>
      </c>
      <c r="P18" s="320">
        <f>N18</f>
        <v>150000</v>
      </c>
      <c r="Q18" s="321" t="s">
        <v>2687</v>
      </c>
      <c r="R18" s="304" t="s">
        <v>2674</v>
      </c>
    </row>
    <row r="19" spans="1:18" s="410" customFormat="1" ht="90" x14ac:dyDescent="0.25">
      <c r="A19" s="319">
        <v>13</v>
      </c>
      <c r="B19" s="413">
        <v>1</v>
      </c>
      <c r="C19" s="413">
        <v>4</v>
      </c>
      <c r="D19" s="413">
        <v>2</v>
      </c>
      <c r="E19" s="323" t="s">
        <v>3086</v>
      </c>
      <c r="F19" s="323" t="s">
        <v>3085</v>
      </c>
      <c r="G19" s="413" t="s">
        <v>3034</v>
      </c>
      <c r="H19" s="413" t="s">
        <v>2151</v>
      </c>
      <c r="I19" s="413">
        <v>1500</v>
      </c>
      <c r="J19" s="323" t="s">
        <v>3077</v>
      </c>
      <c r="K19" s="413" t="s">
        <v>52</v>
      </c>
      <c r="L19" s="413"/>
      <c r="M19" s="320">
        <v>22632</v>
      </c>
      <c r="N19" s="320"/>
      <c r="O19" s="320">
        <f>M19</f>
        <v>22632</v>
      </c>
      <c r="P19" s="320">
        <v>0</v>
      </c>
      <c r="Q19" s="413" t="s">
        <v>2681</v>
      </c>
      <c r="R19" s="556" t="s">
        <v>2674</v>
      </c>
    </row>
    <row r="20" spans="1:18" s="107" customFormat="1" ht="90" x14ac:dyDescent="0.25">
      <c r="A20" s="319">
        <v>14</v>
      </c>
      <c r="B20" s="321">
        <v>1</v>
      </c>
      <c r="C20" s="321" t="s">
        <v>3084</v>
      </c>
      <c r="D20" s="321">
        <v>7</v>
      </c>
      <c r="E20" s="323" t="s">
        <v>3083</v>
      </c>
      <c r="F20" s="323" t="s">
        <v>3082</v>
      </c>
      <c r="G20" s="321" t="s">
        <v>3045</v>
      </c>
      <c r="H20" s="321" t="s">
        <v>2683</v>
      </c>
      <c r="I20" s="321">
        <v>2</v>
      </c>
      <c r="J20" s="321" t="s">
        <v>3081</v>
      </c>
      <c r="K20" s="321"/>
      <c r="L20" s="321" t="s">
        <v>465</v>
      </c>
      <c r="M20" s="320">
        <v>0</v>
      </c>
      <c r="N20" s="320">
        <v>15000</v>
      </c>
      <c r="O20" s="320">
        <f t="shared" ref="O20:P23" si="2">M20</f>
        <v>0</v>
      </c>
      <c r="P20" s="320">
        <f t="shared" si="2"/>
        <v>15000</v>
      </c>
      <c r="Q20" s="321" t="s">
        <v>2681</v>
      </c>
      <c r="R20" s="304" t="s">
        <v>2674</v>
      </c>
    </row>
    <row r="21" spans="1:18" s="107" customFormat="1" ht="90" x14ac:dyDescent="0.25">
      <c r="A21" s="319">
        <v>15</v>
      </c>
      <c r="B21" s="321">
        <v>1</v>
      </c>
      <c r="C21" s="321">
        <v>4</v>
      </c>
      <c r="D21" s="321">
        <v>2</v>
      </c>
      <c r="E21" s="323" t="s">
        <v>3080</v>
      </c>
      <c r="F21" s="323" t="s">
        <v>3079</v>
      </c>
      <c r="G21" s="321" t="s">
        <v>2678</v>
      </c>
      <c r="H21" s="321" t="s">
        <v>3078</v>
      </c>
      <c r="I21" s="321" t="s">
        <v>2631</v>
      </c>
      <c r="J21" s="323" t="s">
        <v>3077</v>
      </c>
      <c r="K21" s="321"/>
      <c r="L21" s="321" t="s">
        <v>52</v>
      </c>
      <c r="M21" s="320">
        <v>0</v>
      </c>
      <c r="N21" s="320">
        <v>150000</v>
      </c>
      <c r="O21" s="320">
        <f t="shared" si="2"/>
        <v>0</v>
      </c>
      <c r="P21" s="320">
        <f t="shared" si="2"/>
        <v>150000</v>
      </c>
      <c r="Q21" s="321" t="s">
        <v>2681</v>
      </c>
      <c r="R21" s="304" t="s">
        <v>2674</v>
      </c>
    </row>
    <row r="22" spans="1:18" s="107" customFormat="1" ht="225" x14ac:dyDescent="0.25">
      <c r="A22" s="319">
        <v>16</v>
      </c>
      <c r="B22" s="321">
        <v>6</v>
      </c>
      <c r="C22" s="321" t="s">
        <v>1670</v>
      </c>
      <c r="D22" s="321">
        <v>13</v>
      </c>
      <c r="E22" s="323" t="s">
        <v>3076</v>
      </c>
      <c r="F22" s="323" t="s">
        <v>3075</v>
      </c>
      <c r="G22" s="321" t="s">
        <v>102</v>
      </c>
      <c r="H22" s="321" t="s">
        <v>3009</v>
      </c>
      <c r="I22" s="321">
        <v>16</v>
      </c>
      <c r="J22" s="323" t="s">
        <v>3074</v>
      </c>
      <c r="K22" s="326" t="s">
        <v>67</v>
      </c>
      <c r="L22" s="321" t="s">
        <v>65</v>
      </c>
      <c r="M22" s="320">
        <v>0</v>
      </c>
      <c r="N22" s="320">
        <v>142000</v>
      </c>
      <c r="O22" s="320">
        <f t="shared" si="2"/>
        <v>0</v>
      </c>
      <c r="P22" s="320">
        <f t="shared" si="2"/>
        <v>142000</v>
      </c>
      <c r="Q22" s="321" t="s">
        <v>2681</v>
      </c>
      <c r="R22" s="304" t="s">
        <v>2674</v>
      </c>
    </row>
    <row r="23" spans="1:18" s="350" customFormat="1" ht="105" x14ac:dyDescent="0.25">
      <c r="A23" s="319">
        <v>17</v>
      </c>
      <c r="B23" s="321">
        <v>1</v>
      </c>
      <c r="C23" s="321">
        <v>4</v>
      </c>
      <c r="D23" s="321">
        <v>2</v>
      </c>
      <c r="E23" s="323" t="s">
        <v>3073</v>
      </c>
      <c r="F23" s="323" t="s">
        <v>3072</v>
      </c>
      <c r="G23" s="321" t="s">
        <v>3045</v>
      </c>
      <c r="H23" s="321" t="s">
        <v>2683</v>
      </c>
      <c r="I23" s="321">
        <v>6</v>
      </c>
      <c r="J23" s="323" t="s">
        <v>3071</v>
      </c>
      <c r="K23" s="321" t="s">
        <v>465</v>
      </c>
      <c r="L23" s="321" t="s">
        <v>465</v>
      </c>
      <c r="M23" s="320">
        <v>40000</v>
      </c>
      <c r="N23" s="320">
        <v>50000</v>
      </c>
      <c r="O23" s="320">
        <f t="shared" si="2"/>
        <v>40000</v>
      </c>
      <c r="P23" s="320">
        <f t="shared" si="2"/>
        <v>50000</v>
      </c>
      <c r="Q23" s="321" t="s">
        <v>2681</v>
      </c>
      <c r="R23" s="304" t="s">
        <v>2674</v>
      </c>
    </row>
    <row r="24" spans="1:18" s="3" customFormat="1" ht="90" x14ac:dyDescent="0.25">
      <c r="A24" s="349">
        <v>18</v>
      </c>
      <c r="B24" s="313">
        <v>1</v>
      </c>
      <c r="C24" s="313">
        <v>4</v>
      </c>
      <c r="D24" s="313">
        <v>2</v>
      </c>
      <c r="E24" s="317" t="s">
        <v>3070</v>
      </c>
      <c r="F24" s="317" t="s">
        <v>3069</v>
      </c>
      <c r="G24" s="313" t="s">
        <v>3045</v>
      </c>
      <c r="H24" s="313" t="s">
        <v>2683</v>
      </c>
      <c r="I24" s="313">
        <v>1</v>
      </c>
      <c r="J24" s="317" t="s">
        <v>3068</v>
      </c>
      <c r="K24" s="313" t="s">
        <v>65</v>
      </c>
      <c r="L24" s="316" t="s">
        <v>67</v>
      </c>
      <c r="M24" s="348">
        <v>13117.2</v>
      </c>
      <c r="N24" s="301">
        <v>0</v>
      </c>
      <c r="O24" s="314">
        <v>13117.2</v>
      </c>
      <c r="P24" s="346">
        <v>0</v>
      </c>
      <c r="Q24" s="313" t="s">
        <v>2681</v>
      </c>
      <c r="R24" s="300" t="s">
        <v>2674</v>
      </c>
    </row>
    <row r="25" spans="1:18" s="410" customFormat="1" ht="240" x14ac:dyDescent="0.25">
      <c r="A25" s="344">
        <v>19</v>
      </c>
      <c r="B25" s="413">
        <v>1</v>
      </c>
      <c r="C25" s="413">
        <v>4</v>
      </c>
      <c r="D25" s="413">
        <v>2</v>
      </c>
      <c r="E25" s="323" t="s">
        <v>3067</v>
      </c>
      <c r="F25" s="323" t="s">
        <v>3066</v>
      </c>
      <c r="G25" s="413" t="s">
        <v>3065</v>
      </c>
      <c r="H25" s="413" t="s">
        <v>3064</v>
      </c>
      <c r="I25" s="413">
        <v>4</v>
      </c>
      <c r="J25" s="323" t="s">
        <v>4101</v>
      </c>
      <c r="K25" s="413" t="s">
        <v>3063</v>
      </c>
      <c r="L25" s="413" t="s">
        <v>3062</v>
      </c>
      <c r="M25" s="560">
        <v>184239.49</v>
      </c>
      <c r="N25" s="560">
        <v>200000</v>
      </c>
      <c r="O25" s="694">
        <f>M25</f>
        <v>184239.49</v>
      </c>
      <c r="P25" s="694">
        <f>N25</f>
        <v>200000</v>
      </c>
      <c r="Q25" s="413" t="s">
        <v>2681</v>
      </c>
      <c r="R25" s="556" t="s">
        <v>2674</v>
      </c>
    </row>
    <row r="26" spans="1:18" s="3" customFormat="1" ht="135" x14ac:dyDescent="0.25">
      <c r="A26" s="347">
        <v>20</v>
      </c>
      <c r="B26" s="313">
        <v>1</v>
      </c>
      <c r="C26" s="313">
        <v>4</v>
      </c>
      <c r="D26" s="313">
        <v>2</v>
      </c>
      <c r="E26" s="317" t="s">
        <v>3061</v>
      </c>
      <c r="F26" s="317" t="s">
        <v>3060</v>
      </c>
      <c r="G26" s="313" t="s">
        <v>1985</v>
      </c>
      <c r="H26" s="313" t="s">
        <v>914</v>
      </c>
      <c r="I26" s="313">
        <v>2</v>
      </c>
      <c r="J26" s="317" t="s">
        <v>3059</v>
      </c>
      <c r="K26" s="313" t="s">
        <v>175</v>
      </c>
      <c r="L26" s="313" t="s">
        <v>3058</v>
      </c>
      <c r="M26" s="301">
        <v>85653.65</v>
      </c>
      <c r="N26" s="301">
        <v>130000</v>
      </c>
      <c r="O26" s="346">
        <f t="shared" ref="O26:P28" si="3">M26</f>
        <v>85653.65</v>
      </c>
      <c r="P26" s="346">
        <f t="shared" si="3"/>
        <v>130000</v>
      </c>
      <c r="Q26" s="313" t="s">
        <v>2681</v>
      </c>
      <c r="R26" s="300" t="s">
        <v>2674</v>
      </c>
    </row>
    <row r="27" spans="1:18" s="107" customFormat="1" ht="150" x14ac:dyDescent="0.25">
      <c r="A27" s="319">
        <v>21</v>
      </c>
      <c r="B27" s="321">
        <v>1</v>
      </c>
      <c r="C27" s="321">
        <v>4</v>
      </c>
      <c r="D27" s="321">
        <v>2</v>
      </c>
      <c r="E27" s="323" t="s">
        <v>3057</v>
      </c>
      <c r="F27" s="323" t="s">
        <v>3056</v>
      </c>
      <c r="G27" s="321" t="s">
        <v>102</v>
      </c>
      <c r="H27" s="323" t="s">
        <v>3055</v>
      </c>
      <c r="I27" s="321">
        <v>2</v>
      </c>
      <c r="J27" s="323" t="s">
        <v>3054</v>
      </c>
      <c r="K27" s="321" t="s">
        <v>52</v>
      </c>
      <c r="L27" s="321" t="s">
        <v>51</v>
      </c>
      <c r="M27" s="320">
        <v>175000</v>
      </c>
      <c r="N27" s="320">
        <v>175000</v>
      </c>
      <c r="O27" s="320">
        <f t="shared" si="3"/>
        <v>175000</v>
      </c>
      <c r="P27" s="320">
        <f t="shared" si="3"/>
        <v>175000</v>
      </c>
      <c r="Q27" s="321" t="s">
        <v>2681</v>
      </c>
      <c r="R27" s="304" t="s">
        <v>2674</v>
      </c>
    </row>
    <row r="28" spans="1:18" s="410" customFormat="1" ht="90" x14ac:dyDescent="0.25">
      <c r="A28" s="319">
        <v>22</v>
      </c>
      <c r="B28" s="413">
        <v>1</v>
      </c>
      <c r="C28" s="413">
        <v>4</v>
      </c>
      <c r="D28" s="413">
        <v>2</v>
      </c>
      <c r="E28" s="323" t="s">
        <v>3053</v>
      </c>
      <c r="F28" s="323" t="s">
        <v>3052</v>
      </c>
      <c r="G28" s="413" t="s">
        <v>3045</v>
      </c>
      <c r="H28" s="413" t="s">
        <v>35</v>
      </c>
      <c r="I28" s="413">
        <v>1</v>
      </c>
      <c r="J28" s="323" t="s">
        <v>4102</v>
      </c>
      <c r="K28" s="326" t="s">
        <v>67</v>
      </c>
      <c r="L28" s="413" t="s">
        <v>465</v>
      </c>
      <c r="M28" s="320">
        <v>0</v>
      </c>
      <c r="N28" s="320">
        <v>40000</v>
      </c>
      <c r="O28" s="320">
        <f t="shared" si="3"/>
        <v>0</v>
      </c>
      <c r="P28" s="320">
        <f t="shared" si="3"/>
        <v>40000</v>
      </c>
      <c r="Q28" s="413" t="s">
        <v>2681</v>
      </c>
      <c r="R28" s="556" t="s">
        <v>2674</v>
      </c>
    </row>
    <row r="29" spans="1:18" s="410" customFormat="1" ht="90" x14ac:dyDescent="0.25">
      <c r="A29" s="319">
        <v>23</v>
      </c>
      <c r="B29" s="413">
        <v>1</v>
      </c>
      <c r="C29" s="413">
        <v>1</v>
      </c>
      <c r="D29" s="413">
        <v>6</v>
      </c>
      <c r="E29" s="323" t="s">
        <v>3051</v>
      </c>
      <c r="F29" s="695" t="s">
        <v>3050</v>
      </c>
      <c r="G29" s="413" t="s">
        <v>3045</v>
      </c>
      <c r="H29" s="413" t="s">
        <v>3049</v>
      </c>
      <c r="I29" s="413">
        <v>6</v>
      </c>
      <c r="J29" s="337" t="s">
        <v>4103</v>
      </c>
      <c r="K29" s="413" t="s">
        <v>465</v>
      </c>
      <c r="L29" s="413" t="s">
        <v>465</v>
      </c>
      <c r="M29" s="320">
        <v>43275</v>
      </c>
      <c r="N29" s="320">
        <v>90000</v>
      </c>
      <c r="O29" s="320">
        <f>M29</f>
        <v>43275</v>
      </c>
      <c r="P29" s="320">
        <f>N29</f>
        <v>90000</v>
      </c>
      <c r="Q29" s="413" t="s">
        <v>2681</v>
      </c>
      <c r="R29" s="556" t="s">
        <v>3048</v>
      </c>
    </row>
    <row r="30" spans="1:18" s="107" customFormat="1" ht="150" x14ac:dyDescent="0.25">
      <c r="A30" s="319">
        <v>24</v>
      </c>
      <c r="B30" s="321">
        <v>1</v>
      </c>
      <c r="C30" s="321">
        <v>4</v>
      </c>
      <c r="D30" s="321">
        <v>2</v>
      </c>
      <c r="E30" s="323" t="s">
        <v>3047</v>
      </c>
      <c r="F30" s="323" t="s">
        <v>3046</v>
      </c>
      <c r="G30" s="321" t="s">
        <v>3045</v>
      </c>
      <c r="H30" s="321" t="s">
        <v>172</v>
      </c>
      <c r="I30" s="321">
        <v>6</v>
      </c>
      <c r="J30" s="74" t="s">
        <v>3044</v>
      </c>
      <c r="K30" s="321" t="s">
        <v>59</v>
      </c>
      <c r="L30" s="321" t="s">
        <v>59</v>
      </c>
      <c r="M30" s="320">
        <v>180000</v>
      </c>
      <c r="N30" s="320">
        <v>180000</v>
      </c>
      <c r="O30" s="320">
        <f t="shared" ref="O30:P36" si="4">M30</f>
        <v>180000</v>
      </c>
      <c r="P30" s="320">
        <f t="shared" si="4"/>
        <v>180000</v>
      </c>
      <c r="Q30" s="321" t="s">
        <v>2681</v>
      </c>
      <c r="R30" s="304" t="s">
        <v>2674</v>
      </c>
    </row>
    <row r="31" spans="1:18" s="107" customFormat="1" ht="195" x14ac:dyDescent="0.25">
      <c r="A31" s="319">
        <v>25</v>
      </c>
      <c r="B31" s="321">
        <v>1</v>
      </c>
      <c r="C31" s="321">
        <v>1</v>
      </c>
      <c r="D31" s="321">
        <v>6</v>
      </c>
      <c r="E31" s="323" t="s">
        <v>3043</v>
      </c>
      <c r="F31" s="323" t="s">
        <v>3042</v>
      </c>
      <c r="G31" s="321" t="s">
        <v>3034</v>
      </c>
      <c r="H31" s="321" t="s">
        <v>3041</v>
      </c>
      <c r="I31" s="321" t="s">
        <v>3032</v>
      </c>
      <c r="J31" s="323" t="s">
        <v>3040</v>
      </c>
      <c r="K31" s="321" t="s">
        <v>52</v>
      </c>
      <c r="L31" s="326" t="s">
        <v>67</v>
      </c>
      <c r="M31" s="320">
        <v>40000</v>
      </c>
      <c r="N31" s="320">
        <v>0</v>
      </c>
      <c r="O31" s="320">
        <f t="shared" si="4"/>
        <v>40000</v>
      </c>
      <c r="P31" s="320">
        <f t="shared" si="4"/>
        <v>0</v>
      </c>
      <c r="Q31" s="321" t="s">
        <v>2681</v>
      </c>
      <c r="R31" s="297" t="s">
        <v>2674</v>
      </c>
    </row>
    <row r="32" spans="1:18" s="107" customFormat="1" ht="105" x14ac:dyDescent="0.25">
      <c r="A32" s="319">
        <v>26</v>
      </c>
      <c r="B32" s="321">
        <v>1</v>
      </c>
      <c r="C32" s="321">
        <v>1</v>
      </c>
      <c r="D32" s="321">
        <v>6</v>
      </c>
      <c r="E32" s="323" t="s">
        <v>3039</v>
      </c>
      <c r="F32" s="323" t="s">
        <v>3038</v>
      </c>
      <c r="G32" s="321" t="s">
        <v>2990</v>
      </c>
      <c r="H32" s="321" t="s">
        <v>914</v>
      </c>
      <c r="I32" s="321">
        <v>1</v>
      </c>
      <c r="J32" s="323" t="s">
        <v>3037</v>
      </c>
      <c r="K32" s="326" t="s">
        <v>67</v>
      </c>
      <c r="L32" s="321" t="s">
        <v>65</v>
      </c>
      <c r="M32" s="320">
        <v>0</v>
      </c>
      <c r="N32" s="320">
        <v>157400</v>
      </c>
      <c r="O32" s="320">
        <f t="shared" si="4"/>
        <v>0</v>
      </c>
      <c r="P32" s="320">
        <f t="shared" si="4"/>
        <v>157400</v>
      </c>
      <c r="Q32" s="321" t="s">
        <v>2681</v>
      </c>
      <c r="R32" s="304" t="s">
        <v>2674</v>
      </c>
    </row>
    <row r="33" spans="1:25" s="107" customFormat="1" ht="180" x14ac:dyDescent="0.25">
      <c r="A33" s="319">
        <v>27</v>
      </c>
      <c r="B33" s="321">
        <v>1</v>
      </c>
      <c r="C33" s="321">
        <v>1</v>
      </c>
      <c r="D33" s="321">
        <v>6</v>
      </c>
      <c r="E33" s="323" t="s">
        <v>3036</v>
      </c>
      <c r="F33" s="323" t="s">
        <v>3035</v>
      </c>
      <c r="G33" s="321" t="s">
        <v>3034</v>
      </c>
      <c r="H33" s="321" t="s">
        <v>3033</v>
      </c>
      <c r="I33" s="321" t="s">
        <v>3032</v>
      </c>
      <c r="J33" s="323" t="s">
        <v>3031</v>
      </c>
      <c r="K33" s="326" t="s">
        <v>67</v>
      </c>
      <c r="L33" s="321" t="s">
        <v>175</v>
      </c>
      <c r="M33" s="320">
        <v>0</v>
      </c>
      <c r="N33" s="320">
        <v>40000</v>
      </c>
      <c r="O33" s="320">
        <f t="shared" si="4"/>
        <v>0</v>
      </c>
      <c r="P33" s="320">
        <f t="shared" si="4"/>
        <v>40000</v>
      </c>
      <c r="Q33" s="321" t="s">
        <v>2681</v>
      </c>
      <c r="R33" s="304" t="s">
        <v>2674</v>
      </c>
    </row>
    <row r="34" spans="1:25" s="107" customFormat="1" ht="165" x14ac:dyDescent="0.25">
      <c r="A34" s="319">
        <v>28</v>
      </c>
      <c r="B34" s="321">
        <v>1</v>
      </c>
      <c r="C34" s="321">
        <v>4</v>
      </c>
      <c r="D34" s="321">
        <v>7</v>
      </c>
      <c r="E34" s="323" t="s">
        <v>3030</v>
      </c>
      <c r="F34" s="323" t="s">
        <v>3029</v>
      </c>
      <c r="G34" s="321" t="s">
        <v>3028</v>
      </c>
      <c r="H34" s="321" t="s">
        <v>914</v>
      </c>
      <c r="I34" s="321">
        <v>1</v>
      </c>
      <c r="J34" s="345" t="s">
        <v>3027</v>
      </c>
      <c r="K34" s="321" t="s">
        <v>51</v>
      </c>
      <c r="L34" s="321"/>
      <c r="M34" s="320">
        <v>80000</v>
      </c>
      <c r="N34" s="320">
        <v>0</v>
      </c>
      <c r="O34" s="320">
        <f t="shared" si="4"/>
        <v>80000</v>
      </c>
      <c r="P34" s="320">
        <f t="shared" si="4"/>
        <v>0</v>
      </c>
      <c r="Q34" s="321" t="s">
        <v>2681</v>
      </c>
      <c r="R34" s="304" t="s">
        <v>2674</v>
      </c>
    </row>
    <row r="35" spans="1:25" s="107" customFormat="1" ht="105" x14ac:dyDescent="0.25">
      <c r="A35" s="319">
        <v>29</v>
      </c>
      <c r="B35" s="321">
        <v>1</v>
      </c>
      <c r="C35" s="321">
        <v>1.4</v>
      </c>
      <c r="D35" s="321">
        <v>7</v>
      </c>
      <c r="E35" s="323" t="s">
        <v>3026</v>
      </c>
      <c r="F35" s="323" t="s">
        <v>3025</v>
      </c>
      <c r="G35" s="321" t="s">
        <v>102</v>
      </c>
      <c r="H35" s="321" t="s">
        <v>3024</v>
      </c>
      <c r="I35" s="321">
        <v>1</v>
      </c>
      <c r="J35" s="323" t="s">
        <v>3023</v>
      </c>
      <c r="K35" s="321"/>
      <c r="L35" s="321" t="s">
        <v>51</v>
      </c>
      <c r="M35" s="320">
        <v>0</v>
      </c>
      <c r="N35" s="320">
        <v>120000</v>
      </c>
      <c r="O35" s="320">
        <f t="shared" si="4"/>
        <v>0</v>
      </c>
      <c r="P35" s="320">
        <f t="shared" si="4"/>
        <v>120000</v>
      </c>
      <c r="Q35" s="321" t="s">
        <v>2681</v>
      </c>
      <c r="R35" s="304" t="s">
        <v>2674</v>
      </c>
    </row>
    <row r="36" spans="1:25" s="107" customFormat="1" ht="165" x14ac:dyDescent="0.25">
      <c r="A36" s="319">
        <v>30</v>
      </c>
      <c r="B36" s="321">
        <v>1</v>
      </c>
      <c r="C36" s="321">
        <v>1</v>
      </c>
      <c r="D36" s="321">
        <v>6</v>
      </c>
      <c r="E36" s="323" t="s">
        <v>3022</v>
      </c>
      <c r="F36" s="323" t="s">
        <v>3021</v>
      </c>
      <c r="G36" s="321" t="s">
        <v>3020</v>
      </c>
      <c r="H36" s="321" t="s">
        <v>2683</v>
      </c>
      <c r="I36" s="321">
        <v>3</v>
      </c>
      <c r="J36" s="323" t="s">
        <v>3019</v>
      </c>
      <c r="K36" s="321"/>
      <c r="L36" s="321" t="s">
        <v>65</v>
      </c>
      <c r="M36" s="320">
        <v>0</v>
      </c>
      <c r="N36" s="320">
        <v>71261</v>
      </c>
      <c r="O36" s="320">
        <f t="shared" si="4"/>
        <v>0</v>
      </c>
      <c r="P36" s="320">
        <f t="shared" si="4"/>
        <v>71261</v>
      </c>
      <c r="Q36" s="321" t="s">
        <v>2681</v>
      </c>
      <c r="R36" s="297" t="s">
        <v>2674</v>
      </c>
    </row>
    <row r="37" spans="1:25" s="324" customFormat="1" ht="195" x14ac:dyDescent="0.25">
      <c r="A37" s="319">
        <v>31</v>
      </c>
      <c r="B37" s="321">
        <v>1</v>
      </c>
      <c r="C37" s="321">
        <v>1</v>
      </c>
      <c r="D37" s="321">
        <v>6</v>
      </c>
      <c r="E37" s="323" t="s">
        <v>3018</v>
      </c>
      <c r="F37" s="325" t="s">
        <v>3017</v>
      </c>
      <c r="G37" s="321" t="s">
        <v>3016</v>
      </c>
      <c r="H37" s="321" t="s">
        <v>3015</v>
      </c>
      <c r="I37" s="321" t="s">
        <v>3014</v>
      </c>
      <c r="J37" s="323" t="s">
        <v>3013</v>
      </c>
      <c r="K37" s="321" t="s">
        <v>402</v>
      </c>
      <c r="L37" s="321"/>
      <c r="M37" s="320">
        <v>488500</v>
      </c>
      <c r="N37" s="320">
        <v>0</v>
      </c>
      <c r="O37" s="320">
        <f>M37</f>
        <v>488500</v>
      </c>
      <c r="P37" s="320">
        <f>N37</f>
        <v>0</v>
      </c>
      <c r="Q37" s="321" t="s">
        <v>2687</v>
      </c>
      <c r="R37" s="304" t="s">
        <v>2674</v>
      </c>
      <c r="S37" s="308"/>
      <c r="T37" s="308"/>
      <c r="U37" s="308"/>
      <c r="V37" s="308"/>
      <c r="W37" s="308"/>
      <c r="X37" s="308"/>
      <c r="Y37" s="308"/>
    </row>
    <row r="38" spans="1:25" s="410" customFormat="1" ht="240" x14ac:dyDescent="0.25">
      <c r="A38" s="344">
        <v>32</v>
      </c>
      <c r="B38" s="413">
        <v>1</v>
      </c>
      <c r="C38" s="343" t="s">
        <v>3012</v>
      </c>
      <c r="D38" s="413">
        <v>3</v>
      </c>
      <c r="E38" s="323" t="s">
        <v>3011</v>
      </c>
      <c r="F38" s="323" t="s">
        <v>3010</v>
      </c>
      <c r="G38" s="413" t="s">
        <v>102</v>
      </c>
      <c r="H38" s="413" t="s">
        <v>3009</v>
      </c>
      <c r="I38" s="413">
        <v>4</v>
      </c>
      <c r="J38" s="323" t="s">
        <v>3008</v>
      </c>
      <c r="K38" s="326" t="s">
        <v>67</v>
      </c>
      <c r="L38" s="413" t="s">
        <v>69</v>
      </c>
      <c r="M38" s="320">
        <v>0</v>
      </c>
      <c r="N38" s="320">
        <v>225000</v>
      </c>
      <c r="O38" s="320" t="s">
        <v>40</v>
      </c>
      <c r="P38" s="320">
        <f>N38</f>
        <v>225000</v>
      </c>
      <c r="Q38" s="413" t="s">
        <v>3007</v>
      </c>
      <c r="R38" s="556" t="s">
        <v>2674</v>
      </c>
      <c r="S38" s="690"/>
      <c r="T38" s="690"/>
      <c r="U38" s="690"/>
      <c r="V38" s="690"/>
      <c r="W38" s="690"/>
      <c r="X38" s="690"/>
      <c r="Y38" s="690"/>
    </row>
    <row r="39" spans="1:25" s="174" customFormat="1" ht="150" x14ac:dyDescent="0.25">
      <c r="A39" s="321">
        <v>33</v>
      </c>
      <c r="B39" s="321">
        <v>2</v>
      </c>
      <c r="C39" s="321" t="s">
        <v>175</v>
      </c>
      <c r="D39" s="321" t="s">
        <v>143</v>
      </c>
      <c r="E39" s="323" t="s">
        <v>3006</v>
      </c>
      <c r="F39" s="323" t="s">
        <v>3005</v>
      </c>
      <c r="G39" s="321" t="s">
        <v>102</v>
      </c>
      <c r="H39" s="321" t="s">
        <v>3004</v>
      </c>
      <c r="I39" s="321" t="s">
        <v>2942</v>
      </c>
      <c r="J39" s="342" t="s">
        <v>3003</v>
      </c>
      <c r="K39" s="321" t="s">
        <v>51</v>
      </c>
      <c r="L39" s="323"/>
      <c r="M39" s="320">
        <v>186688</v>
      </c>
      <c r="N39" s="320"/>
      <c r="O39" s="320">
        <v>186688</v>
      </c>
      <c r="P39" s="320"/>
      <c r="Q39" s="321" t="s">
        <v>3002</v>
      </c>
      <c r="R39" s="304" t="s">
        <v>3001</v>
      </c>
    </row>
    <row r="40" spans="1:25" s="174" customFormat="1" ht="409.5" x14ac:dyDescent="0.25">
      <c r="A40" s="338">
        <v>34</v>
      </c>
      <c r="B40" s="338">
        <v>6</v>
      </c>
      <c r="C40" s="338" t="s">
        <v>2720</v>
      </c>
      <c r="D40" s="338">
        <v>11</v>
      </c>
      <c r="E40" s="341" t="s">
        <v>3000</v>
      </c>
      <c r="F40" s="341" t="s">
        <v>2999</v>
      </c>
      <c r="G40" s="338" t="s">
        <v>2998</v>
      </c>
      <c r="H40" s="338" t="s">
        <v>2997</v>
      </c>
      <c r="I40" s="338" t="s">
        <v>2996</v>
      </c>
      <c r="J40" s="340" t="s">
        <v>2995</v>
      </c>
      <c r="K40" s="338" t="s">
        <v>59</v>
      </c>
      <c r="L40" s="338"/>
      <c r="M40" s="339">
        <v>172880.16</v>
      </c>
      <c r="N40" s="339"/>
      <c r="O40" s="339">
        <v>172880.16</v>
      </c>
      <c r="P40" s="339"/>
      <c r="Q40" s="338" t="s">
        <v>2994</v>
      </c>
      <c r="R40" s="305" t="s">
        <v>2993</v>
      </c>
    </row>
    <row r="41" spans="1:25" s="107" customFormat="1" ht="120" x14ac:dyDescent="0.25">
      <c r="A41" s="321">
        <v>35</v>
      </c>
      <c r="B41" s="321">
        <v>1</v>
      </c>
      <c r="C41" s="321" t="s">
        <v>175</v>
      </c>
      <c r="D41" s="321">
        <v>6</v>
      </c>
      <c r="E41" s="323" t="s">
        <v>2992</v>
      </c>
      <c r="F41" s="337" t="s">
        <v>2991</v>
      </c>
      <c r="G41" s="321" t="s">
        <v>2990</v>
      </c>
      <c r="H41" s="321" t="s">
        <v>2885</v>
      </c>
      <c r="I41" s="321" t="s">
        <v>2989</v>
      </c>
      <c r="J41" s="336" t="s">
        <v>2988</v>
      </c>
      <c r="K41" s="321" t="s">
        <v>91</v>
      </c>
      <c r="L41" s="321"/>
      <c r="M41" s="320">
        <v>90929.75</v>
      </c>
      <c r="N41" s="320"/>
      <c r="O41" s="320">
        <v>90929.75</v>
      </c>
      <c r="P41" s="320"/>
      <c r="Q41" s="321" t="s">
        <v>2987</v>
      </c>
      <c r="R41" s="304" t="s">
        <v>2986</v>
      </c>
    </row>
    <row r="42" spans="1:25" s="107" customFormat="1" ht="255" x14ac:dyDescent="0.25">
      <c r="A42" s="321">
        <v>36</v>
      </c>
      <c r="B42" s="321">
        <v>6</v>
      </c>
      <c r="C42" s="321" t="s">
        <v>2750</v>
      </c>
      <c r="D42" s="321">
        <v>4</v>
      </c>
      <c r="E42" s="323" t="s">
        <v>2985</v>
      </c>
      <c r="F42" s="323" t="s">
        <v>2984</v>
      </c>
      <c r="G42" s="321" t="s">
        <v>2983</v>
      </c>
      <c r="H42" s="321" t="s">
        <v>2982</v>
      </c>
      <c r="I42" s="335" t="s">
        <v>2981</v>
      </c>
      <c r="J42" s="322" t="s">
        <v>2980</v>
      </c>
      <c r="K42" s="321" t="s">
        <v>101</v>
      </c>
      <c r="L42" s="321"/>
      <c r="M42" s="320">
        <v>622202.06000000006</v>
      </c>
      <c r="N42" s="320"/>
      <c r="O42" s="320">
        <v>622202.06000000006</v>
      </c>
      <c r="P42" s="320"/>
      <c r="Q42" s="321" t="s">
        <v>2979</v>
      </c>
      <c r="R42" s="304" t="s">
        <v>2978</v>
      </c>
    </row>
    <row r="43" spans="1:25" s="107" customFormat="1" ht="150" x14ac:dyDescent="0.25">
      <c r="A43" s="321">
        <v>37</v>
      </c>
      <c r="B43" s="321">
        <v>6</v>
      </c>
      <c r="C43" s="321" t="s">
        <v>2720</v>
      </c>
      <c r="D43" s="321">
        <v>4</v>
      </c>
      <c r="E43" s="323" t="s">
        <v>2977</v>
      </c>
      <c r="F43" s="323" t="s">
        <v>2976</v>
      </c>
      <c r="G43" s="321" t="s">
        <v>2975</v>
      </c>
      <c r="H43" s="321" t="s">
        <v>2974</v>
      </c>
      <c r="I43" s="321" t="s">
        <v>2973</v>
      </c>
      <c r="J43" s="322" t="s">
        <v>2972</v>
      </c>
      <c r="K43" s="321" t="s">
        <v>101</v>
      </c>
      <c r="L43" s="321"/>
      <c r="M43" s="320">
        <v>147706.04</v>
      </c>
      <c r="N43" s="320"/>
      <c r="O43" s="320">
        <v>147706.04</v>
      </c>
      <c r="P43" s="320"/>
      <c r="Q43" s="333" t="s">
        <v>1811</v>
      </c>
      <c r="R43" s="334" t="s">
        <v>2971</v>
      </c>
    </row>
    <row r="44" spans="1:25" s="107" customFormat="1" ht="330" x14ac:dyDescent="0.25">
      <c r="A44" s="321">
        <v>38</v>
      </c>
      <c r="B44" s="321">
        <v>1</v>
      </c>
      <c r="C44" s="321" t="s">
        <v>175</v>
      </c>
      <c r="D44" s="321">
        <v>6</v>
      </c>
      <c r="E44" s="323" t="s">
        <v>2970</v>
      </c>
      <c r="F44" s="323" t="s">
        <v>2969</v>
      </c>
      <c r="G44" s="321" t="s">
        <v>1999</v>
      </c>
      <c r="H44" s="321" t="s">
        <v>2968</v>
      </c>
      <c r="I44" s="321">
        <v>1</v>
      </c>
      <c r="J44" s="322" t="s">
        <v>2967</v>
      </c>
      <c r="K44" s="321" t="s">
        <v>101</v>
      </c>
      <c r="L44" s="321"/>
      <c r="M44" s="320">
        <v>61500</v>
      </c>
      <c r="N44" s="320"/>
      <c r="O44" s="320">
        <v>61500</v>
      </c>
      <c r="P44" s="320"/>
      <c r="Q44" s="333" t="s">
        <v>2966</v>
      </c>
      <c r="R44" s="297" t="s">
        <v>2965</v>
      </c>
    </row>
    <row r="45" spans="1:25" s="107" customFormat="1" ht="240" x14ac:dyDescent="0.25">
      <c r="A45" s="321">
        <v>39</v>
      </c>
      <c r="B45" s="321">
        <v>2</v>
      </c>
      <c r="C45" s="321" t="s">
        <v>175</v>
      </c>
      <c r="D45" s="321">
        <v>6</v>
      </c>
      <c r="E45" s="323" t="s">
        <v>2964</v>
      </c>
      <c r="F45" s="323" t="s">
        <v>2963</v>
      </c>
      <c r="G45" s="321" t="s">
        <v>2894</v>
      </c>
      <c r="H45" s="321" t="s">
        <v>2962</v>
      </c>
      <c r="I45" s="332" t="s">
        <v>2961</v>
      </c>
      <c r="J45" s="322" t="s">
        <v>2960</v>
      </c>
      <c r="K45" s="321" t="s">
        <v>59</v>
      </c>
      <c r="L45" s="321"/>
      <c r="M45" s="320">
        <v>255979.85</v>
      </c>
      <c r="N45" s="320"/>
      <c r="O45" s="320">
        <v>255979.85</v>
      </c>
      <c r="P45" s="320"/>
      <c r="Q45" s="319" t="s">
        <v>2959</v>
      </c>
      <c r="R45" s="304" t="s">
        <v>2958</v>
      </c>
    </row>
    <row r="46" spans="1:25" s="107" customFormat="1" ht="180" x14ac:dyDescent="0.25">
      <c r="A46" s="321">
        <v>40</v>
      </c>
      <c r="B46" s="321">
        <v>2</v>
      </c>
      <c r="C46" s="321" t="s">
        <v>65</v>
      </c>
      <c r="D46" s="321">
        <v>12</v>
      </c>
      <c r="E46" s="323" t="s">
        <v>2957</v>
      </c>
      <c r="F46" s="323" t="s">
        <v>2956</v>
      </c>
      <c r="G46" s="321" t="s">
        <v>1953</v>
      </c>
      <c r="H46" s="321" t="s">
        <v>969</v>
      </c>
      <c r="I46" s="332">
        <v>6</v>
      </c>
      <c r="J46" s="322" t="s">
        <v>2955</v>
      </c>
      <c r="K46" s="321" t="s">
        <v>59</v>
      </c>
      <c r="L46" s="321"/>
      <c r="M46" s="320">
        <v>113649.22</v>
      </c>
      <c r="N46" s="320"/>
      <c r="O46" s="320">
        <v>113649.22</v>
      </c>
      <c r="P46" s="320"/>
      <c r="Q46" s="319" t="s">
        <v>2954</v>
      </c>
      <c r="R46" s="304" t="s">
        <v>2953</v>
      </c>
    </row>
    <row r="47" spans="1:25" s="107" customFormat="1" ht="360" x14ac:dyDescent="0.25">
      <c r="A47" s="321">
        <v>41</v>
      </c>
      <c r="B47" s="321">
        <v>3</v>
      </c>
      <c r="C47" s="321" t="s">
        <v>51</v>
      </c>
      <c r="D47" s="321">
        <v>13</v>
      </c>
      <c r="E47" s="323" t="s">
        <v>2952</v>
      </c>
      <c r="F47" s="323" t="s">
        <v>2951</v>
      </c>
      <c r="G47" s="321" t="s">
        <v>2950</v>
      </c>
      <c r="H47" s="321" t="s">
        <v>2949</v>
      </c>
      <c r="I47" s="321" t="s">
        <v>2948</v>
      </c>
      <c r="J47" s="322" t="s">
        <v>2947</v>
      </c>
      <c r="K47" s="321" t="s">
        <v>59</v>
      </c>
      <c r="L47" s="321"/>
      <c r="M47" s="320">
        <v>154500</v>
      </c>
      <c r="N47" s="320"/>
      <c r="O47" s="320">
        <v>154500</v>
      </c>
      <c r="P47" s="320"/>
      <c r="Q47" s="319" t="s">
        <v>2946</v>
      </c>
      <c r="R47" s="304" t="s">
        <v>2945</v>
      </c>
    </row>
    <row r="48" spans="1:25" s="107" customFormat="1" ht="135" x14ac:dyDescent="0.25">
      <c r="A48" s="321">
        <v>42</v>
      </c>
      <c r="B48" s="321">
        <v>6</v>
      </c>
      <c r="C48" s="321" t="s">
        <v>2720</v>
      </c>
      <c r="D48" s="321">
        <v>4</v>
      </c>
      <c r="E48" s="323" t="s">
        <v>2944</v>
      </c>
      <c r="F48" s="323" t="s">
        <v>2943</v>
      </c>
      <c r="G48" s="321" t="s">
        <v>102</v>
      </c>
      <c r="H48" s="321" t="s">
        <v>2732</v>
      </c>
      <c r="I48" s="321" t="s">
        <v>2942</v>
      </c>
      <c r="J48" s="322" t="s">
        <v>2941</v>
      </c>
      <c r="K48" s="321" t="s">
        <v>62</v>
      </c>
      <c r="L48" s="321"/>
      <c r="M48" s="320">
        <v>140540</v>
      </c>
      <c r="N48" s="320"/>
      <c r="O48" s="320">
        <v>140540</v>
      </c>
      <c r="P48" s="320"/>
      <c r="Q48" s="319" t="s">
        <v>2940</v>
      </c>
      <c r="R48" s="304" t="s">
        <v>2939</v>
      </c>
    </row>
    <row r="49" spans="1:18" s="107" customFormat="1" ht="285" x14ac:dyDescent="0.25">
      <c r="A49" s="321">
        <v>43</v>
      </c>
      <c r="B49" s="321">
        <v>2</v>
      </c>
      <c r="C49" s="321" t="s">
        <v>51</v>
      </c>
      <c r="D49" s="321">
        <v>10</v>
      </c>
      <c r="E49" s="323" t="s">
        <v>2938</v>
      </c>
      <c r="F49" s="323" t="s">
        <v>2937</v>
      </c>
      <c r="G49" s="321" t="s">
        <v>2936</v>
      </c>
      <c r="H49" s="321" t="s">
        <v>2935</v>
      </c>
      <c r="I49" s="321" t="s">
        <v>2934</v>
      </c>
      <c r="J49" s="322" t="s">
        <v>2933</v>
      </c>
      <c r="K49" s="321" t="s">
        <v>394</v>
      </c>
      <c r="L49" s="321"/>
      <c r="M49" s="320">
        <v>45091.37</v>
      </c>
      <c r="N49" s="320"/>
      <c r="O49" s="320">
        <v>45091.37</v>
      </c>
      <c r="P49" s="320"/>
      <c r="Q49" s="319" t="s">
        <v>2932</v>
      </c>
      <c r="R49" s="304" t="s">
        <v>1222</v>
      </c>
    </row>
    <row r="50" spans="1:18" s="107" customFormat="1" ht="255" x14ac:dyDescent="0.25">
      <c r="A50" s="321">
        <v>44</v>
      </c>
      <c r="B50" s="321">
        <v>5</v>
      </c>
      <c r="C50" s="321" t="s">
        <v>175</v>
      </c>
      <c r="D50" s="321">
        <v>13</v>
      </c>
      <c r="E50" s="323" t="s">
        <v>2931</v>
      </c>
      <c r="F50" s="323" t="s">
        <v>2930</v>
      </c>
      <c r="G50" s="321" t="s">
        <v>2929</v>
      </c>
      <c r="H50" s="321" t="s">
        <v>2928</v>
      </c>
      <c r="I50" s="321" t="s">
        <v>2927</v>
      </c>
      <c r="J50" s="328" t="s">
        <v>2926</v>
      </c>
      <c r="K50" s="321" t="s">
        <v>59</v>
      </c>
      <c r="L50" s="321"/>
      <c r="M50" s="320">
        <v>116894.1</v>
      </c>
      <c r="N50" s="320"/>
      <c r="O50" s="320">
        <v>116894.1</v>
      </c>
      <c r="P50" s="320"/>
      <c r="Q50" s="319" t="s">
        <v>2919</v>
      </c>
      <c r="R50" s="304" t="s">
        <v>2918</v>
      </c>
    </row>
    <row r="51" spans="1:18" s="107" customFormat="1" ht="180" x14ac:dyDescent="0.25">
      <c r="A51" s="321">
        <v>45</v>
      </c>
      <c r="B51" s="321">
        <v>5</v>
      </c>
      <c r="C51" s="321" t="s">
        <v>175</v>
      </c>
      <c r="D51" s="321">
        <v>13</v>
      </c>
      <c r="E51" s="323" t="s">
        <v>2925</v>
      </c>
      <c r="F51" s="323" t="s">
        <v>2924</v>
      </c>
      <c r="G51" s="321" t="s">
        <v>2923</v>
      </c>
      <c r="H51" s="321" t="s">
        <v>2922</v>
      </c>
      <c r="I51" s="321" t="s">
        <v>2921</v>
      </c>
      <c r="J51" s="322" t="s">
        <v>2920</v>
      </c>
      <c r="K51" s="321" t="s">
        <v>59</v>
      </c>
      <c r="L51" s="321"/>
      <c r="M51" s="320">
        <v>101480</v>
      </c>
      <c r="N51" s="320"/>
      <c r="O51" s="320">
        <v>101480</v>
      </c>
      <c r="P51" s="320"/>
      <c r="Q51" s="319" t="s">
        <v>2919</v>
      </c>
      <c r="R51" s="304" t="s">
        <v>2918</v>
      </c>
    </row>
    <row r="52" spans="1:18" s="107" customFormat="1" ht="240" x14ac:dyDescent="0.25">
      <c r="A52" s="321">
        <v>46</v>
      </c>
      <c r="B52" s="321">
        <v>1</v>
      </c>
      <c r="C52" s="321" t="s">
        <v>65</v>
      </c>
      <c r="D52" s="321">
        <v>12</v>
      </c>
      <c r="E52" s="323" t="s">
        <v>2917</v>
      </c>
      <c r="F52" s="323" t="s">
        <v>2916</v>
      </c>
      <c r="G52" s="321" t="s">
        <v>2915</v>
      </c>
      <c r="H52" s="321" t="s">
        <v>2914</v>
      </c>
      <c r="I52" s="321" t="s">
        <v>2913</v>
      </c>
      <c r="J52" s="322" t="s">
        <v>2912</v>
      </c>
      <c r="K52" s="321" t="s">
        <v>69</v>
      </c>
      <c r="L52" s="321"/>
      <c r="M52" s="320">
        <v>625244.15</v>
      </c>
      <c r="N52" s="320"/>
      <c r="O52" s="320">
        <v>625244.15</v>
      </c>
      <c r="P52" s="320"/>
      <c r="Q52" s="319" t="s">
        <v>2911</v>
      </c>
      <c r="R52" s="304" t="s">
        <v>2910</v>
      </c>
    </row>
    <row r="53" spans="1:18" s="107" customFormat="1" ht="300" x14ac:dyDescent="0.25">
      <c r="A53" s="321">
        <v>47</v>
      </c>
      <c r="B53" s="321">
        <v>6</v>
      </c>
      <c r="C53" s="321" t="s">
        <v>2720</v>
      </c>
      <c r="D53" s="321">
        <v>11</v>
      </c>
      <c r="E53" s="323" t="s">
        <v>2909</v>
      </c>
      <c r="F53" s="323" t="s">
        <v>2908</v>
      </c>
      <c r="G53" s="321" t="s">
        <v>2907</v>
      </c>
      <c r="H53" s="321" t="s">
        <v>2906</v>
      </c>
      <c r="I53" s="321" t="s">
        <v>2905</v>
      </c>
      <c r="J53" s="322" t="s">
        <v>2904</v>
      </c>
      <c r="K53" s="321" t="s">
        <v>59</v>
      </c>
      <c r="L53" s="321"/>
      <c r="M53" s="320">
        <v>181693.53</v>
      </c>
      <c r="N53" s="320"/>
      <c r="O53" s="320">
        <v>181693.53</v>
      </c>
      <c r="P53" s="320"/>
      <c r="Q53" s="319" t="s">
        <v>2903</v>
      </c>
      <c r="R53" s="304" t="s">
        <v>1222</v>
      </c>
    </row>
    <row r="54" spans="1:18" s="107" customFormat="1" ht="255" x14ac:dyDescent="0.25">
      <c r="A54" s="321">
        <v>48</v>
      </c>
      <c r="B54" s="321">
        <v>2</v>
      </c>
      <c r="C54" s="321" t="s">
        <v>65</v>
      </c>
      <c r="D54" s="321">
        <v>12</v>
      </c>
      <c r="E54" s="323" t="s">
        <v>2902</v>
      </c>
      <c r="F54" s="323" t="s">
        <v>2901</v>
      </c>
      <c r="G54" s="321" t="s">
        <v>2900</v>
      </c>
      <c r="H54" s="321" t="s">
        <v>2899</v>
      </c>
      <c r="I54" s="321" t="s">
        <v>2898</v>
      </c>
      <c r="J54" s="322" t="s">
        <v>2897</v>
      </c>
      <c r="K54" s="321" t="s">
        <v>125</v>
      </c>
      <c r="L54" s="321"/>
      <c r="M54" s="320">
        <v>209720.76</v>
      </c>
      <c r="N54" s="320"/>
      <c r="O54" s="320">
        <v>209720.76</v>
      </c>
      <c r="P54" s="320"/>
      <c r="Q54" s="319" t="s">
        <v>2890</v>
      </c>
      <c r="R54" s="304" t="s">
        <v>2889</v>
      </c>
    </row>
    <row r="55" spans="1:18" s="107" customFormat="1" ht="270" x14ac:dyDescent="0.25">
      <c r="A55" s="321">
        <v>49</v>
      </c>
      <c r="B55" s="321">
        <v>3</v>
      </c>
      <c r="C55" s="321" t="s">
        <v>175</v>
      </c>
      <c r="D55" s="321">
        <v>6</v>
      </c>
      <c r="E55" s="323" t="s">
        <v>2896</v>
      </c>
      <c r="F55" s="323" t="s">
        <v>2895</v>
      </c>
      <c r="G55" s="321" t="s">
        <v>2894</v>
      </c>
      <c r="H55" s="321" t="s">
        <v>2893</v>
      </c>
      <c r="I55" s="321" t="s">
        <v>2892</v>
      </c>
      <c r="J55" s="322" t="s">
        <v>2891</v>
      </c>
      <c r="K55" s="321" t="s">
        <v>51</v>
      </c>
      <c r="L55" s="321"/>
      <c r="M55" s="320">
        <v>48068.68</v>
      </c>
      <c r="N55" s="320"/>
      <c r="O55" s="320">
        <v>48068.68</v>
      </c>
      <c r="P55" s="320"/>
      <c r="Q55" s="319" t="s">
        <v>2890</v>
      </c>
      <c r="R55" s="304" t="s">
        <v>2889</v>
      </c>
    </row>
    <row r="56" spans="1:18" s="174" customFormat="1" ht="240" x14ac:dyDescent="0.25">
      <c r="A56" s="321">
        <v>50</v>
      </c>
      <c r="B56" s="321">
        <v>6</v>
      </c>
      <c r="C56" s="321" t="s">
        <v>2711</v>
      </c>
      <c r="D56" s="321">
        <v>13</v>
      </c>
      <c r="E56" s="323" t="s">
        <v>2888</v>
      </c>
      <c r="F56" s="331" t="s">
        <v>2887</v>
      </c>
      <c r="G56" s="297" t="s">
        <v>2886</v>
      </c>
      <c r="H56" s="330" t="s">
        <v>2885</v>
      </c>
      <c r="I56" s="321" t="s">
        <v>2884</v>
      </c>
      <c r="J56" s="329" t="s">
        <v>2883</v>
      </c>
      <c r="K56" s="326" t="s">
        <v>59</v>
      </c>
      <c r="L56" s="321"/>
      <c r="M56" s="320">
        <v>40224.44</v>
      </c>
      <c r="N56" s="320"/>
      <c r="O56" s="320">
        <v>40224.44</v>
      </c>
      <c r="P56" s="320"/>
      <c r="Q56" s="319" t="s">
        <v>2882</v>
      </c>
      <c r="R56" s="304" t="s">
        <v>2881</v>
      </c>
    </row>
    <row r="57" spans="1:18" s="107" customFormat="1" ht="405" x14ac:dyDescent="0.25">
      <c r="A57" s="321">
        <v>51</v>
      </c>
      <c r="B57" s="321">
        <v>1</v>
      </c>
      <c r="C57" s="321" t="s">
        <v>175</v>
      </c>
      <c r="D57" s="321">
        <v>6</v>
      </c>
      <c r="E57" s="323" t="s">
        <v>2880</v>
      </c>
      <c r="F57" s="323" t="s">
        <v>2879</v>
      </c>
      <c r="G57" s="321" t="s">
        <v>2878</v>
      </c>
      <c r="H57" s="321" t="s">
        <v>2877</v>
      </c>
      <c r="I57" s="321" t="s">
        <v>2876</v>
      </c>
      <c r="J57" s="322" t="s">
        <v>2875</v>
      </c>
      <c r="K57" s="321" t="s">
        <v>59</v>
      </c>
      <c r="L57" s="321"/>
      <c r="M57" s="320">
        <v>135046.85</v>
      </c>
      <c r="N57" s="320"/>
      <c r="O57" s="320">
        <v>135046.85</v>
      </c>
      <c r="P57" s="320"/>
      <c r="Q57" s="321" t="s">
        <v>295</v>
      </c>
      <c r="R57" s="303" t="s">
        <v>2874</v>
      </c>
    </row>
    <row r="58" spans="1:18" s="107" customFormat="1" ht="360" x14ac:dyDescent="0.25">
      <c r="A58" s="321">
        <v>52</v>
      </c>
      <c r="B58" s="321">
        <v>3</v>
      </c>
      <c r="C58" s="321" t="s">
        <v>175</v>
      </c>
      <c r="D58" s="321">
        <v>6</v>
      </c>
      <c r="E58" s="323" t="s">
        <v>2873</v>
      </c>
      <c r="F58" s="323" t="s">
        <v>2872</v>
      </c>
      <c r="G58" s="321" t="s">
        <v>2842</v>
      </c>
      <c r="H58" s="321" t="s">
        <v>2871</v>
      </c>
      <c r="I58" s="321" t="s">
        <v>2870</v>
      </c>
      <c r="J58" s="322" t="s">
        <v>2869</v>
      </c>
      <c r="K58" s="321" t="s">
        <v>59</v>
      </c>
      <c r="L58" s="321"/>
      <c r="M58" s="320">
        <v>225971</v>
      </c>
      <c r="N58" s="320"/>
      <c r="O58" s="320">
        <v>225971</v>
      </c>
      <c r="P58" s="320"/>
      <c r="Q58" s="319" t="s">
        <v>2868</v>
      </c>
      <c r="R58" s="304" t="s">
        <v>2867</v>
      </c>
    </row>
    <row r="59" spans="1:18" s="107" customFormat="1" ht="120" x14ac:dyDescent="0.25">
      <c r="A59" s="321">
        <v>53</v>
      </c>
      <c r="B59" s="321">
        <v>1</v>
      </c>
      <c r="C59" s="321" t="s">
        <v>175</v>
      </c>
      <c r="D59" s="321">
        <v>13</v>
      </c>
      <c r="E59" s="323" t="s">
        <v>2866</v>
      </c>
      <c r="F59" s="323" t="s">
        <v>2865</v>
      </c>
      <c r="G59" s="321" t="s">
        <v>2864</v>
      </c>
      <c r="H59" s="321" t="s">
        <v>2863</v>
      </c>
      <c r="I59" s="321" t="s">
        <v>2862</v>
      </c>
      <c r="J59" s="322" t="s">
        <v>2861</v>
      </c>
      <c r="K59" s="321" t="s">
        <v>101</v>
      </c>
      <c r="L59" s="321"/>
      <c r="M59" s="320">
        <v>60257.07</v>
      </c>
      <c r="N59" s="320"/>
      <c r="O59" s="320">
        <v>60257.07</v>
      </c>
      <c r="P59" s="320"/>
      <c r="Q59" s="319" t="s">
        <v>2860</v>
      </c>
      <c r="R59" s="304" t="s">
        <v>2859</v>
      </c>
    </row>
    <row r="60" spans="1:18" s="107" customFormat="1" ht="195" x14ac:dyDescent="0.25">
      <c r="A60" s="321">
        <v>54</v>
      </c>
      <c r="B60" s="321">
        <v>6</v>
      </c>
      <c r="C60" s="321" t="s">
        <v>2720</v>
      </c>
      <c r="D60" s="321">
        <v>4</v>
      </c>
      <c r="E60" s="323" t="s">
        <v>2858</v>
      </c>
      <c r="F60" s="323" t="s">
        <v>2857</v>
      </c>
      <c r="G60" s="321" t="s">
        <v>2856</v>
      </c>
      <c r="H60" s="323" t="s">
        <v>2855</v>
      </c>
      <c r="I60" s="413" t="s">
        <v>3184</v>
      </c>
      <c r="J60" s="322" t="s">
        <v>2854</v>
      </c>
      <c r="K60" s="321" t="s">
        <v>62</v>
      </c>
      <c r="L60" s="321"/>
      <c r="M60" s="320">
        <v>226181.34</v>
      </c>
      <c r="N60" s="320"/>
      <c r="O60" s="320">
        <v>226181.34</v>
      </c>
      <c r="P60" s="320"/>
      <c r="Q60" s="319" t="s">
        <v>2853</v>
      </c>
      <c r="R60" s="304" t="s">
        <v>2852</v>
      </c>
    </row>
    <row r="61" spans="1:18" s="107" customFormat="1" ht="210" x14ac:dyDescent="0.25">
      <c r="A61" s="321">
        <v>55</v>
      </c>
      <c r="B61" s="321">
        <v>3</v>
      </c>
      <c r="C61" s="321" t="s">
        <v>2851</v>
      </c>
      <c r="D61" s="321">
        <v>13</v>
      </c>
      <c r="E61" s="323" t="s">
        <v>2850</v>
      </c>
      <c r="F61" s="323" t="s">
        <v>2849</v>
      </c>
      <c r="G61" s="321" t="s">
        <v>1902</v>
      </c>
      <c r="H61" s="321" t="s">
        <v>2848</v>
      </c>
      <c r="I61" s="321" t="s">
        <v>2847</v>
      </c>
      <c r="J61" s="322" t="s">
        <v>2846</v>
      </c>
      <c r="K61" s="321" t="s">
        <v>59</v>
      </c>
      <c r="L61" s="321"/>
      <c r="M61" s="320">
        <v>78396.3</v>
      </c>
      <c r="N61" s="320"/>
      <c r="O61" s="320">
        <v>78396.3</v>
      </c>
      <c r="P61" s="320"/>
      <c r="Q61" s="319" t="s">
        <v>1755</v>
      </c>
      <c r="R61" s="304" t="s">
        <v>2845</v>
      </c>
    </row>
    <row r="62" spans="1:18" s="107" customFormat="1" ht="180" x14ac:dyDescent="0.25">
      <c r="A62" s="321">
        <v>56</v>
      </c>
      <c r="B62" s="321">
        <v>1</v>
      </c>
      <c r="C62" s="321" t="s">
        <v>175</v>
      </c>
      <c r="D62" s="321">
        <v>6</v>
      </c>
      <c r="E62" s="323" t="s">
        <v>2844</v>
      </c>
      <c r="F62" s="323" t="s">
        <v>2843</v>
      </c>
      <c r="G62" s="321" t="s">
        <v>2842</v>
      </c>
      <c r="H62" s="321" t="s">
        <v>2841</v>
      </c>
      <c r="I62" s="321" t="s">
        <v>2840</v>
      </c>
      <c r="J62" s="328" t="s">
        <v>2839</v>
      </c>
      <c r="K62" s="321" t="s">
        <v>101</v>
      </c>
      <c r="L62" s="321"/>
      <c r="M62" s="320">
        <v>140537.67000000001</v>
      </c>
      <c r="N62" s="320"/>
      <c r="O62" s="320">
        <v>140537.67000000001</v>
      </c>
      <c r="P62" s="320"/>
      <c r="Q62" s="319" t="s">
        <v>2838</v>
      </c>
      <c r="R62" s="304" t="s">
        <v>2795</v>
      </c>
    </row>
    <row r="63" spans="1:18" s="107" customFormat="1" ht="165" x14ac:dyDescent="0.25">
      <c r="A63" s="321">
        <v>57</v>
      </c>
      <c r="B63" s="321">
        <v>2</v>
      </c>
      <c r="C63" s="321" t="s">
        <v>51</v>
      </c>
      <c r="D63" s="321">
        <v>10</v>
      </c>
      <c r="E63" s="323" t="s">
        <v>2837</v>
      </c>
      <c r="F63" s="323" t="s">
        <v>2836</v>
      </c>
      <c r="G63" s="321" t="s">
        <v>1119</v>
      </c>
      <c r="H63" s="321" t="s">
        <v>1120</v>
      </c>
      <c r="I63" s="321">
        <v>1</v>
      </c>
      <c r="J63" s="322" t="s">
        <v>2835</v>
      </c>
      <c r="K63" s="321" t="s">
        <v>62</v>
      </c>
      <c r="L63" s="326"/>
      <c r="M63" s="320">
        <v>38245</v>
      </c>
      <c r="N63" s="320"/>
      <c r="O63" s="320">
        <v>38245</v>
      </c>
      <c r="P63" s="320"/>
      <c r="Q63" s="319" t="s">
        <v>2834</v>
      </c>
      <c r="R63" s="304" t="s">
        <v>2833</v>
      </c>
    </row>
    <row r="64" spans="1:18" s="410" customFormat="1" ht="375" x14ac:dyDescent="0.25">
      <c r="A64" s="413">
        <v>58</v>
      </c>
      <c r="B64" s="413">
        <v>3</v>
      </c>
      <c r="C64" s="413" t="s">
        <v>2711</v>
      </c>
      <c r="D64" s="413">
        <v>13</v>
      </c>
      <c r="E64" s="323" t="s">
        <v>2832</v>
      </c>
      <c r="F64" s="323" t="s">
        <v>2831</v>
      </c>
      <c r="G64" s="413" t="s">
        <v>2830</v>
      </c>
      <c r="H64" s="413" t="s">
        <v>4104</v>
      </c>
      <c r="I64" s="413" t="s">
        <v>2829</v>
      </c>
      <c r="J64" s="322" t="s">
        <v>2828</v>
      </c>
      <c r="K64" s="413" t="s">
        <v>59</v>
      </c>
      <c r="L64" s="413"/>
      <c r="M64" s="320">
        <v>329400</v>
      </c>
      <c r="N64" s="320"/>
      <c r="O64" s="320">
        <v>329400</v>
      </c>
      <c r="P64" s="320"/>
      <c r="Q64" s="319" t="s">
        <v>2827</v>
      </c>
      <c r="R64" s="556" t="s">
        <v>2826</v>
      </c>
    </row>
    <row r="65" spans="1:18" s="107" customFormat="1" ht="330" x14ac:dyDescent="0.25">
      <c r="A65" s="321">
        <v>59</v>
      </c>
      <c r="B65" s="321">
        <v>2</v>
      </c>
      <c r="C65" s="321" t="s">
        <v>175</v>
      </c>
      <c r="D65" s="321">
        <v>6</v>
      </c>
      <c r="E65" s="323" t="s">
        <v>2825</v>
      </c>
      <c r="F65" s="323" t="s">
        <v>2824</v>
      </c>
      <c r="G65" s="321" t="s">
        <v>2823</v>
      </c>
      <c r="H65" s="321" t="s">
        <v>2822</v>
      </c>
      <c r="I65" s="321" t="s">
        <v>2821</v>
      </c>
      <c r="J65" s="322" t="s">
        <v>2820</v>
      </c>
      <c r="K65" s="326" t="s">
        <v>101</v>
      </c>
      <c r="L65" s="321"/>
      <c r="M65" s="320">
        <v>28855.8</v>
      </c>
      <c r="N65" s="320"/>
      <c r="O65" s="320">
        <v>28855.8</v>
      </c>
      <c r="P65" s="320"/>
      <c r="Q65" s="319" t="s">
        <v>2819</v>
      </c>
      <c r="R65" s="304" t="s">
        <v>2818</v>
      </c>
    </row>
    <row r="66" spans="1:18" s="107" customFormat="1" ht="409.5" x14ac:dyDescent="0.25">
      <c r="A66" s="321">
        <v>60</v>
      </c>
      <c r="B66" s="321">
        <v>6</v>
      </c>
      <c r="C66" s="321" t="s">
        <v>2720</v>
      </c>
      <c r="D66" s="321">
        <v>11</v>
      </c>
      <c r="E66" s="323" t="s">
        <v>2817</v>
      </c>
      <c r="F66" s="323" t="s">
        <v>2816</v>
      </c>
      <c r="G66" s="321" t="s">
        <v>2815</v>
      </c>
      <c r="H66" s="321" t="s">
        <v>2814</v>
      </c>
      <c r="I66" s="321" t="s">
        <v>2813</v>
      </c>
      <c r="J66" s="327" t="s">
        <v>2812</v>
      </c>
      <c r="K66" s="321" t="s">
        <v>101</v>
      </c>
      <c r="L66" s="321"/>
      <c r="M66" s="320">
        <v>231922</v>
      </c>
      <c r="N66" s="320"/>
      <c r="O66" s="320">
        <v>231922</v>
      </c>
      <c r="P66" s="320"/>
      <c r="Q66" s="304" t="s">
        <v>2811</v>
      </c>
      <c r="R66" s="303" t="s">
        <v>2810</v>
      </c>
    </row>
    <row r="67" spans="1:18" s="107" customFormat="1" ht="180" x14ac:dyDescent="0.25">
      <c r="A67" s="321">
        <v>61</v>
      </c>
      <c r="B67" s="321">
        <v>1</v>
      </c>
      <c r="C67" s="321" t="s">
        <v>175</v>
      </c>
      <c r="D67" s="321">
        <v>6</v>
      </c>
      <c r="E67" s="323" t="s">
        <v>2809</v>
      </c>
      <c r="F67" s="323" t="s">
        <v>2808</v>
      </c>
      <c r="G67" s="321" t="s">
        <v>2807</v>
      </c>
      <c r="H67" s="321" t="s">
        <v>2806</v>
      </c>
      <c r="I67" s="321" t="s">
        <v>2805</v>
      </c>
      <c r="J67" s="322" t="s">
        <v>2804</v>
      </c>
      <c r="K67" s="321" t="s">
        <v>59</v>
      </c>
      <c r="L67" s="321"/>
      <c r="M67" s="320">
        <v>218630.7</v>
      </c>
      <c r="N67" s="320"/>
      <c r="O67" s="320">
        <v>218630.7</v>
      </c>
      <c r="P67" s="320"/>
      <c r="Q67" s="319" t="s">
        <v>295</v>
      </c>
      <c r="R67" s="304" t="s">
        <v>2803</v>
      </c>
    </row>
    <row r="68" spans="1:18" s="107" customFormat="1" ht="405" x14ac:dyDescent="0.25">
      <c r="A68" s="321">
        <v>62</v>
      </c>
      <c r="B68" s="321">
        <v>6</v>
      </c>
      <c r="C68" s="321" t="s">
        <v>175</v>
      </c>
      <c r="D68" s="321">
        <v>6</v>
      </c>
      <c r="E68" s="323" t="s">
        <v>2802</v>
      </c>
      <c r="F68" s="323" t="s">
        <v>2801</v>
      </c>
      <c r="G68" s="321" t="s">
        <v>2800</v>
      </c>
      <c r="H68" s="318" t="s">
        <v>2799</v>
      </c>
      <c r="I68" s="318" t="s">
        <v>2798</v>
      </c>
      <c r="J68" s="322" t="s">
        <v>2797</v>
      </c>
      <c r="K68" s="321" t="s">
        <v>101</v>
      </c>
      <c r="L68" s="321"/>
      <c r="M68" s="320">
        <v>19898.55</v>
      </c>
      <c r="N68" s="320"/>
      <c r="O68" s="320">
        <v>19898.55</v>
      </c>
      <c r="P68" s="320"/>
      <c r="Q68" s="319" t="s">
        <v>2796</v>
      </c>
      <c r="R68" s="304" t="s">
        <v>2795</v>
      </c>
    </row>
    <row r="69" spans="1:18" s="107" customFormat="1" ht="409.5" x14ac:dyDescent="0.25">
      <c r="A69" s="321">
        <v>63</v>
      </c>
      <c r="B69" s="321">
        <v>3</v>
      </c>
      <c r="C69" s="321" t="s">
        <v>65</v>
      </c>
      <c r="D69" s="321">
        <v>10</v>
      </c>
      <c r="E69" s="323" t="s">
        <v>2794</v>
      </c>
      <c r="F69" s="323" t="s">
        <v>2793</v>
      </c>
      <c r="G69" s="321" t="s">
        <v>2792</v>
      </c>
      <c r="H69" s="321" t="s">
        <v>2791</v>
      </c>
      <c r="I69" s="321" t="s">
        <v>2790</v>
      </c>
      <c r="J69" s="322" t="s">
        <v>2789</v>
      </c>
      <c r="K69" s="321" t="s">
        <v>69</v>
      </c>
      <c r="L69" s="326"/>
      <c r="M69" s="320">
        <v>378545</v>
      </c>
      <c r="N69" s="320"/>
      <c r="O69" s="320">
        <v>378545</v>
      </c>
      <c r="P69" s="320"/>
      <c r="Q69" s="319" t="s">
        <v>2788</v>
      </c>
      <c r="R69" s="304" t="s">
        <v>2787</v>
      </c>
    </row>
    <row r="70" spans="1:18" s="324" customFormat="1" ht="405" x14ac:dyDescent="0.25">
      <c r="A70" s="321">
        <v>64</v>
      </c>
      <c r="B70" s="321">
        <v>3</v>
      </c>
      <c r="C70" s="321" t="s">
        <v>2711</v>
      </c>
      <c r="D70" s="321">
        <v>13</v>
      </c>
      <c r="E70" s="323" t="s">
        <v>2786</v>
      </c>
      <c r="F70" s="325" t="s">
        <v>2785</v>
      </c>
      <c r="G70" s="321" t="s">
        <v>2784</v>
      </c>
      <c r="H70" s="321" t="s">
        <v>2783</v>
      </c>
      <c r="I70" s="321" t="s">
        <v>2782</v>
      </c>
      <c r="J70" s="322" t="s">
        <v>2781</v>
      </c>
      <c r="K70" s="321" t="s">
        <v>69</v>
      </c>
      <c r="L70" s="321"/>
      <c r="M70" s="320">
        <v>313019.88</v>
      </c>
      <c r="N70" s="320"/>
      <c r="O70" s="320">
        <v>313019.88</v>
      </c>
      <c r="P70" s="320"/>
      <c r="Q70" s="319" t="s">
        <v>2780</v>
      </c>
      <c r="R70" s="304" t="s">
        <v>2779</v>
      </c>
    </row>
    <row r="71" spans="1:18" s="107" customFormat="1" ht="210" x14ac:dyDescent="0.25">
      <c r="A71" s="321">
        <v>65</v>
      </c>
      <c r="B71" s="321">
        <v>2</v>
      </c>
      <c r="C71" s="321" t="s">
        <v>175</v>
      </c>
      <c r="D71" s="321">
        <v>13</v>
      </c>
      <c r="E71" s="323" t="s">
        <v>2778</v>
      </c>
      <c r="F71" s="323" t="s">
        <v>2777</v>
      </c>
      <c r="G71" s="321" t="s">
        <v>102</v>
      </c>
      <c r="H71" s="321" t="s">
        <v>2732</v>
      </c>
      <c r="I71" s="321" t="s">
        <v>2776</v>
      </c>
      <c r="J71" s="322" t="s">
        <v>2775</v>
      </c>
      <c r="K71" s="321" t="s">
        <v>62</v>
      </c>
      <c r="L71" s="321"/>
      <c r="M71" s="320">
        <v>87144</v>
      </c>
      <c r="N71" s="320"/>
      <c r="O71" s="320">
        <v>87144</v>
      </c>
      <c r="P71" s="320"/>
      <c r="Q71" s="319" t="s">
        <v>363</v>
      </c>
      <c r="R71" s="318" t="s">
        <v>2774</v>
      </c>
    </row>
    <row r="72" spans="1:18" s="107" customFormat="1" ht="225" x14ac:dyDescent="0.25">
      <c r="A72" s="321">
        <v>66</v>
      </c>
      <c r="B72" s="321">
        <v>1</v>
      </c>
      <c r="C72" s="321" t="s">
        <v>65</v>
      </c>
      <c r="D72" s="321">
        <v>12</v>
      </c>
      <c r="E72" s="323" t="s">
        <v>2773</v>
      </c>
      <c r="F72" s="323" t="s">
        <v>2772</v>
      </c>
      <c r="G72" s="321" t="s">
        <v>2771</v>
      </c>
      <c r="H72" s="321" t="s">
        <v>2770</v>
      </c>
      <c r="I72" s="321" t="s">
        <v>2769</v>
      </c>
      <c r="J72" s="322" t="s">
        <v>2768</v>
      </c>
      <c r="K72" s="321" t="s">
        <v>65</v>
      </c>
      <c r="L72" s="321"/>
      <c r="M72" s="320">
        <v>43332.55</v>
      </c>
      <c r="N72" s="320"/>
      <c r="O72" s="320">
        <v>43332.55</v>
      </c>
      <c r="P72" s="320"/>
      <c r="Q72" s="319" t="s">
        <v>2767</v>
      </c>
      <c r="R72" s="318" t="s">
        <v>2766</v>
      </c>
    </row>
    <row r="73" spans="1:18" s="107" customFormat="1" ht="150" x14ac:dyDescent="0.25">
      <c r="A73" s="321">
        <v>67</v>
      </c>
      <c r="B73" s="321">
        <v>6</v>
      </c>
      <c r="C73" s="321" t="s">
        <v>2720</v>
      </c>
      <c r="D73" s="321">
        <v>11</v>
      </c>
      <c r="E73" s="323" t="s">
        <v>2765</v>
      </c>
      <c r="F73" s="323" t="s">
        <v>2764</v>
      </c>
      <c r="G73" s="321" t="s">
        <v>1953</v>
      </c>
      <c r="H73" s="321" t="s">
        <v>2763</v>
      </c>
      <c r="I73" s="321" t="s">
        <v>2762</v>
      </c>
      <c r="J73" s="322" t="s">
        <v>2761</v>
      </c>
      <c r="K73" s="321" t="s">
        <v>59</v>
      </c>
      <c r="L73" s="321"/>
      <c r="M73" s="320">
        <v>131516.32</v>
      </c>
      <c r="N73" s="320"/>
      <c r="O73" s="320">
        <v>131516.32</v>
      </c>
      <c r="P73" s="320"/>
      <c r="Q73" s="319" t="s">
        <v>2760</v>
      </c>
      <c r="R73" s="318" t="s">
        <v>2759</v>
      </c>
    </row>
    <row r="74" spans="1:18" s="107" customFormat="1" ht="120" x14ac:dyDescent="0.25">
      <c r="A74" s="321">
        <v>68</v>
      </c>
      <c r="B74" s="321">
        <v>1</v>
      </c>
      <c r="C74" s="321" t="s">
        <v>175</v>
      </c>
      <c r="D74" s="321">
        <v>6</v>
      </c>
      <c r="E74" s="323" t="s">
        <v>2758</v>
      </c>
      <c r="F74" s="323" t="s">
        <v>2757</v>
      </c>
      <c r="G74" s="321" t="s">
        <v>2756</v>
      </c>
      <c r="H74" s="321" t="s">
        <v>2755</v>
      </c>
      <c r="I74" s="321" t="s">
        <v>2754</v>
      </c>
      <c r="J74" s="322" t="s">
        <v>2753</v>
      </c>
      <c r="K74" s="321" t="s">
        <v>43</v>
      </c>
      <c r="L74" s="321"/>
      <c r="M74" s="320">
        <v>10890.5</v>
      </c>
      <c r="N74" s="320"/>
      <c r="O74" s="320">
        <v>10350</v>
      </c>
      <c r="P74" s="320"/>
      <c r="Q74" s="319" t="s">
        <v>2752</v>
      </c>
      <c r="R74" s="318" t="s">
        <v>2751</v>
      </c>
    </row>
    <row r="75" spans="1:18" s="107" customFormat="1" ht="255" x14ac:dyDescent="0.25">
      <c r="A75" s="321">
        <v>69</v>
      </c>
      <c r="B75" s="321">
        <v>3</v>
      </c>
      <c r="C75" s="321" t="s">
        <v>2750</v>
      </c>
      <c r="D75" s="321">
        <v>6</v>
      </c>
      <c r="E75" s="323" t="s">
        <v>2749</v>
      </c>
      <c r="F75" s="323" t="s">
        <v>2748</v>
      </c>
      <c r="G75" s="321" t="s">
        <v>2747</v>
      </c>
      <c r="H75" s="321" t="s">
        <v>2746</v>
      </c>
      <c r="I75" s="321" t="s">
        <v>2745</v>
      </c>
      <c r="J75" s="322" t="s">
        <v>2744</v>
      </c>
      <c r="K75" s="321" t="s">
        <v>101</v>
      </c>
      <c r="L75" s="321"/>
      <c r="M75" s="320">
        <v>155843.38</v>
      </c>
      <c r="N75" s="320"/>
      <c r="O75" s="320">
        <v>155843.38</v>
      </c>
      <c r="P75" s="320"/>
      <c r="Q75" s="319" t="s">
        <v>2743</v>
      </c>
      <c r="R75" s="318" t="s">
        <v>2742</v>
      </c>
    </row>
    <row r="76" spans="1:18" s="107" customFormat="1" ht="285" x14ac:dyDescent="0.25">
      <c r="A76" s="321">
        <v>70</v>
      </c>
      <c r="B76" s="321">
        <v>1</v>
      </c>
      <c r="C76" s="321" t="s">
        <v>65</v>
      </c>
      <c r="D76" s="321">
        <v>10</v>
      </c>
      <c r="E76" s="323" t="s">
        <v>2741</v>
      </c>
      <c r="F76" s="323" t="s">
        <v>2740</v>
      </c>
      <c r="G76" s="321" t="s">
        <v>2739</v>
      </c>
      <c r="H76" s="321" t="s">
        <v>2738</v>
      </c>
      <c r="I76" s="321" t="s">
        <v>2737</v>
      </c>
      <c r="J76" s="322" t="s">
        <v>2736</v>
      </c>
      <c r="K76" s="321" t="s">
        <v>125</v>
      </c>
      <c r="L76" s="321"/>
      <c r="M76" s="320">
        <v>178034.78</v>
      </c>
      <c r="N76" s="320"/>
      <c r="O76" s="320">
        <v>178034.78</v>
      </c>
      <c r="P76" s="320"/>
      <c r="Q76" s="319" t="s">
        <v>81</v>
      </c>
      <c r="R76" s="318" t="s">
        <v>2735</v>
      </c>
    </row>
    <row r="77" spans="1:18" s="107" customFormat="1" ht="195" x14ac:dyDescent="0.25">
      <c r="A77" s="321">
        <v>71</v>
      </c>
      <c r="B77" s="321">
        <v>1</v>
      </c>
      <c r="C77" s="321" t="s">
        <v>175</v>
      </c>
      <c r="D77" s="321">
        <v>6</v>
      </c>
      <c r="E77" s="323" t="s">
        <v>2734</v>
      </c>
      <c r="F77" s="323" t="s">
        <v>2733</v>
      </c>
      <c r="G77" s="321" t="s">
        <v>1902</v>
      </c>
      <c r="H77" s="321" t="s">
        <v>2732</v>
      </c>
      <c r="I77" s="321" t="s">
        <v>2731</v>
      </c>
      <c r="J77" s="322" t="s">
        <v>2730</v>
      </c>
      <c r="K77" s="321" t="s">
        <v>69</v>
      </c>
      <c r="L77" s="321"/>
      <c r="M77" s="320">
        <v>151411.78</v>
      </c>
      <c r="N77" s="320"/>
      <c r="O77" s="320">
        <v>151411.78</v>
      </c>
      <c r="P77" s="320"/>
      <c r="Q77" s="319" t="s">
        <v>79</v>
      </c>
      <c r="R77" s="318" t="s">
        <v>2729</v>
      </c>
    </row>
    <row r="78" spans="1:18" s="107" customFormat="1" ht="315" x14ac:dyDescent="0.25">
      <c r="A78" s="321">
        <v>72</v>
      </c>
      <c r="B78" s="321">
        <v>2</v>
      </c>
      <c r="C78" s="321" t="s">
        <v>175</v>
      </c>
      <c r="D78" s="321">
        <v>9</v>
      </c>
      <c r="E78" s="323" t="s">
        <v>2728</v>
      </c>
      <c r="F78" s="323" t="s">
        <v>2727</v>
      </c>
      <c r="G78" s="321" t="s">
        <v>2726</v>
      </c>
      <c r="H78" s="321" t="s">
        <v>2725</v>
      </c>
      <c r="I78" s="321" t="s">
        <v>2724</v>
      </c>
      <c r="J78" s="322" t="s">
        <v>2723</v>
      </c>
      <c r="K78" s="321" t="s">
        <v>101</v>
      </c>
      <c r="L78" s="321"/>
      <c r="M78" s="320">
        <v>60290.1</v>
      </c>
      <c r="N78" s="320"/>
      <c r="O78" s="320">
        <v>49023.78</v>
      </c>
      <c r="P78" s="320"/>
      <c r="Q78" s="319" t="s">
        <v>2722</v>
      </c>
      <c r="R78" s="318" t="s">
        <v>2721</v>
      </c>
    </row>
    <row r="79" spans="1:18" s="107" customFormat="1" ht="315" x14ac:dyDescent="0.25">
      <c r="A79" s="321">
        <v>73</v>
      </c>
      <c r="B79" s="321">
        <v>2</v>
      </c>
      <c r="C79" s="321" t="s">
        <v>2720</v>
      </c>
      <c r="D79" s="321">
        <v>11</v>
      </c>
      <c r="E79" s="323" t="s">
        <v>2719</v>
      </c>
      <c r="F79" s="323" t="s">
        <v>2718</v>
      </c>
      <c r="G79" s="321" t="s">
        <v>2717</v>
      </c>
      <c r="H79" s="321" t="s">
        <v>2716</v>
      </c>
      <c r="I79" s="321" t="s">
        <v>2715</v>
      </c>
      <c r="J79" s="322" t="s">
        <v>2714</v>
      </c>
      <c r="K79" s="321" t="s">
        <v>59</v>
      </c>
      <c r="L79" s="321"/>
      <c r="M79" s="320">
        <v>185853</v>
      </c>
      <c r="N79" s="320"/>
      <c r="O79" s="320">
        <v>185853</v>
      </c>
      <c r="P79" s="320"/>
      <c r="Q79" s="319" t="s">
        <v>2713</v>
      </c>
      <c r="R79" s="318" t="s">
        <v>2712</v>
      </c>
    </row>
    <row r="80" spans="1:18" s="107" customFormat="1" ht="360" x14ac:dyDescent="0.25">
      <c r="A80" s="321">
        <v>74</v>
      </c>
      <c r="B80" s="321">
        <v>4</v>
      </c>
      <c r="C80" s="321" t="s">
        <v>2711</v>
      </c>
      <c r="D80" s="321">
        <v>13</v>
      </c>
      <c r="E80" s="323" t="s">
        <v>2710</v>
      </c>
      <c r="F80" s="323" t="s">
        <v>2709</v>
      </c>
      <c r="G80" s="321" t="s">
        <v>2708</v>
      </c>
      <c r="H80" s="321" t="s">
        <v>2707</v>
      </c>
      <c r="I80" s="321" t="s">
        <v>2706</v>
      </c>
      <c r="J80" s="322" t="s">
        <v>2705</v>
      </c>
      <c r="K80" s="321" t="s">
        <v>59</v>
      </c>
      <c r="L80" s="321"/>
      <c r="M80" s="320">
        <v>21379.13</v>
      </c>
      <c r="N80" s="320"/>
      <c r="O80" s="320">
        <v>18657.18</v>
      </c>
      <c r="P80" s="320"/>
      <c r="Q80" s="319" t="s">
        <v>2704</v>
      </c>
      <c r="R80" s="318" t="s">
        <v>2703</v>
      </c>
    </row>
    <row r="81" spans="1:18" s="3" customFormat="1" ht="195" x14ac:dyDescent="0.25">
      <c r="A81" s="313">
        <v>75</v>
      </c>
      <c r="B81" s="313" t="s">
        <v>2702</v>
      </c>
      <c r="C81" s="313">
        <v>1</v>
      </c>
      <c r="D81" s="313">
        <v>3</v>
      </c>
      <c r="E81" s="317" t="s">
        <v>2701</v>
      </c>
      <c r="F81" s="317" t="s">
        <v>2700</v>
      </c>
      <c r="G81" s="313" t="s">
        <v>368</v>
      </c>
      <c r="H81" s="313" t="s">
        <v>990</v>
      </c>
      <c r="I81" s="313" t="s">
        <v>2699</v>
      </c>
      <c r="J81" s="317" t="s">
        <v>2698</v>
      </c>
      <c r="K81" s="316" t="s">
        <v>62</v>
      </c>
      <c r="L81" s="313" t="s">
        <v>175</v>
      </c>
      <c r="M81" s="315">
        <v>5000</v>
      </c>
      <c r="N81" s="315">
        <v>45000</v>
      </c>
      <c r="O81" s="314">
        <v>5000</v>
      </c>
      <c r="P81" s="314">
        <v>45000</v>
      </c>
      <c r="Q81" s="313" t="s">
        <v>2697</v>
      </c>
      <c r="R81" s="300" t="s">
        <v>2674</v>
      </c>
    </row>
    <row r="82" spans="1:18" s="3" customFormat="1" ht="225" x14ac:dyDescent="0.25">
      <c r="A82" s="313">
        <v>76</v>
      </c>
      <c r="B82" s="313">
        <v>6</v>
      </c>
      <c r="C82" s="313">
        <v>5</v>
      </c>
      <c r="D82" s="313">
        <v>11</v>
      </c>
      <c r="E82" s="317" t="s">
        <v>2696</v>
      </c>
      <c r="F82" s="317" t="s">
        <v>2695</v>
      </c>
      <c r="G82" s="313" t="s">
        <v>70</v>
      </c>
      <c r="H82" s="313" t="s">
        <v>738</v>
      </c>
      <c r="I82" s="313">
        <v>1</v>
      </c>
      <c r="J82" s="317" t="s">
        <v>2694</v>
      </c>
      <c r="K82" s="316" t="s">
        <v>52</v>
      </c>
      <c r="L82" s="316" t="s">
        <v>67</v>
      </c>
      <c r="M82" s="315">
        <v>199999</v>
      </c>
      <c r="N82" s="315">
        <v>0</v>
      </c>
      <c r="O82" s="315">
        <v>199999</v>
      </c>
      <c r="P82" s="314">
        <v>0</v>
      </c>
      <c r="Q82" s="313" t="s">
        <v>2681</v>
      </c>
      <c r="R82" s="300" t="s">
        <v>2674</v>
      </c>
    </row>
    <row r="83" spans="1:18" s="410" customFormat="1" ht="135" x14ac:dyDescent="0.25">
      <c r="A83" s="413">
        <v>77</v>
      </c>
      <c r="B83" s="413">
        <v>1</v>
      </c>
      <c r="C83" s="413">
        <v>1</v>
      </c>
      <c r="D83" s="413">
        <v>6</v>
      </c>
      <c r="E83" s="323" t="s">
        <v>2693</v>
      </c>
      <c r="F83" s="323" t="s">
        <v>2692</v>
      </c>
      <c r="G83" s="413" t="s">
        <v>2691</v>
      </c>
      <c r="H83" s="413" t="s">
        <v>2690</v>
      </c>
      <c r="I83" s="413" t="s">
        <v>2689</v>
      </c>
      <c r="J83" s="323" t="s">
        <v>2688</v>
      </c>
      <c r="K83" s="326" t="s">
        <v>67</v>
      </c>
      <c r="L83" s="326" t="s">
        <v>101</v>
      </c>
      <c r="M83" s="320">
        <v>0</v>
      </c>
      <c r="N83" s="320">
        <v>255000</v>
      </c>
      <c r="O83" s="320">
        <v>0</v>
      </c>
      <c r="P83" s="696">
        <v>255000</v>
      </c>
      <c r="Q83" s="413" t="s">
        <v>2687</v>
      </c>
      <c r="R83" s="556" t="s">
        <v>2674</v>
      </c>
    </row>
    <row r="84" spans="1:18" s="410" customFormat="1" ht="90" x14ac:dyDescent="0.25">
      <c r="A84" s="413">
        <v>78</v>
      </c>
      <c r="B84" s="413">
        <v>1</v>
      </c>
      <c r="C84" s="413">
        <v>1</v>
      </c>
      <c r="D84" s="413">
        <v>6</v>
      </c>
      <c r="E84" s="323" t="s">
        <v>2686</v>
      </c>
      <c r="F84" s="323" t="s">
        <v>2685</v>
      </c>
      <c r="G84" s="413" t="s">
        <v>2684</v>
      </c>
      <c r="H84" s="413" t="s">
        <v>2683</v>
      </c>
      <c r="I84" s="413">
        <v>4</v>
      </c>
      <c r="J84" s="323" t="s">
        <v>2682</v>
      </c>
      <c r="K84" s="326" t="s">
        <v>67</v>
      </c>
      <c r="L84" s="326" t="s">
        <v>101</v>
      </c>
      <c r="M84" s="320">
        <v>0</v>
      </c>
      <c r="N84" s="320">
        <v>40000</v>
      </c>
      <c r="O84" s="320">
        <v>0</v>
      </c>
      <c r="P84" s="696">
        <v>40000</v>
      </c>
      <c r="Q84" s="413" t="s">
        <v>2681</v>
      </c>
      <c r="R84" s="556" t="s">
        <v>2674</v>
      </c>
    </row>
    <row r="85" spans="1:18" s="410" customFormat="1" ht="267" customHeight="1" x14ac:dyDescent="0.25">
      <c r="A85" s="413">
        <v>79</v>
      </c>
      <c r="B85" s="413">
        <v>2</v>
      </c>
      <c r="C85" s="413">
        <v>1.3</v>
      </c>
      <c r="D85" s="413">
        <v>13</v>
      </c>
      <c r="E85" s="413" t="s">
        <v>2680</v>
      </c>
      <c r="F85" s="323" t="s">
        <v>2679</v>
      </c>
      <c r="G85" s="413" t="s">
        <v>2678</v>
      </c>
      <c r="H85" s="413" t="s">
        <v>2677</v>
      </c>
      <c r="I85" s="413">
        <v>5</v>
      </c>
      <c r="J85" s="413" t="s">
        <v>2676</v>
      </c>
      <c r="K85" s="326" t="s">
        <v>67</v>
      </c>
      <c r="L85" s="326" t="s">
        <v>59</v>
      </c>
      <c r="M85" s="320">
        <v>0</v>
      </c>
      <c r="N85" s="320">
        <v>75000</v>
      </c>
      <c r="O85" s="320">
        <v>0</v>
      </c>
      <c r="P85" s="696">
        <v>75000</v>
      </c>
      <c r="Q85" s="413" t="s">
        <v>2675</v>
      </c>
      <c r="R85" s="556" t="s">
        <v>2674</v>
      </c>
    </row>
    <row r="86" spans="1:18" s="180" customFormat="1" x14ac:dyDescent="0.25">
      <c r="B86" s="179"/>
      <c r="C86" s="179"/>
      <c r="D86" s="179"/>
      <c r="F86" s="308"/>
      <c r="G86" s="179"/>
      <c r="H86" s="179"/>
      <c r="I86" s="179"/>
      <c r="J86" s="308"/>
      <c r="K86" s="179"/>
      <c r="L86" s="179"/>
      <c r="M86" s="179"/>
      <c r="N86" s="179"/>
      <c r="O86" s="179"/>
      <c r="P86" s="179"/>
      <c r="Q86" s="179"/>
    </row>
    <row r="87" spans="1:18" s="180" customFormat="1" x14ac:dyDescent="0.25">
      <c r="B87" s="179"/>
      <c r="C87" s="179"/>
      <c r="D87" s="179"/>
      <c r="F87" s="308"/>
      <c r="G87" s="179"/>
      <c r="H87" s="179"/>
      <c r="I87" s="179"/>
      <c r="J87" s="308"/>
      <c r="K87" s="179"/>
      <c r="L87" s="179"/>
      <c r="M87" s="918" t="s">
        <v>119</v>
      </c>
      <c r="N87" s="918"/>
      <c r="O87" s="918" t="s">
        <v>120</v>
      </c>
      <c r="P87" s="918"/>
      <c r="Q87" s="179"/>
    </row>
    <row r="88" spans="1:18" s="180" customFormat="1" x14ac:dyDescent="0.25">
      <c r="B88" s="179"/>
      <c r="C88" s="179"/>
      <c r="D88" s="179"/>
      <c r="F88" s="308"/>
      <c r="G88" s="179"/>
      <c r="H88" s="179"/>
      <c r="I88" s="179"/>
      <c r="J88" s="308"/>
      <c r="K88" s="179"/>
      <c r="L88" s="179"/>
      <c r="M88" s="307" t="s">
        <v>121</v>
      </c>
      <c r="N88" s="307" t="s">
        <v>122</v>
      </c>
      <c r="O88" s="307" t="s">
        <v>121</v>
      </c>
      <c r="P88" s="307" t="s">
        <v>122</v>
      </c>
      <c r="Q88" s="179"/>
    </row>
    <row r="89" spans="1:18" s="180" customFormat="1" x14ac:dyDescent="0.25">
      <c r="B89" s="179"/>
      <c r="C89" s="179"/>
      <c r="D89" s="179"/>
      <c r="F89" s="308"/>
      <c r="G89" s="179"/>
      <c r="H89" s="179"/>
      <c r="I89" s="179"/>
      <c r="J89" s="308"/>
      <c r="K89" s="179"/>
      <c r="L89" s="179"/>
      <c r="M89" s="311">
        <v>37</v>
      </c>
      <c r="N89" s="310">
        <v>11124149.34</v>
      </c>
      <c r="O89" s="302">
        <v>42</v>
      </c>
      <c r="P89" s="310">
        <v>6751066.04</v>
      </c>
      <c r="Q89" s="308"/>
    </row>
    <row r="90" spans="1:18" s="180" customFormat="1" x14ac:dyDescent="0.25">
      <c r="B90" s="179"/>
      <c r="C90" s="179"/>
      <c r="D90" s="179"/>
      <c r="F90" s="308"/>
      <c r="G90" s="179"/>
      <c r="H90" s="179"/>
      <c r="I90" s="179"/>
      <c r="J90" s="308"/>
      <c r="K90" s="179"/>
      <c r="L90" s="179"/>
      <c r="Q90" s="308"/>
    </row>
    <row r="91" spans="1:18" s="180" customFormat="1" x14ac:dyDescent="0.25">
      <c r="B91" s="179"/>
      <c r="C91" s="179"/>
      <c r="D91" s="179"/>
      <c r="F91" s="309"/>
      <c r="G91" s="179"/>
      <c r="H91" s="179"/>
      <c r="I91" s="179"/>
      <c r="K91" s="179"/>
      <c r="L91" s="179"/>
      <c r="Q91" s="308"/>
    </row>
    <row r="92" spans="1:18" s="180" customFormat="1" x14ac:dyDescent="0.25">
      <c r="B92" s="179"/>
      <c r="C92" s="179"/>
      <c r="D92" s="179"/>
      <c r="G92" s="179"/>
      <c r="H92" s="179"/>
      <c r="I92" s="179"/>
      <c r="K92" s="179"/>
      <c r="L92" s="179"/>
      <c r="Q92" s="308"/>
    </row>
    <row r="93" spans="1:18" s="180" customFormat="1" x14ac:dyDescent="0.25">
      <c r="B93" s="179"/>
      <c r="C93" s="179"/>
      <c r="D93" s="179"/>
      <c r="G93" s="179"/>
      <c r="H93" s="179"/>
      <c r="I93" s="179"/>
      <c r="K93" s="179"/>
      <c r="L93" s="179"/>
      <c r="N93" s="697"/>
      <c r="Q93" s="308"/>
    </row>
    <row r="94" spans="1:18" s="180" customFormat="1" x14ac:dyDescent="0.25">
      <c r="B94" s="179"/>
      <c r="C94" s="179"/>
      <c r="D94" s="179"/>
      <c r="G94" s="179"/>
      <c r="H94" s="179"/>
      <c r="I94" s="179"/>
      <c r="K94" s="179"/>
      <c r="L94" s="179"/>
      <c r="Q94" s="308"/>
    </row>
    <row r="95" spans="1:18" s="180" customFormat="1" x14ac:dyDescent="0.25">
      <c r="B95" s="179"/>
      <c r="C95" s="179"/>
      <c r="D95" s="179"/>
      <c r="G95" s="179"/>
      <c r="H95" s="179"/>
      <c r="I95" s="179"/>
      <c r="K95" s="179"/>
      <c r="L95" s="179"/>
      <c r="Q95" s="308"/>
    </row>
    <row r="96" spans="1:18" s="180" customFormat="1" x14ac:dyDescent="0.25">
      <c r="B96" s="179"/>
      <c r="C96" s="179"/>
      <c r="D96" s="179"/>
      <c r="G96" s="179"/>
      <c r="H96" s="179"/>
      <c r="I96" s="179"/>
      <c r="K96" s="179"/>
      <c r="L96" s="179"/>
      <c r="Q96" s="308"/>
    </row>
    <row r="97" spans="2:17" s="180" customFormat="1" x14ac:dyDescent="0.25">
      <c r="B97" s="179"/>
      <c r="C97" s="179"/>
      <c r="D97" s="179"/>
      <c r="G97" s="179"/>
      <c r="H97" s="179"/>
      <c r="I97" s="179"/>
      <c r="K97" s="179"/>
      <c r="L97" s="179"/>
      <c r="Q97" s="308"/>
    </row>
    <row r="98" spans="2:17" s="180" customFormat="1" x14ac:dyDescent="0.25">
      <c r="B98" s="179"/>
      <c r="C98" s="179"/>
      <c r="D98" s="179"/>
      <c r="G98" s="179"/>
      <c r="H98" s="179"/>
      <c r="I98" s="179"/>
      <c r="K98" s="179"/>
      <c r="L98" s="179"/>
      <c r="Q98" s="308"/>
    </row>
    <row r="99" spans="2:17" s="180" customFormat="1" x14ac:dyDescent="0.25">
      <c r="B99" s="179"/>
      <c r="C99" s="179"/>
      <c r="D99" s="179"/>
      <c r="G99" s="179"/>
      <c r="H99" s="179"/>
      <c r="I99" s="179"/>
      <c r="K99" s="179"/>
      <c r="L99" s="179"/>
      <c r="Q99" s="308"/>
    </row>
    <row r="100" spans="2:17" s="180" customFormat="1" x14ac:dyDescent="0.25">
      <c r="B100" s="179"/>
      <c r="C100" s="179"/>
      <c r="D100" s="179"/>
      <c r="G100" s="179"/>
      <c r="H100" s="179"/>
      <c r="I100" s="179"/>
      <c r="K100" s="179"/>
      <c r="L100" s="179"/>
      <c r="Q100" s="308"/>
    </row>
    <row r="101" spans="2:17" s="180" customFormat="1" x14ac:dyDescent="0.25">
      <c r="B101" s="179"/>
      <c r="C101" s="179"/>
      <c r="D101" s="179"/>
      <c r="G101" s="179"/>
      <c r="H101" s="179"/>
      <c r="I101" s="179"/>
      <c r="K101" s="179"/>
      <c r="L101" s="179"/>
      <c r="Q101" s="308"/>
    </row>
    <row r="102" spans="2:17" s="180" customFormat="1" x14ac:dyDescent="0.25">
      <c r="B102" s="179"/>
      <c r="C102" s="179"/>
      <c r="D102" s="179"/>
      <c r="G102" s="179"/>
      <c r="H102" s="179"/>
      <c r="I102" s="179"/>
      <c r="K102" s="179"/>
      <c r="L102" s="179"/>
      <c r="Q102" s="308"/>
    </row>
    <row r="103" spans="2:17" s="180" customFormat="1" x14ac:dyDescent="0.25">
      <c r="B103" s="179"/>
      <c r="C103" s="179"/>
      <c r="D103" s="179"/>
      <c r="G103" s="179"/>
      <c r="H103" s="179"/>
      <c r="I103" s="179"/>
      <c r="K103" s="179"/>
      <c r="L103" s="179"/>
      <c r="Q103" s="308"/>
    </row>
    <row r="104" spans="2:17" s="180" customFormat="1" x14ac:dyDescent="0.25">
      <c r="B104" s="179"/>
      <c r="C104" s="179"/>
      <c r="D104" s="179"/>
      <c r="G104" s="179"/>
      <c r="H104" s="179"/>
      <c r="I104" s="179"/>
      <c r="K104" s="179"/>
      <c r="L104" s="179"/>
      <c r="Q104" s="308"/>
    </row>
    <row r="105" spans="2:17" s="180" customFormat="1" x14ac:dyDescent="0.25">
      <c r="B105" s="179"/>
      <c r="C105" s="179"/>
      <c r="D105" s="179"/>
      <c r="G105" s="179"/>
      <c r="H105" s="179"/>
      <c r="I105" s="179"/>
      <c r="K105" s="179"/>
      <c r="L105" s="179"/>
      <c r="Q105" s="308"/>
    </row>
    <row r="106" spans="2:17" s="180" customFormat="1" x14ac:dyDescent="0.25">
      <c r="B106" s="179"/>
      <c r="C106" s="179"/>
      <c r="D106" s="179"/>
      <c r="G106" s="179"/>
      <c r="H106" s="179"/>
      <c r="I106" s="179"/>
      <c r="K106" s="179"/>
      <c r="L106" s="179"/>
      <c r="Q106" s="308"/>
    </row>
    <row r="107" spans="2:17" s="180" customFormat="1" x14ac:dyDescent="0.25">
      <c r="B107" s="179"/>
      <c r="C107" s="179"/>
      <c r="D107" s="179"/>
      <c r="G107" s="179"/>
      <c r="H107" s="179"/>
      <c r="I107" s="179"/>
      <c r="K107" s="179"/>
      <c r="L107" s="179"/>
      <c r="Q107" s="308"/>
    </row>
    <row r="108" spans="2:17" s="180" customFormat="1" x14ac:dyDescent="0.25">
      <c r="B108" s="179"/>
      <c r="C108" s="179"/>
      <c r="D108" s="179"/>
      <c r="G108" s="179"/>
      <c r="H108" s="179"/>
      <c r="I108" s="179"/>
      <c r="K108" s="179"/>
      <c r="L108" s="179"/>
      <c r="Q108" s="308"/>
    </row>
    <row r="109" spans="2:17" s="180" customFormat="1" x14ac:dyDescent="0.25">
      <c r="B109" s="179"/>
      <c r="C109" s="179"/>
      <c r="D109" s="179"/>
      <c r="G109" s="179"/>
      <c r="H109" s="179"/>
      <c r="I109" s="179"/>
      <c r="K109" s="179"/>
      <c r="L109" s="179"/>
      <c r="Q109" s="308"/>
    </row>
    <row r="110" spans="2:17" s="180" customFormat="1" x14ac:dyDescent="0.25">
      <c r="B110" s="179"/>
      <c r="C110" s="179"/>
      <c r="D110" s="179"/>
      <c r="G110" s="179"/>
      <c r="H110" s="179"/>
      <c r="I110" s="179"/>
      <c r="K110" s="179"/>
      <c r="L110" s="179"/>
      <c r="Q110" s="308"/>
    </row>
    <row r="111" spans="2:17" s="180" customFormat="1" x14ac:dyDescent="0.25">
      <c r="B111" s="179"/>
      <c r="C111" s="179"/>
      <c r="D111" s="179"/>
      <c r="G111" s="179"/>
      <c r="H111" s="179"/>
      <c r="I111" s="179"/>
      <c r="K111" s="179"/>
      <c r="L111" s="179"/>
      <c r="Q111" s="308"/>
    </row>
    <row r="112" spans="2:17" s="180" customFormat="1" x14ac:dyDescent="0.25">
      <c r="B112" s="179"/>
      <c r="C112" s="179"/>
      <c r="D112" s="179"/>
      <c r="G112" s="179"/>
      <c r="H112" s="179"/>
      <c r="I112" s="179"/>
      <c r="K112" s="179"/>
      <c r="L112" s="179"/>
      <c r="Q112" s="308"/>
    </row>
    <row r="113" spans="2:17" s="180" customFormat="1" x14ac:dyDescent="0.25">
      <c r="B113" s="179"/>
      <c r="C113" s="179"/>
      <c r="D113" s="179"/>
      <c r="G113" s="179"/>
      <c r="H113" s="179"/>
      <c r="I113" s="179"/>
      <c r="K113" s="179"/>
      <c r="L113" s="179"/>
      <c r="Q113" s="308"/>
    </row>
    <row r="114" spans="2:17" s="180" customFormat="1" x14ac:dyDescent="0.25">
      <c r="B114" s="179"/>
      <c r="C114" s="179"/>
      <c r="D114" s="179"/>
      <c r="G114" s="179"/>
      <c r="H114" s="179"/>
      <c r="I114" s="179"/>
      <c r="K114" s="179"/>
      <c r="L114" s="179"/>
      <c r="Q114" s="308"/>
    </row>
    <row r="115" spans="2:17" s="180" customFormat="1" x14ac:dyDescent="0.25">
      <c r="B115" s="179"/>
      <c r="C115" s="179"/>
      <c r="D115" s="179"/>
      <c r="G115" s="179"/>
      <c r="H115" s="179"/>
      <c r="I115" s="179"/>
      <c r="K115" s="179"/>
      <c r="L115" s="179"/>
      <c r="Q115" s="308"/>
    </row>
    <row r="116" spans="2:17" s="180" customFormat="1" x14ac:dyDescent="0.25">
      <c r="B116" s="179"/>
      <c r="C116" s="179"/>
      <c r="D116" s="179"/>
      <c r="G116" s="179"/>
      <c r="H116" s="179"/>
      <c r="I116" s="179"/>
      <c r="K116" s="179"/>
      <c r="L116" s="179"/>
      <c r="Q116" s="308"/>
    </row>
    <row r="117" spans="2:17" s="180" customFormat="1" x14ac:dyDescent="0.25">
      <c r="B117" s="179"/>
      <c r="C117" s="179"/>
      <c r="D117" s="179"/>
      <c r="G117" s="179"/>
      <c r="H117" s="179"/>
      <c r="I117" s="179"/>
      <c r="K117" s="179"/>
      <c r="L117" s="179"/>
      <c r="Q117" s="308"/>
    </row>
    <row r="118" spans="2:17" s="180" customFormat="1" x14ac:dyDescent="0.25">
      <c r="B118" s="179"/>
      <c r="C118" s="179"/>
      <c r="D118" s="179"/>
      <c r="G118" s="179"/>
      <c r="H118" s="179"/>
      <c r="I118" s="179"/>
      <c r="K118" s="179"/>
      <c r="L118" s="179"/>
      <c r="Q118" s="308"/>
    </row>
    <row r="119" spans="2:17" s="180" customFormat="1" x14ac:dyDescent="0.25">
      <c r="B119" s="179"/>
      <c r="C119" s="179"/>
      <c r="D119" s="179"/>
      <c r="G119" s="179"/>
      <c r="H119" s="179"/>
      <c r="I119" s="179"/>
      <c r="K119" s="179"/>
      <c r="L119" s="179"/>
      <c r="Q119" s="308"/>
    </row>
    <row r="120" spans="2:17" s="180" customFormat="1" x14ac:dyDescent="0.25">
      <c r="B120" s="179"/>
      <c r="C120" s="179"/>
      <c r="D120" s="179"/>
      <c r="G120" s="179"/>
      <c r="H120" s="179"/>
      <c r="I120" s="179"/>
      <c r="K120" s="179"/>
      <c r="L120" s="179"/>
      <c r="Q120" s="308"/>
    </row>
    <row r="121" spans="2:17" s="180" customFormat="1" x14ac:dyDescent="0.25">
      <c r="B121" s="179"/>
      <c r="C121" s="179"/>
      <c r="D121" s="179"/>
      <c r="G121" s="179"/>
      <c r="H121" s="179"/>
      <c r="I121" s="179"/>
      <c r="K121" s="179"/>
      <c r="L121" s="179"/>
      <c r="Q121" s="308"/>
    </row>
    <row r="122" spans="2:17" s="180" customFormat="1" x14ac:dyDescent="0.25">
      <c r="B122" s="179"/>
      <c r="C122" s="179"/>
      <c r="D122" s="179"/>
      <c r="G122" s="179"/>
      <c r="H122" s="179"/>
      <c r="I122" s="179"/>
      <c r="K122" s="179"/>
      <c r="L122" s="179"/>
      <c r="Q122" s="308"/>
    </row>
    <row r="123" spans="2:17" s="180" customFormat="1" x14ac:dyDescent="0.25">
      <c r="B123" s="179"/>
      <c r="C123" s="179"/>
      <c r="D123" s="179"/>
      <c r="G123" s="179"/>
      <c r="H123" s="179"/>
      <c r="I123" s="179"/>
      <c r="K123" s="179"/>
      <c r="L123" s="179"/>
      <c r="Q123" s="308"/>
    </row>
    <row r="124" spans="2:17" s="180" customFormat="1" x14ac:dyDescent="0.25">
      <c r="B124" s="179"/>
      <c r="C124" s="179"/>
      <c r="D124" s="179"/>
      <c r="G124" s="179"/>
      <c r="H124" s="179"/>
      <c r="I124" s="179"/>
      <c r="K124" s="179"/>
      <c r="L124" s="179"/>
      <c r="Q124" s="308"/>
    </row>
    <row r="125" spans="2:17" s="180" customFormat="1" x14ac:dyDescent="0.25">
      <c r="B125" s="179"/>
      <c r="C125" s="179"/>
      <c r="D125" s="179"/>
      <c r="G125" s="179"/>
      <c r="H125" s="179"/>
      <c r="I125" s="179"/>
      <c r="K125" s="179"/>
      <c r="L125" s="179"/>
      <c r="Q125" s="308"/>
    </row>
    <row r="126" spans="2:17" s="180" customFormat="1" x14ac:dyDescent="0.25">
      <c r="B126" s="179"/>
      <c r="C126" s="179"/>
      <c r="D126" s="179"/>
      <c r="G126" s="179"/>
      <c r="H126" s="179"/>
      <c r="I126" s="179"/>
      <c r="K126" s="179"/>
      <c r="L126" s="179"/>
      <c r="Q126" s="308"/>
    </row>
    <row r="127" spans="2:17" s="180" customFormat="1" x14ac:dyDescent="0.25">
      <c r="B127" s="179"/>
      <c r="C127" s="179"/>
      <c r="D127" s="179"/>
      <c r="G127" s="179"/>
      <c r="H127" s="179"/>
      <c r="I127" s="179"/>
      <c r="K127" s="179"/>
      <c r="L127" s="179"/>
      <c r="Q127" s="308"/>
    </row>
    <row r="128" spans="2:17" s="180" customFormat="1" x14ac:dyDescent="0.25">
      <c r="B128" s="179"/>
      <c r="C128" s="179"/>
      <c r="D128" s="179"/>
      <c r="G128" s="179"/>
      <c r="H128" s="179"/>
      <c r="I128" s="179"/>
      <c r="K128" s="179"/>
      <c r="L128" s="179"/>
      <c r="Q128" s="308"/>
    </row>
    <row r="129" spans="2:17" s="180" customFormat="1" x14ac:dyDescent="0.25">
      <c r="B129" s="179"/>
      <c r="C129" s="179"/>
      <c r="D129" s="179"/>
      <c r="G129" s="179"/>
      <c r="H129" s="179"/>
      <c r="I129" s="179"/>
      <c r="K129" s="179"/>
      <c r="L129" s="179"/>
      <c r="Q129" s="308"/>
    </row>
    <row r="130" spans="2:17" s="180" customFormat="1" x14ac:dyDescent="0.25">
      <c r="B130" s="179"/>
      <c r="C130" s="179"/>
      <c r="D130" s="179"/>
      <c r="G130" s="179"/>
      <c r="H130" s="179"/>
      <c r="I130" s="179"/>
      <c r="K130" s="179"/>
      <c r="L130" s="179"/>
      <c r="Q130" s="308"/>
    </row>
    <row r="131" spans="2:17" s="180" customFormat="1" x14ac:dyDescent="0.25">
      <c r="B131" s="179"/>
      <c r="C131" s="179"/>
      <c r="D131" s="179"/>
      <c r="G131" s="179"/>
      <c r="H131" s="179"/>
      <c r="I131" s="179"/>
      <c r="K131" s="179"/>
      <c r="L131" s="179"/>
      <c r="Q131" s="308"/>
    </row>
    <row r="132" spans="2:17" s="180" customFormat="1" x14ac:dyDescent="0.25">
      <c r="B132" s="179"/>
      <c r="C132" s="179"/>
      <c r="D132" s="179"/>
      <c r="G132" s="179"/>
      <c r="H132" s="179"/>
      <c r="I132" s="179"/>
      <c r="K132" s="179"/>
      <c r="L132" s="179"/>
      <c r="Q132" s="308"/>
    </row>
    <row r="133" spans="2:17" s="180" customFormat="1" x14ac:dyDescent="0.25">
      <c r="B133" s="179"/>
      <c r="C133" s="179"/>
      <c r="D133" s="179"/>
      <c r="G133" s="179"/>
      <c r="H133" s="179"/>
      <c r="I133" s="179"/>
      <c r="K133" s="179"/>
      <c r="L133" s="179"/>
      <c r="Q133" s="308"/>
    </row>
    <row r="134" spans="2:17" s="180" customFormat="1" x14ac:dyDescent="0.25">
      <c r="B134" s="179"/>
      <c r="C134" s="179"/>
      <c r="D134" s="179"/>
      <c r="G134" s="179"/>
      <c r="H134" s="179"/>
      <c r="I134" s="179"/>
      <c r="K134" s="179"/>
      <c r="L134" s="179"/>
      <c r="Q134" s="308"/>
    </row>
    <row r="135" spans="2:17" s="180" customFormat="1" x14ac:dyDescent="0.25">
      <c r="B135" s="179"/>
      <c r="C135" s="179"/>
      <c r="D135" s="179"/>
      <c r="G135" s="179"/>
      <c r="H135" s="179"/>
      <c r="I135" s="179"/>
      <c r="K135" s="179"/>
      <c r="L135" s="179"/>
      <c r="Q135" s="308"/>
    </row>
    <row r="136" spans="2:17" s="180" customFormat="1" x14ac:dyDescent="0.25">
      <c r="B136" s="179"/>
      <c r="C136" s="179"/>
      <c r="D136" s="179"/>
      <c r="G136" s="179"/>
      <c r="H136" s="179"/>
      <c r="I136" s="179"/>
      <c r="K136" s="179"/>
      <c r="L136" s="179"/>
      <c r="Q136" s="308"/>
    </row>
    <row r="137" spans="2:17" s="180" customFormat="1" x14ac:dyDescent="0.25">
      <c r="B137" s="179"/>
      <c r="C137" s="179"/>
      <c r="D137" s="179"/>
      <c r="G137" s="179"/>
      <c r="H137" s="179"/>
      <c r="I137" s="179"/>
      <c r="K137" s="179"/>
      <c r="L137" s="179"/>
      <c r="Q137" s="308"/>
    </row>
    <row r="138" spans="2:17" s="180" customFormat="1" x14ac:dyDescent="0.25">
      <c r="B138" s="179"/>
      <c r="C138" s="179"/>
      <c r="D138" s="179"/>
      <c r="G138" s="179"/>
      <c r="H138" s="179"/>
      <c r="I138" s="179"/>
      <c r="K138" s="179"/>
      <c r="L138" s="179"/>
      <c r="Q138" s="308"/>
    </row>
    <row r="139" spans="2:17" s="180" customFormat="1" x14ac:dyDescent="0.25">
      <c r="B139" s="179"/>
      <c r="C139" s="179"/>
      <c r="D139" s="179"/>
      <c r="G139" s="179"/>
      <c r="H139" s="179"/>
      <c r="I139" s="179"/>
      <c r="K139" s="179"/>
      <c r="L139" s="179"/>
      <c r="Q139" s="308"/>
    </row>
    <row r="140" spans="2:17" s="180" customFormat="1" x14ac:dyDescent="0.25">
      <c r="B140" s="179"/>
      <c r="C140" s="179"/>
      <c r="D140" s="179"/>
      <c r="G140" s="179"/>
      <c r="H140" s="179"/>
      <c r="I140" s="179"/>
      <c r="K140" s="179"/>
      <c r="L140" s="179"/>
      <c r="Q140" s="308"/>
    </row>
    <row r="141" spans="2:17" s="180" customFormat="1" x14ac:dyDescent="0.25">
      <c r="B141" s="179"/>
      <c r="C141" s="179"/>
      <c r="D141" s="179"/>
      <c r="G141" s="179"/>
      <c r="H141" s="179"/>
      <c r="I141" s="179"/>
      <c r="K141" s="179"/>
      <c r="L141" s="179"/>
      <c r="Q141" s="308"/>
    </row>
    <row r="142" spans="2:17" s="180" customFormat="1" x14ac:dyDescent="0.25">
      <c r="B142" s="179"/>
      <c r="C142" s="179"/>
      <c r="D142" s="179"/>
      <c r="G142" s="179"/>
      <c r="H142" s="179"/>
      <c r="I142" s="179"/>
      <c r="K142" s="179"/>
      <c r="L142" s="179"/>
      <c r="Q142" s="308"/>
    </row>
    <row r="143" spans="2:17" s="180" customFormat="1" x14ac:dyDescent="0.25">
      <c r="B143" s="179"/>
      <c r="C143" s="179"/>
      <c r="D143" s="179"/>
      <c r="G143" s="179"/>
      <c r="H143" s="179"/>
      <c r="I143" s="179"/>
      <c r="K143" s="179"/>
      <c r="L143" s="179"/>
      <c r="Q143" s="308"/>
    </row>
    <row r="144" spans="2:17" s="180" customFormat="1" x14ac:dyDescent="0.25">
      <c r="B144" s="179"/>
      <c r="C144" s="179"/>
      <c r="D144" s="179"/>
      <c r="G144" s="179"/>
      <c r="H144" s="179"/>
      <c r="I144" s="179"/>
      <c r="K144" s="179"/>
      <c r="L144" s="179"/>
      <c r="Q144" s="308"/>
    </row>
    <row r="145" spans="2:17" s="180" customFormat="1" x14ac:dyDescent="0.25">
      <c r="B145" s="179"/>
      <c r="C145" s="179"/>
      <c r="D145" s="179"/>
      <c r="G145" s="179"/>
      <c r="H145" s="179"/>
      <c r="I145" s="179"/>
      <c r="K145" s="179"/>
      <c r="L145" s="179"/>
      <c r="Q145" s="308"/>
    </row>
    <row r="146" spans="2:17" s="180" customFormat="1" x14ac:dyDescent="0.25">
      <c r="B146" s="179"/>
      <c r="C146" s="179"/>
      <c r="D146" s="179"/>
      <c r="G146" s="179"/>
      <c r="H146" s="179"/>
      <c r="I146" s="179"/>
      <c r="K146" s="179"/>
      <c r="L146" s="179"/>
      <c r="Q146" s="308"/>
    </row>
    <row r="147" spans="2:17" s="180" customFormat="1" x14ac:dyDescent="0.25">
      <c r="B147" s="179"/>
      <c r="C147" s="179"/>
      <c r="D147" s="179"/>
      <c r="G147" s="179"/>
      <c r="H147" s="179"/>
      <c r="I147" s="179"/>
      <c r="K147" s="179"/>
      <c r="L147" s="179"/>
      <c r="Q147" s="308"/>
    </row>
    <row r="148" spans="2:17" s="180" customFormat="1" x14ac:dyDescent="0.25">
      <c r="B148" s="179"/>
      <c r="C148" s="179"/>
      <c r="D148" s="179"/>
      <c r="G148" s="179"/>
      <c r="H148" s="179"/>
      <c r="I148" s="179"/>
      <c r="K148" s="179"/>
      <c r="L148" s="179"/>
      <c r="Q148" s="308"/>
    </row>
    <row r="149" spans="2:17" s="180" customFormat="1" x14ac:dyDescent="0.25">
      <c r="B149" s="179"/>
      <c r="C149" s="179"/>
      <c r="D149" s="179"/>
      <c r="G149" s="179"/>
      <c r="H149" s="179"/>
      <c r="I149" s="179"/>
      <c r="K149" s="179"/>
      <c r="L149" s="179"/>
      <c r="Q149" s="308"/>
    </row>
    <row r="150" spans="2:17" s="180" customFormat="1" x14ac:dyDescent="0.25">
      <c r="B150" s="179"/>
      <c r="C150" s="179"/>
      <c r="D150" s="179"/>
      <c r="G150" s="179"/>
      <c r="H150" s="179"/>
      <c r="I150" s="179"/>
      <c r="K150" s="179"/>
      <c r="L150" s="179"/>
      <c r="Q150" s="308"/>
    </row>
    <row r="151" spans="2:17" s="180" customFormat="1" x14ac:dyDescent="0.25">
      <c r="B151" s="179"/>
      <c r="C151" s="179"/>
      <c r="D151" s="179"/>
      <c r="G151" s="179"/>
      <c r="H151" s="179"/>
      <c r="I151" s="179"/>
      <c r="K151" s="179"/>
      <c r="L151" s="179"/>
      <c r="Q151" s="308"/>
    </row>
    <row r="152" spans="2:17" s="180" customFormat="1" x14ac:dyDescent="0.25">
      <c r="B152" s="179"/>
      <c r="C152" s="179"/>
      <c r="D152" s="179"/>
      <c r="G152" s="179"/>
      <c r="H152" s="179"/>
      <c r="I152" s="179"/>
      <c r="K152" s="179"/>
      <c r="L152" s="179"/>
      <c r="Q152" s="308"/>
    </row>
    <row r="153" spans="2:17" s="180" customFormat="1" x14ac:dyDescent="0.25">
      <c r="B153" s="179"/>
      <c r="C153" s="179"/>
      <c r="D153" s="179"/>
      <c r="G153" s="179"/>
      <c r="H153" s="179"/>
      <c r="I153" s="179"/>
      <c r="K153" s="179"/>
      <c r="L153" s="179"/>
      <c r="Q153" s="308"/>
    </row>
    <row r="154" spans="2:17" s="180" customFormat="1" x14ac:dyDescent="0.25">
      <c r="B154" s="179"/>
      <c r="C154" s="179"/>
      <c r="D154" s="179"/>
      <c r="G154" s="179"/>
      <c r="H154" s="179"/>
      <c r="I154" s="179"/>
      <c r="K154" s="179"/>
      <c r="L154" s="179"/>
      <c r="Q154" s="308"/>
    </row>
    <row r="155" spans="2:17" s="180" customFormat="1" x14ac:dyDescent="0.25">
      <c r="B155" s="179"/>
      <c r="C155" s="179"/>
      <c r="D155" s="179"/>
      <c r="G155" s="179"/>
      <c r="H155" s="179"/>
      <c r="I155" s="179"/>
      <c r="K155" s="179"/>
      <c r="L155" s="179"/>
      <c r="Q155" s="308"/>
    </row>
    <row r="156" spans="2:17" s="180" customFormat="1" x14ac:dyDescent="0.25">
      <c r="B156" s="179"/>
      <c r="C156" s="179"/>
      <c r="D156" s="179"/>
      <c r="G156" s="179"/>
      <c r="H156" s="179"/>
      <c r="I156" s="179"/>
      <c r="K156" s="179"/>
      <c r="L156" s="179"/>
      <c r="Q156" s="308"/>
    </row>
    <row r="157" spans="2:17" s="180" customFormat="1" x14ac:dyDescent="0.25">
      <c r="B157" s="179"/>
      <c r="C157" s="179"/>
      <c r="D157" s="179"/>
      <c r="G157" s="179"/>
      <c r="H157" s="179"/>
      <c r="I157" s="179"/>
      <c r="K157" s="179"/>
      <c r="L157" s="179"/>
      <c r="Q157" s="308"/>
    </row>
    <row r="158" spans="2:17" s="180" customFormat="1" x14ac:dyDescent="0.25">
      <c r="B158" s="179"/>
      <c r="C158" s="179"/>
      <c r="D158" s="179"/>
      <c r="G158" s="179"/>
      <c r="H158" s="179"/>
      <c r="I158" s="179"/>
      <c r="K158" s="179"/>
      <c r="L158" s="179"/>
      <c r="Q158" s="308"/>
    </row>
    <row r="159" spans="2:17" s="180" customFormat="1" x14ac:dyDescent="0.25">
      <c r="B159" s="179"/>
      <c r="C159" s="179"/>
      <c r="D159" s="179"/>
      <c r="G159" s="179"/>
      <c r="H159" s="179"/>
      <c r="I159" s="179"/>
      <c r="K159" s="179"/>
      <c r="L159" s="179"/>
      <c r="Q159" s="308"/>
    </row>
    <row r="160" spans="2:17" s="180" customFormat="1" x14ac:dyDescent="0.25">
      <c r="B160" s="179"/>
      <c r="C160" s="179"/>
      <c r="D160" s="179"/>
      <c r="G160" s="179"/>
      <c r="H160" s="179"/>
      <c r="I160" s="179"/>
      <c r="K160" s="179"/>
      <c r="L160" s="179"/>
      <c r="Q160" s="308"/>
    </row>
    <row r="161" spans="2:17" s="180" customFormat="1" x14ac:dyDescent="0.25">
      <c r="B161" s="179"/>
      <c r="C161" s="179"/>
      <c r="D161" s="179"/>
      <c r="G161" s="179"/>
      <c r="H161" s="179"/>
      <c r="I161" s="179"/>
      <c r="K161" s="179"/>
      <c r="L161" s="179"/>
      <c r="Q161" s="308"/>
    </row>
    <row r="162" spans="2:17" s="180" customFormat="1" x14ac:dyDescent="0.25">
      <c r="B162" s="179"/>
      <c r="C162" s="179"/>
      <c r="D162" s="179"/>
      <c r="G162" s="179"/>
      <c r="H162" s="179"/>
      <c r="I162" s="179"/>
      <c r="K162" s="179"/>
      <c r="L162" s="179"/>
      <c r="Q162" s="308"/>
    </row>
    <row r="163" spans="2:17" s="180" customFormat="1" x14ac:dyDescent="0.25">
      <c r="B163" s="179"/>
      <c r="C163" s="179"/>
      <c r="D163" s="179"/>
      <c r="G163" s="179"/>
      <c r="H163" s="179"/>
      <c r="I163" s="179"/>
      <c r="K163" s="179"/>
      <c r="L163" s="179"/>
      <c r="Q163" s="308"/>
    </row>
    <row r="164" spans="2:17" s="180" customFormat="1" x14ac:dyDescent="0.25">
      <c r="B164" s="179"/>
      <c r="C164" s="179"/>
      <c r="D164" s="179"/>
      <c r="G164" s="179"/>
      <c r="H164" s="179"/>
      <c r="I164" s="179"/>
      <c r="K164" s="179"/>
      <c r="L164" s="179"/>
      <c r="Q164" s="308"/>
    </row>
    <row r="165" spans="2:17" s="180" customFormat="1" x14ac:dyDescent="0.25">
      <c r="B165" s="179"/>
      <c r="C165" s="179"/>
      <c r="D165" s="179"/>
      <c r="G165" s="179"/>
      <c r="H165" s="179"/>
      <c r="I165" s="179"/>
      <c r="K165" s="179"/>
      <c r="L165" s="179"/>
      <c r="Q165" s="308"/>
    </row>
    <row r="166" spans="2:17" s="180" customFormat="1" x14ac:dyDescent="0.25">
      <c r="B166" s="179"/>
      <c r="C166" s="179"/>
      <c r="D166" s="179"/>
      <c r="G166" s="179"/>
      <c r="H166" s="179"/>
      <c r="I166" s="179"/>
      <c r="K166" s="179"/>
      <c r="L166" s="179"/>
      <c r="Q166" s="308"/>
    </row>
    <row r="167" spans="2:17" s="180" customFormat="1" x14ac:dyDescent="0.25">
      <c r="B167" s="179"/>
      <c r="C167" s="179"/>
      <c r="D167" s="179"/>
      <c r="G167" s="179"/>
      <c r="H167" s="179"/>
      <c r="I167" s="179"/>
      <c r="K167" s="179"/>
      <c r="L167" s="179"/>
      <c r="Q167" s="308"/>
    </row>
    <row r="168" spans="2:17" s="180" customFormat="1" x14ac:dyDescent="0.25">
      <c r="B168" s="179"/>
      <c r="C168" s="179"/>
      <c r="D168" s="179"/>
      <c r="G168" s="179"/>
      <c r="H168" s="179"/>
      <c r="I168" s="179"/>
      <c r="K168" s="179"/>
      <c r="L168" s="179"/>
      <c r="Q168" s="308"/>
    </row>
    <row r="169" spans="2:17" s="180" customFormat="1" x14ac:dyDescent="0.25">
      <c r="B169" s="179"/>
      <c r="C169" s="179"/>
      <c r="D169" s="179"/>
      <c r="G169" s="179"/>
      <c r="H169" s="179"/>
      <c r="I169" s="179"/>
      <c r="K169" s="179"/>
      <c r="L169" s="179"/>
      <c r="Q169" s="308"/>
    </row>
    <row r="170" spans="2:17" s="180" customFormat="1" x14ac:dyDescent="0.25">
      <c r="B170" s="179"/>
      <c r="C170" s="179"/>
      <c r="D170" s="179"/>
      <c r="G170" s="179"/>
      <c r="H170" s="179"/>
      <c r="I170" s="179"/>
      <c r="K170" s="179"/>
      <c r="L170" s="179"/>
      <c r="Q170" s="308"/>
    </row>
    <row r="171" spans="2:17" s="180" customFormat="1" x14ac:dyDescent="0.25">
      <c r="B171" s="179"/>
      <c r="C171" s="179"/>
      <c r="D171" s="179"/>
      <c r="G171" s="179"/>
      <c r="H171" s="179"/>
      <c r="I171" s="179"/>
      <c r="K171" s="179"/>
      <c r="L171" s="179"/>
      <c r="Q171" s="308"/>
    </row>
    <row r="172" spans="2:17" s="180" customFormat="1" x14ac:dyDescent="0.25">
      <c r="B172" s="179"/>
      <c r="C172" s="179"/>
      <c r="D172" s="179"/>
      <c r="G172" s="179"/>
      <c r="H172" s="179"/>
      <c r="I172" s="179"/>
      <c r="K172" s="179"/>
      <c r="L172" s="179"/>
      <c r="Q172" s="308"/>
    </row>
    <row r="173" spans="2:17" s="180" customFormat="1" x14ac:dyDescent="0.25">
      <c r="B173" s="179"/>
      <c r="C173" s="179"/>
      <c r="D173" s="179"/>
      <c r="G173" s="179"/>
      <c r="H173" s="179"/>
      <c r="I173" s="179"/>
      <c r="K173" s="179"/>
      <c r="L173" s="179"/>
      <c r="Q173" s="308"/>
    </row>
    <row r="174" spans="2:17" s="180" customFormat="1" x14ac:dyDescent="0.25">
      <c r="B174" s="179"/>
      <c r="C174" s="179"/>
      <c r="D174" s="179"/>
      <c r="G174" s="179"/>
      <c r="H174" s="179"/>
      <c r="I174" s="179"/>
      <c r="K174" s="179"/>
      <c r="L174" s="179"/>
      <c r="Q174" s="308"/>
    </row>
    <row r="175" spans="2:17" s="180" customFormat="1" x14ac:dyDescent="0.25">
      <c r="B175" s="179"/>
      <c r="C175" s="179"/>
      <c r="D175" s="179"/>
      <c r="G175" s="179"/>
      <c r="H175" s="179"/>
      <c r="I175" s="179"/>
      <c r="K175" s="179"/>
      <c r="L175" s="179"/>
      <c r="Q175" s="308"/>
    </row>
    <row r="176" spans="2:17" s="180" customFormat="1" x14ac:dyDescent="0.25">
      <c r="B176" s="179"/>
      <c r="C176" s="179"/>
      <c r="D176" s="179"/>
      <c r="G176" s="179"/>
      <c r="H176" s="179"/>
      <c r="I176" s="179"/>
      <c r="K176" s="179"/>
      <c r="L176" s="179"/>
      <c r="Q176" s="308"/>
    </row>
    <row r="177" spans="2:17" s="180" customFormat="1" x14ac:dyDescent="0.25">
      <c r="B177" s="179"/>
      <c r="C177" s="179"/>
      <c r="D177" s="179"/>
      <c r="G177" s="179"/>
      <c r="H177" s="179"/>
      <c r="I177" s="179"/>
      <c r="K177" s="179"/>
      <c r="L177" s="179"/>
      <c r="Q177" s="308"/>
    </row>
    <row r="178" spans="2:17" s="180" customFormat="1" x14ac:dyDescent="0.25">
      <c r="B178" s="179"/>
      <c r="C178" s="179"/>
      <c r="D178" s="179"/>
      <c r="G178" s="179"/>
      <c r="H178" s="179"/>
      <c r="I178" s="179"/>
      <c r="K178" s="179"/>
      <c r="L178" s="179"/>
      <c r="Q178" s="308"/>
    </row>
    <row r="179" spans="2:17" s="180" customFormat="1" x14ac:dyDescent="0.25">
      <c r="B179" s="179"/>
      <c r="C179" s="179"/>
      <c r="D179" s="179"/>
      <c r="G179" s="179"/>
      <c r="H179" s="179"/>
      <c r="I179" s="179"/>
      <c r="K179" s="179"/>
      <c r="L179" s="179"/>
      <c r="Q179" s="308"/>
    </row>
    <row r="180" spans="2:17" s="180" customFormat="1" x14ac:dyDescent="0.25">
      <c r="B180" s="179"/>
      <c r="C180" s="179"/>
      <c r="D180" s="179"/>
      <c r="G180" s="179"/>
      <c r="H180" s="179"/>
      <c r="I180" s="179"/>
      <c r="K180" s="179"/>
      <c r="L180" s="179"/>
      <c r="Q180" s="308"/>
    </row>
    <row r="181" spans="2:17" s="180" customFormat="1" x14ac:dyDescent="0.25">
      <c r="B181" s="179"/>
      <c r="C181" s="179"/>
      <c r="D181" s="179"/>
      <c r="G181" s="179"/>
      <c r="H181" s="179"/>
      <c r="I181" s="179"/>
      <c r="K181" s="179"/>
      <c r="L181" s="179"/>
      <c r="Q181" s="308"/>
    </row>
    <row r="182" spans="2:17" s="180" customFormat="1" x14ac:dyDescent="0.25">
      <c r="B182" s="179"/>
      <c r="C182" s="179"/>
      <c r="D182" s="179"/>
      <c r="G182" s="179"/>
      <c r="H182" s="179"/>
      <c r="I182" s="179"/>
      <c r="K182" s="179"/>
      <c r="L182" s="179"/>
      <c r="Q182" s="308"/>
    </row>
    <row r="183" spans="2:17" s="180" customFormat="1" x14ac:dyDescent="0.25">
      <c r="B183" s="179"/>
      <c r="C183" s="179"/>
      <c r="D183" s="179"/>
      <c r="G183" s="179"/>
      <c r="H183" s="179"/>
      <c r="I183" s="179"/>
      <c r="K183" s="179"/>
      <c r="L183" s="179"/>
      <c r="Q183" s="308"/>
    </row>
    <row r="184" spans="2:17" s="180" customFormat="1" x14ac:dyDescent="0.25">
      <c r="B184" s="179"/>
      <c r="C184" s="179"/>
      <c r="D184" s="179"/>
      <c r="G184" s="179"/>
      <c r="H184" s="179"/>
      <c r="I184" s="179"/>
      <c r="K184" s="179"/>
      <c r="L184" s="179"/>
      <c r="Q184" s="308"/>
    </row>
    <row r="185" spans="2:17" s="180" customFormat="1" x14ac:dyDescent="0.25">
      <c r="B185" s="179"/>
      <c r="C185" s="179"/>
      <c r="D185" s="179"/>
      <c r="G185" s="179"/>
      <c r="H185" s="179"/>
      <c r="I185" s="179"/>
      <c r="K185" s="179"/>
      <c r="L185" s="179"/>
      <c r="Q185" s="308"/>
    </row>
    <row r="186" spans="2:17" s="180" customFormat="1" x14ac:dyDescent="0.25">
      <c r="B186" s="179"/>
      <c r="C186" s="179"/>
      <c r="D186" s="179"/>
      <c r="G186" s="179"/>
      <c r="H186" s="179"/>
      <c r="I186" s="179"/>
      <c r="K186" s="179"/>
      <c r="L186" s="179"/>
      <c r="Q186" s="308"/>
    </row>
    <row r="187" spans="2:17" s="180" customFormat="1" x14ac:dyDescent="0.25">
      <c r="B187" s="179"/>
      <c r="C187" s="179"/>
      <c r="D187" s="179"/>
      <c r="G187" s="179"/>
      <c r="H187" s="179"/>
      <c r="I187" s="179"/>
      <c r="K187" s="179"/>
      <c r="L187" s="179"/>
      <c r="Q187" s="308"/>
    </row>
    <row r="188" spans="2:17" s="180" customFormat="1" x14ac:dyDescent="0.25">
      <c r="B188" s="179"/>
      <c r="C188" s="179"/>
      <c r="D188" s="179"/>
      <c r="G188" s="179"/>
      <c r="H188" s="179"/>
      <c r="I188" s="179"/>
      <c r="K188" s="179"/>
      <c r="L188" s="179"/>
      <c r="Q188" s="308"/>
    </row>
    <row r="189" spans="2:17" s="180" customFormat="1" x14ac:dyDescent="0.25">
      <c r="B189" s="179"/>
      <c r="C189" s="179"/>
      <c r="D189" s="179"/>
      <c r="G189" s="179"/>
      <c r="H189" s="179"/>
      <c r="I189" s="179"/>
      <c r="K189" s="179"/>
      <c r="L189" s="179"/>
      <c r="Q189" s="308"/>
    </row>
    <row r="190" spans="2:17" s="180" customFormat="1" x14ac:dyDescent="0.25">
      <c r="B190" s="179"/>
      <c r="C190" s="179"/>
      <c r="D190" s="179"/>
      <c r="G190" s="179"/>
      <c r="H190" s="179"/>
      <c r="I190" s="179"/>
      <c r="K190" s="179"/>
      <c r="L190" s="179"/>
      <c r="Q190" s="308"/>
    </row>
    <row r="191" spans="2:17" s="180" customFormat="1" x14ac:dyDescent="0.25">
      <c r="B191" s="179"/>
      <c r="C191" s="179"/>
      <c r="D191" s="179"/>
      <c r="G191" s="179"/>
      <c r="H191" s="179"/>
      <c r="I191" s="179"/>
      <c r="K191" s="179"/>
      <c r="L191" s="179"/>
      <c r="Q191" s="308"/>
    </row>
    <row r="192" spans="2:17" s="180" customFormat="1" x14ac:dyDescent="0.25">
      <c r="B192" s="179"/>
      <c r="C192" s="179"/>
      <c r="D192" s="179"/>
      <c r="G192" s="179"/>
      <c r="H192" s="179"/>
      <c r="I192" s="179"/>
      <c r="K192" s="179"/>
      <c r="L192" s="179"/>
      <c r="Q192" s="308"/>
    </row>
    <row r="193" spans="2:17" s="180" customFormat="1" x14ac:dyDescent="0.25">
      <c r="B193" s="179"/>
      <c r="C193" s="179"/>
      <c r="D193" s="179"/>
      <c r="G193" s="179"/>
      <c r="H193" s="179"/>
      <c r="I193" s="179"/>
      <c r="K193" s="179"/>
      <c r="L193" s="179"/>
      <c r="Q193" s="308"/>
    </row>
    <row r="194" spans="2:17" s="180" customFormat="1" x14ac:dyDescent="0.25">
      <c r="B194" s="179"/>
      <c r="C194" s="179"/>
      <c r="D194" s="179"/>
      <c r="G194" s="179"/>
      <c r="H194" s="179"/>
      <c r="I194" s="179"/>
      <c r="K194" s="179"/>
      <c r="L194" s="179"/>
      <c r="Q194" s="308"/>
    </row>
    <row r="195" spans="2:17" s="180" customFormat="1" x14ac:dyDescent="0.25">
      <c r="B195" s="179"/>
      <c r="C195" s="179"/>
      <c r="D195" s="179"/>
      <c r="G195" s="179"/>
      <c r="H195" s="179"/>
      <c r="I195" s="179"/>
      <c r="K195" s="179"/>
      <c r="L195" s="179"/>
      <c r="Q195" s="308"/>
    </row>
    <row r="196" spans="2:17" s="180" customFormat="1" x14ac:dyDescent="0.25">
      <c r="B196" s="179"/>
      <c r="C196" s="179"/>
      <c r="D196" s="179"/>
      <c r="G196" s="179"/>
      <c r="H196" s="179"/>
      <c r="I196" s="179"/>
      <c r="K196" s="179"/>
      <c r="L196" s="179"/>
      <c r="Q196" s="308"/>
    </row>
    <row r="197" spans="2:17" s="180" customFormat="1" x14ac:dyDescent="0.25">
      <c r="B197" s="179"/>
      <c r="C197" s="179"/>
      <c r="D197" s="179"/>
      <c r="G197" s="179"/>
      <c r="H197" s="179"/>
      <c r="I197" s="179"/>
      <c r="K197" s="179"/>
      <c r="L197" s="179"/>
      <c r="Q197" s="308"/>
    </row>
    <row r="198" spans="2:17" s="180" customFormat="1" x14ac:dyDescent="0.25">
      <c r="B198" s="179"/>
      <c r="C198" s="179"/>
      <c r="D198" s="179"/>
      <c r="G198" s="179"/>
      <c r="H198" s="179"/>
      <c r="I198" s="179"/>
      <c r="K198" s="179"/>
      <c r="L198" s="179"/>
      <c r="Q198" s="308"/>
    </row>
    <row r="199" spans="2:17" s="180" customFormat="1" x14ac:dyDescent="0.25">
      <c r="B199" s="179"/>
      <c r="C199" s="179"/>
      <c r="D199" s="179"/>
      <c r="G199" s="179"/>
      <c r="H199" s="179"/>
      <c r="I199" s="179"/>
      <c r="K199" s="179"/>
      <c r="L199" s="179"/>
      <c r="Q199" s="308"/>
    </row>
    <row r="200" spans="2:17" s="180" customFormat="1" x14ac:dyDescent="0.25">
      <c r="B200" s="179"/>
      <c r="C200" s="179"/>
      <c r="D200" s="179"/>
      <c r="G200" s="179"/>
      <c r="H200" s="179"/>
      <c r="I200" s="179"/>
      <c r="K200" s="179"/>
      <c r="L200" s="179"/>
      <c r="Q200" s="308"/>
    </row>
    <row r="201" spans="2:17" s="180" customFormat="1" x14ac:dyDescent="0.25">
      <c r="B201" s="179"/>
      <c r="C201" s="179"/>
      <c r="D201" s="179"/>
      <c r="G201" s="179"/>
      <c r="H201" s="179"/>
      <c r="I201" s="179"/>
      <c r="K201" s="179"/>
      <c r="L201" s="179"/>
      <c r="Q201" s="308"/>
    </row>
    <row r="202" spans="2:17" s="180" customFormat="1" x14ac:dyDescent="0.25">
      <c r="B202" s="179"/>
      <c r="C202" s="179"/>
      <c r="D202" s="179"/>
      <c r="G202" s="179"/>
      <c r="H202" s="179"/>
      <c r="I202" s="179"/>
      <c r="K202" s="179"/>
      <c r="L202" s="179"/>
      <c r="Q202" s="308"/>
    </row>
    <row r="203" spans="2:17" s="180" customFormat="1" x14ac:dyDescent="0.25">
      <c r="B203" s="179"/>
      <c r="C203" s="179"/>
      <c r="D203" s="179"/>
      <c r="G203" s="179"/>
      <c r="H203" s="179"/>
      <c r="I203" s="179"/>
      <c r="K203" s="179"/>
      <c r="L203" s="179"/>
      <c r="Q203" s="308"/>
    </row>
    <row r="204" spans="2:17" s="180" customFormat="1" x14ac:dyDescent="0.25">
      <c r="B204" s="179"/>
      <c r="C204" s="179"/>
      <c r="D204" s="179"/>
      <c r="G204" s="179"/>
      <c r="H204" s="179"/>
      <c r="I204" s="179"/>
      <c r="K204" s="179"/>
      <c r="L204" s="179"/>
      <c r="Q204" s="308"/>
    </row>
    <row r="205" spans="2:17" s="180" customFormat="1" x14ac:dyDescent="0.25">
      <c r="B205" s="179"/>
      <c r="C205" s="179"/>
      <c r="D205" s="179"/>
      <c r="G205" s="179"/>
      <c r="H205" s="179"/>
      <c r="I205" s="179"/>
      <c r="K205" s="179"/>
      <c r="L205" s="179"/>
      <c r="Q205" s="308"/>
    </row>
    <row r="206" spans="2:17" s="180" customFormat="1" x14ac:dyDescent="0.25">
      <c r="B206" s="179"/>
      <c r="C206" s="179"/>
      <c r="D206" s="179"/>
      <c r="G206" s="179"/>
      <c r="H206" s="179"/>
      <c r="I206" s="179"/>
      <c r="K206" s="179"/>
      <c r="L206" s="179"/>
      <c r="Q206" s="308"/>
    </row>
    <row r="207" spans="2:17" s="180" customFormat="1" x14ac:dyDescent="0.25">
      <c r="B207" s="179"/>
      <c r="C207" s="179"/>
      <c r="D207" s="179"/>
      <c r="G207" s="179"/>
      <c r="H207" s="179"/>
      <c r="I207" s="179"/>
      <c r="K207" s="179"/>
      <c r="L207" s="179"/>
      <c r="Q207" s="308"/>
    </row>
    <row r="208" spans="2:17" s="180" customFormat="1" x14ac:dyDescent="0.25">
      <c r="B208" s="179"/>
      <c r="C208" s="179"/>
      <c r="D208" s="179"/>
      <c r="G208" s="179"/>
      <c r="H208" s="179"/>
      <c r="I208" s="179"/>
      <c r="K208" s="179"/>
      <c r="L208" s="179"/>
      <c r="Q208" s="308"/>
    </row>
    <row r="209" spans="2:17" s="180" customFormat="1" x14ac:dyDescent="0.25">
      <c r="B209" s="179"/>
      <c r="C209" s="179"/>
      <c r="D209" s="179"/>
      <c r="G209" s="179"/>
      <c r="H209" s="179"/>
      <c r="I209" s="179"/>
      <c r="K209" s="179"/>
      <c r="L209" s="179"/>
      <c r="Q209" s="308"/>
    </row>
    <row r="210" spans="2:17" s="180" customFormat="1" x14ac:dyDescent="0.25">
      <c r="B210" s="179"/>
      <c r="C210" s="179"/>
      <c r="D210" s="179"/>
      <c r="G210" s="179"/>
      <c r="H210" s="179"/>
      <c r="I210" s="179"/>
      <c r="K210" s="179"/>
      <c r="L210" s="179"/>
      <c r="Q210" s="308"/>
    </row>
    <row r="211" spans="2:17" s="180" customFormat="1" x14ac:dyDescent="0.25">
      <c r="B211" s="179"/>
      <c r="C211" s="179"/>
      <c r="D211" s="179"/>
      <c r="G211" s="179"/>
      <c r="H211" s="179"/>
      <c r="I211" s="179"/>
      <c r="K211" s="179"/>
      <c r="L211" s="179"/>
      <c r="Q211" s="308"/>
    </row>
    <row r="212" spans="2:17" s="180" customFormat="1" x14ac:dyDescent="0.25">
      <c r="B212" s="179"/>
      <c r="C212" s="179"/>
      <c r="D212" s="179"/>
      <c r="G212" s="179"/>
      <c r="H212" s="179"/>
      <c r="I212" s="179"/>
      <c r="K212" s="179"/>
      <c r="L212" s="179"/>
      <c r="Q212" s="308"/>
    </row>
    <row r="213" spans="2:17" s="180" customFormat="1" x14ac:dyDescent="0.25">
      <c r="B213" s="179"/>
      <c r="C213" s="179"/>
      <c r="D213" s="179"/>
      <c r="G213" s="179"/>
      <c r="H213" s="179"/>
      <c r="I213" s="179"/>
      <c r="K213" s="179"/>
      <c r="L213" s="179"/>
      <c r="Q213" s="308"/>
    </row>
    <row r="214" spans="2:17" s="180" customFormat="1" x14ac:dyDescent="0.25">
      <c r="B214" s="179"/>
      <c r="C214" s="179"/>
      <c r="D214" s="179"/>
      <c r="G214" s="179"/>
      <c r="H214" s="179"/>
      <c r="I214" s="179"/>
      <c r="K214" s="179"/>
      <c r="L214" s="179"/>
      <c r="Q214" s="308"/>
    </row>
    <row r="215" spans="2:17" s="180" customFormat="1" x14ac:dyDescent="0.25">
      <c r="B215" s="179"/>
      <c r="C215" s="179"/>
      <c r="D215" s="179"/>
      <c r="G215" s="179"/>
      <c r="H215" s="179"/>
      <c r="I215" s="179"/>
      <c r="K215" s="179"/>
      <c r="L215" s="179"/>
      <c r="Q215" s="308"/>
    </row>
    <row r="216" spans="2:17" s="180" customFormat="1" x14ac:dyDescent="0.25">
      <c r="B216" s="179"/>
      <c r="C216" s="179"/>
      <c r="D216" s="179"/>
      <c r="G216" s="179"/>
      <c r="H216" s="179"/>
      <c r="I216" s="179"/>
      <c r="K216" s="179"/>
      <c r="L216" s="179"/>
      <c r="Q216" s="308"/>
    </row>
    <row r="217" spans="2:17" s="180" customFormat="1" x14ac:dyDescent="0.25">
      <c r="B217" s="179"/>
      <c r="C217" s="179"/>
      <c r="D217" s="179"/>
      <c r="G217" s="179"/>
      <c r="H217" s="179"/>
      <c r="I217" s="179"/>
      <c r="K217" s="179"/>
      <c r="L217" s="179"/>
      <c r="Q217" s="308"/>
    </row>
    <row r="218" spans="2:17" s="180" customFormat="1" x14ac:dyDescent="0.25">
      <c r="B218" s="179"/>
      <c r="C218" s="179"/>
      <c r="D218" s="179"/>
      <c r="G218" s="179"/>
      <c r="H218" s="179"/>
      <c r="I218" s="179"/>
      <c r="K218" s="179"/>
      <c r="L218" s="179"/>
      <c r="Q218" s="308"/>
    </row>
    <row r="219" spans="2:17" s="180" customFormat="1" x14ac:dyDescent="0.25">
      <c r="B219" s="179"/>
      <c r="C219" s="179"/>
      <c r="D219" s="179"/>
      <c r="G219" s="179"/>
      <c r="H219" s="179"/>
      <c r="I219" s="179"/>
      <c r="K219" s="179"/>
      <c r="L219" s="179"/>
      <c r="Q219" s="308"/>
    </row>
    <row r="220" spans="2:17" s="180" customFormat="1" x14ac:dyDescent="0.25">
      <c r="B220" s="179"/>
      <c r="C220" s="179"/>
      <c r="D220" s="179"/>
      <c r="G220" s="179"/>
      <c r="H220" s="179"/>
      <c r="I220" s="179"/>
      <c r="K220" s="179"/>
      <c r="L220" s="179"/>
      <c r="Q220" s="308"/>
    </row>
    <row r="221" spans="2:17" s="180" customFormat="1" x14ac:dyDescent="0.25">
      <c r="B221" s="179"/>
      <c r="C221" s="179"/>
      <c r="D221" s="179"/>
      <c r="G221" s="179"/>
      <c r="H221" s="179"/>
      <c r="I221" s="179"/>
      <c r="K221" s="179"/>
      <c r="L221" s="179"/>
      <c r="Q221" s="308"/>
    </row>
    <row r="222" spans="2:17" s="180" customFormat="1" x14ac:dyDescent="0.25">
      <c r="B222" s="179"/>
      <c r="C222" s="179"/>
      <c r="D222" s="179"/>
      <c r="G222" s="179"/>
      <c r="H222" s="179"/>
      <c r="I222" s="179"/>
      <c r="K222" s="179"/>
      <c r="L222" s="179"/>
      <c r="Q222" s="308"/>
    </row>
    <row r="223" spans="2:17" s="180" customFormat="1" x14ac:dyDescent="0.25">
      <c r="B223" s="179"/>
      <c r="C223" s="179"/>
      <c r="D223" s="179"/>
      <c r="G223" s="179"/>
      <c r="H223" s="179"/>
      <c r="I223" s="179"/>
      <c r="K223" s="179"/>
      <c r="L223" s="179"/>
      <c r="Q223" s="308"/>
    </row>
    <row r="224" spans="2:17" s="180" customFormat="1" x14ac:dyDescent="0.25">
      <c r="B224" s="179"/>
      <c r="C224" s="179"/>
      <c r="D224" s="179"/>
      <c r="G224" s="179"/>
      <c r="H224" s="179"/>
      <c r="I224" s="179"/>
      <c r="K224" s="179"/>
      <c r="L224" s="179"/>
      <c r="Q224" s="308"/>
    </row>
    <row r="225" spans="2:17" s="180" customFormat="1" x14ac:dyDescent="0.25">
      <c r="B225" s="179"/>
      <c r="C225" s="179"/>
      <c r="D225" s="179"/>
      <c r="G225" s="179"/>
      <c r="H225" s="179"/>
      <c r="I225" s="179"/>
      <c r="K225" s="179"/>
      <c r="L225" s="179"/>
      <c r="Q225" s="308"/>
    </row>
    <row r="226" spans="2:17" s="180" customFormat="1" x14ac:dyDescent="0.25">
      <c r="B226" s="179"/>
      <c r="C226" s="179"/>
      <c r="D226" s="179"/>
      <c r="G226" s="179"/>
      <c r="H226" s="179"/>
      <c r="I226" s="179"/>
      <c r="K226" s="179"/>
      <c r="L226" s="179"/>
      <c r="Q226" s="308"/>
    </row>
    <row r="227" spans="2:17" s="180" customFormat="1" x14ac:dyDescent="0.25">
      <c r="B227" s="179"/>
      <c r="C227" s="179"/>
      <c r="D227" s="179"/>
      <c r="G227" s="179"/>
      <c r="H227" s="179"/>
      <c r="I227" s="179"/>
      <c r="K227" s="179"/>
      <c r="L227" s="179"/>
      <c r="Q227" s="308"/>
    </row>
    <row r="228" spans="2:17" s="180" customFormat="1" x14ac:dyDescent="0.25">
      <c r="B228" s="179"/>
      <c r="C228" s="179"/>
      <c r="D228" s="179"/>
      <c r="G228" s="179"/>
      <c r="H228" s="179"/>
      <c r="I228" s="179"/>
      <c r="K228" s="179"/>
      <c r="L228" s="179"/>
      <c r="Q228" s="308"/>
    </row>
    <row r="229" spans="2:17" s="180" customFormat="1" x14ac:dyDescent="0.25">
      <c r="B229" s="179"/>
      <c r="C229" s="179"/>
      <c r="D229" s="179"/>
      <c r="G229" s="179"/>
      <c r="H229" s="179"/>
      <c r="I229" s="179"/>
      <c r="K229" s="179"/>
      <c r="L229" s="179"/>
      <c r="Q229" s="308"/>
    </row>
    <row r="230" spans="2:17" s="180" customFormat="1" x14ac:dyDescent="0.25">
      <c r="B230" s="179"/>
      <c r="C230" s="179"/>
      <c r="D230" s="179"/>
      <c r="G230" s="179"/>
      <c r="H230" s="179"/>
      <c r="I230" s="179"/>
      <c r="K230" s="179"/>
      <c r="L230" s="179"/>
      <c r="Q230" s="308"/>
    </row>
    <row r="231" spans="2:17" s="180" customFormat="1" x14ac:dyDescent="0.25">
      <c r="B231" s="179"/>
      <c r="C231" s="179"/>
      <c r="D231" s="179"/>
      <c r="G231" s="179"/>
      <c r="H231" s="179"/>
      <c r="I231" s="179"/>
      <c r="K231" s="179"/>
      <c r="L231" s="179"/>
      <c r="Q231" s="308"/>
    </row>
    <row r="232" spans="2:17" s="180" customFormat="1" x14ac:dyDescent="0.25">
      <c r="B232" s="179"/>
      <c r="C232" s="179"/>
      <c r="D232" s="179"/>
      <c r="G232" s="179"/>
      <c r="H232" s="179"/>
      <c r="I232" s="179"/>
      <c r="K232" s="179"/>
      <c r="L232" s="179"/>
      <c r="Q232" s="308"/>
    </row>
    <row r="233" spans="2:17" s="180" customFormat="1" x14ac:dyDescent="0.25">
      <c r="B233" s="179"/>
      <c r="C233" s="179"/>
      <c r="D233" s="179"/>
      <c r="G233" s="179"/>
      <c r="H233" s="179"/>
      <c r="I233" s="179"/>
      <c r="K233" s="179"/>
      <c r="L233" s="179"/>
      <c r="Q233" s="308"/>
    </row>
    <row r="234" spans="2:17" s="180" customFormat="1" x14ac:dyDescent="0.25">
      <c r="B234" s="179"/>
      <c r="C234" s="179"/>
      <c r="D234" s="179"/>
      <c r="G234" s="179"/>
      <c r="H234" s="179"/>
      <c r="I234" s="179"/>
      <c r="K234" s="179"/>
      <c r="L234" s="179"/>
      <c r="Q234" s="308"/>
    </row>
    <row r="235" spans="2:17" s="180" customFormat="1" x14ac:dyDescent="0.25">
      <c r="B235" s="179"/>
      <c r="C235" s="179"/>
      <c r="D235" s="179"/>
      <c r="G235" s="179"/>
      <c r="H235" s="179"/>
      <c r="I235" s="179"/>
      <c r="K235" s="179"/>
      <c r="L235" s="179"/>
      <c r="Q235" s="308"/>
    </row>
    <row r="236" spans="2:17" s="180" customFormat="1" x14ac:dyDescent="0.25">
      <c r="B236" s="179"/>
      <c r="C236" s="179"/>
      <c r="D236" s="179"/>
      <c r="G236" s="179"/>
      <c r="H236" s="179"/>
      <c r="I236" s="179"/>
      <c r="K236" s="179"/>
      <c r="L236" s="179"/>
      <c r="Q236" s="308"/>
    </row>
    <row r="237" spans="2:17" s="180" customFormat="1" x14ac:dyDescent="0.25">
      <c r="B237" s="179"/>
      <c r="C237" s="179"/>
      <c r="D237" s="179"/>
      <c r="G237" s="179"/>
      <c r="H237" s="179"/>
      <c r="I237" s="179"/>
      <c r="K237" s="179"/>
      <c r="L237" s="179"/>
      <c r="Q237" s="308"/>
    </row>
    <row r="238" spans="2:17" s="180" customFormat="1" x14ac:dyDescent="0.25">
      <c r="B238" s="179"/>
      <c r="C238" s="179"/>
      <c r="D238" s="179"/>
      <c r="G238" s="179"/>
      <c r="H238" s="179"/>
      <c r="I238" s="179"/>
      <c r="K238" s="179"/>
      <c r="L238" s="179"/>
      <c r="Q238" s="308"/>
    </row>
    <row r="239" spans="2:17" s="180" customFormat="1" x14ac:dyDescent="0.25">
      <c r="B239" s="179"/>
      <c r="C239" s="179"/>
      <c r="D239" s="179"/>
      <c r="G239" s="179"/>
      <c r="H239" s="179"/>
      <c r="I239" s="179"/>
      <c r="K239" s="179"/>
      <c r="L239" s="179"/>
      <c r="Q239" s="308"/>
    </row>
    <row r="240" spans="2:17" s="180" customFormat="1" x14ac:dyDescent="0.25">
      <c r="B240" s="179"/>
      <c r="C240" s="179"/>
      <c r="D240" s="179"/>
      <c r="G240" s="179"/>
      <c r="H240" s="179"/>
      <c r="I240" s="179"/>
      <c r="K240" s="179"/>
      <c r="L240" s="179"/>
      <c r="Q240" s="308"/>
    </row>
    <row r="241" spans="2:17" s="180" customFormat="1" x14ac:dyDescent="0.25">
      <c r="B241" s="179"/>
      <c r="C241" s="179"/>
      <c r="D241" s="179"/>
      <c r="G241" s="179"/>
      <c r="H241" s="179"/>
      <c r="I241" s="179"/>
      <c r="K241" s="179"/>
      <c r="L241" s="179"/>
      <c r="Q241" s="308"/>
    </row>
    <row r="242" spans="2:17" s="180" customFormat="1" x14ac:dyDescent="0.25">
      <c r="B242" s="179"/>
      <c r="C242" s="179"/>
      <c r="D242" s="179"/>
      <c r="G242" s="179"/>
      <c r="H242" s="179"/>
      <c r="I242" s="179"/>
      <c r="K242" s="179"/>
      <c r="L242" s="179"/>
      <c r="Q242" s="308"/>
    </row>
    <row r="243" spans="2:17" s="180" customFormat="1" x14ac:dyDescent="0.25">
      <c r="B243" s="179"/>
      <c r="C243" s="179"/>
      <c r="D243" s="179"/>
      <c r="G243" s="179"/>
      <c r="H243" s="179"/>
      <c r="I243" s="179"/>
      <c r="K243" s="179"/>
      <c r="L243" s="179"/>
      <c r="Q243" s="308"/>
    </row>
    <row r="244" spans="2:17" s="180" customFormat="1" x14ac:dyDescent="0.25">
      <c r="B244" s="179"/>
      <c r="C244" s="179"/>
      <c r="D244" s="179"/>
      <c r="G244" s="179"/>
      <c r="H244" s="179"/>
      <c r="I244" s="179"/>
      <c r="K244" s="179"/>
      <c r="L244" s="179"/>
      <c r="Q244" s="308"/>
    </row>
    <row r="245" spans="2:17" s="180" customFormat="1" x14ac:dyDescent="0.25">
      <c r="B245" s="179"/>
      <c r="C245" s="179"/>
      <c r="D245" s="179"/>
      <c r="G245" s="179"/>
      <c r="H245" s="179"/>
      <c r="I245" s="179"/>
      <c r="K245" s="179"/>
      <c r="L245" s="179"/>
      <c r="Q245" s="308"/>
    </row>
    <row r="246" spans="2:17" s="180" customFormat="1" x14ac:dyDescent="0.25">
      <c r="B246" s="179"/>
      <c r="C246" s="179"/>
      <c r="D246" s="179"/>
      <c r="G246" s="179"/>
      <c r="H246" s="179"/>
      <c r="I246" s="179"/>
      <c r="K246" s="179"/>
      <c r="L246" s="179"/>
      <c r="Q246" s="308"/>
    </row>
    <row r="247" spans="2:17" s="180" customFormat="1" x14ac:dyDescent="0.25">
      <c r="B247" s="179"/>
      <c r="C247" s="179"/>
      <c r="D247" s="179"/>
      <c r="G247" s="179"/>
      <c r="H247" s="179"/>
      <c r="I247" s="179"/>
      <c r="K247" s="179"/>
      <c r="L247" s="179"/>
      <c r="Q247" s="308"/>
    </row>
    <row r="248" spans="2:17" s="180" customFormat="1" x14ac:dyDescent="0.25">
      <c r="B248" s="179"/>
      <c r="C248" s="179"/>
      <c r="D248" s="179"/>
      <c r="G248" s="179"/>
      <c r="H248" s="179"/>
      <c r="I248" s="179"/>
      <c r="K248" s="179"/>
      <c r="L248" s="179"/>
      <c r="Q248" s="308"/>
    </row>
    <row r="249" spans="2:17" s="180" customFormat="1" x14ac:dyDescent="0.25">
      <c r="B249" s="179"/>
      <c r="C249" s="179"/>
      <c r="D249" s="179"/>
      <c r="G249" s="179"/>
      <c r="H249" s="179"/>
      <c r="I249" s="179"/>
      <c r="K249" s="179"/>
      <c r="L249" s="179"/>
      <c r="Q249" s="308"/>
    </row>
    <row r="250" spans="2:17" s="180" customFormat="1" x14ac:dyDescent="0.25">
      <c r="B250" s="179"/>
      <c r="C250" s="179"/>
      <c r="D250" s="179"/>
      <c r="G250" s="179"/>
      <c r="H250" s="179"/>
      <c r="I250" s="179"/>
      <c r="K250" s="179"/>
      <c r="L250" s="179"/>
      <c r="Q250" s="308"/>
    </row>
    <row r="251" spans="2:17" s="180" customFormat="1" x14ac:dyDescent="0.25">
      <c r="B251" s="179"/>
      <c r="C251" s="179"/>
      <c r="D251" s="179"/>
      <c r="G251" s="179"/>
      <c r="H251" s="179"/>
      <c r="I251" s="179"/>
      <c r="K251" s="179"/>
      <c r="L251" s="179"/>
      <c r="Q251" s="308"/>
    </row>
    <row r="252" spans="2:17" s="180" customFormat="1" x14ac:dyDescent="0.25">
      <c r="B252" s="179"/>
      <c r="C252" s="179"/>
      <c r="D252" s="179"/>
      <c r="G252" s="179"/>
      <c r="H252" s="179"/>
      <c r="I252" s="179"/>
      <c r="K252" s="179"/>
      <c r="L252" s="179"/>
      <c r="Q252" s="308"/>
    </row>
    <row r="253" spans="2:17" s="180" customFormat="1" x14ac:dyDescent="0.25">
      <c r="B253" s="179"/>
      <c r="C253" s="179"/>
      <c r="D253" s="179"/>
      <c r="G253" s="179"/>
      <c r="H253" s="179"/>
      <c r="I253" s="179"/>
      <c r="K253" s="179"/>
      <c r="L253" s="179"/>
      <c r="Q253" s="308"/>
    </row>
    <row r="254" spans="2:17" s="180" customFormat="1" x14ac:dyDescent="0.25">
      <c r="B254" s="179"/>
      <c r="C254" s="179"/>
      <c r="D254" s="179"/>
      <c r="G254" s="179"/>
      <c r="H254" s="179"/>
      <c r="I254" s="179"/>
      <c r="K254" s="179"/>
      <c r="L254" s="179"/>
      <c r="Q254" s="308"/>
    </row>
    <row r="255" spans="2:17" s="180" customFormat="1" x14ac:dyDescent="0.25">
      <c r="B255" s="179"/>
      <c r="C255" s="179"/>
      <c r="D255" s="179"/>
      <c r="G255" s="179"/>
      <c r="H255" s="179"/>
      <c r="I255" s="179"/>
      <c r="K255" s="179"/>
      <c r="L255" s="179"/>
      <c r="Q255" s="308"/>
    </row>
    <row r="256" spans="2:17" s="180" customFormat="1" x14ac:dyDescent="0.25">
      <c r="B256" s="179"/>
      <c r="C256" s="179"/>
      <c r="D256" s="179"/>
      <c r="G256" s="179"/>
      <c r="H256" s="179"/>
      <c r="I256" s="179"/>
      <c r="K256" s="179"/>
      <c r="L256" s="179"/>
      <c r="Q256" s="308"/>
    </row>
    <row r="257" spans="2:17" s="180" customFormat="1" x14ac:dyDescent="0.25">
      <c r="B257" s="179"/>
      <c r="C257" s="179"/>
      <c r="D257" s="179"/>
      <c r="G257" s="179"/>
      <c r="H257" s="179"/>
      <c r="I257" s="179"/>
      <c r="K257" s="179"/>
      <c r="L257" s="179"/>
      <c r="Q257" s="308"/>
    </row>
    <row r="258" spans="2:17" s="180" customFormat="1" x14ac:dyDescent="0.25">
      <c r="B258" s="179"/>
      <c r="C258" s="179"/>
      <c r="D258" s="179"/>
      <c r="G258" s="179"/>
      <c r="H258" s="179"/>
      <c r="I258" s="179"/>
      <c r="K258" s="179"/>
      <c r="L258" s="179"/>
      <c r="Q258" s="308"/>
    </row>
    <row r="259" spans="2:17" s="180" customFormat="1" x14ac:dyDescent="0.25">
      <c r="B259" s="179"/>
      <c r="C259" s="179"/>
      <c r="D259" s="179"/>
      <c r="G259" s="179"/>
      <c r="H259" s="179"/>
      <c r="I259" s="179"/>
      <c r="K259" s="179"/>
      <c r="L259" s="179"/>
      <c r="Q259" s="308"/>
    </row>
    <row r="260" spans="2:17" s="180" customFormat="1" x14ac:dyDescent="0.25">
      <c r="B260" s="179"/>
      <c r="C260" s="179"/>
      <c r="D260" s="179"/>
      <c r="G260" s="179"/>
      <c r="H260" s="179"/>
      <c r="I260" s="179"/>
      <c r="K260" s="179"/>
      <c r="L260" s="179"/>
      <c r="Q260" s="308"/>
    </row>
    <row r="261" spans="2:17" s="180" customFormat="1" x14ac:dyDescent="0.25">
      <c r="B261" s="179"/>
      <c r="C261" s="179"/>
      <c r="D261" s="179"/>
      <c r="G261" s="179"/>
      <c r="H261" s="179"/>
      <c r="I261" s="179"/>
      <c r="K261" s="179"/>
      <c r="L261" s="179"/>
      <c r="Q261" s="308"/>
    </row>
    <row r="262" spans="2:17" s="180" customFormat="1" x14ac:dyDescent="0.25">
      <c r="B262" s="179"/>
      <c r="C262" s="179"/>
      <c r="D262" s="179"/>
      <c r="G262" s="179"/>
      <c r="H262" s="179"/>
      <c r="I262" s="179"/>
      <c r="K262" s="179"/>
      <c r="L262" s="179"/>
      <c r="Q262" s="308"/>
    </row>
    <row r="263" spans="2:17" s="180" customFormat="1" x14ac:dyDescent="0.25">
      <c r="B263" s="179"/>
      <c r="C263" s="179"/>
      <c r="D263" s="179"/>
      <c r="G263" s="179"/>
      <c r="H263" s="179"/>
      <c r="I263" s="179"/>
      <c r="K263" s="179"/>
      <c r="L263" s="179"/>
      <c r="Q263" s="308"/>
    </row>
    <row r="264" spans="2:17" s="180" customFormat="1" x14ac:dyDescent="0.25">
      <c r="B264" s="179"/>
      <c r="C264" s="179"/>
      <c r="D264" s="179"/>
      <c r="G264" s="179"/>
      <c r="H264" s="179"/>
      <c r="I264" s="179"/>
      <c r="K264" s="179"/>
      <c r="L264" s="179"/>
      <c r="Q264" s="308"/>
    </row>
    <row r="265" spans="2:17" s="180" customFormat="1" x14ac:dyDescent="0.25">
      <c r="B265" s="179"/>
      <c r="C265" s="179"/>
      <c r="D265" s="179"/>
      <c r="G265" s="179"/>
      <c r="H265" s="179"/>
      <c r="I265" s="179"/>
      <c r="K265" s="179"/>
      <c r="L265" s="179"/>
      <c r="Q265" s="308"/>
    </row>
    <row r="266" spans="2:17" s="180" customFormat="1" x14ac:dyDescent="0.25">
      <c r="B266" s="179"/>
      <c r="C266" s="179"/>
      <c r="D266" s="179"/>
      <c r="G266" s="179"/>
      <c r="H266" s="179"/>
      <c r="I266" s="179"/>
      <c r="K266" s="179"/>
      <c r="L266" s="179"/>
      <c r="Q266" s="308"/>
    </row>
    <row r="267" spans="2:17" s="180" customFormat="1" x14ac:dyDescent="0.25">
      <c r="B267" s="179"/>
      <c r="C267" s="179"/>
      <c r="D267" s="179"/>
      <c r="G267" s="179"/>
      <c r="H267" s="179"/>
      <c r="I267" s="179"/>
      <c r="K267" s="179"/>
      <c r="L267" s="179"/>
      <c r="Q267" s="308"/>
    </row>
    <row r="268" spans="2:17" s="180" customFormat="1" x14ac:dyDescent="0.25">
      <c r="B268" s="179"/>
      <c r="C268" s="179"/>
      <c r="D268" s="179"/>
      <c r="G268" s="179"/>
      <c r="H268" s="179"/>
      <c r="I268" s="179"/>
      <c r="K268" s="179"/>
      <c r="L268" s="179"/>
      <c r="Q268" s="308"/>
    </row>
    <row r="269" spans="2:17" s="180" customFormat="1" x14ac:dyDescent="0.25">
      <c r="B269" s="179"/>
      <c r="C269" s="179"/>
      <c r="D269" s="179"/>
      <c r="G269" s="179"/>
      <c r="H269" s="179"/>
      <c r="I269" s="179"/>
      <c r="K269" s="179"/>
      <c r="L269" s="179"/>
      <c r="Q269" s="308"/>
    </row>
    <row r="270" spans="2:17" s="180" customFormat="1" x14ac:dyDescent="0.25">
      <c r="B270" s="179"/>
      <c r="C270" s="179"/>
      <c r="D270" s="179"/>
      <c r="G270" s="179"/>
      <c r="H270" s="179"/>
      <c r="I270" s="179"/>
      <c r="K270" s="179"/>
      <c r="L270" s="179"/>
      <c r="Q270" s="308"/>
    </row>
    <row r="271" spans="2:17" s="180" customFormat="1" x14ac:dyDescent="0.25">
      <c r="B271" s="179"/>
      <c r="C271" s="179"/>
      <c r="D271" s="179"/>
      <c r="G271" s="179"/>
      <c r="H271" s="179"/>
      <c r="I271" s="179"/>
      <c r="K271" s="179"/>
      <c r="L271" s="179"/>
      <c r="Q271" s="308"/>
    </row>
    <row r="272" spans="2:17" s="180" customFormat="1" x14ac:dyDescent="0.25">
      <c r="B272" s="179"/>
      <c r="C272" s="179"/>
      <c r="D272" s="179"/>
      <c r="G272" s="179"/>
      <c r="H272" s="179"/>
      <c r="I272" s="179"/>
      <c r="K272" s="179"/>
      <c r="L272" s="179"/>
      <c r="Q272" s="308"/>
    </row>
    <row r="273" spans="2:17" s="180" customFormat="1" x14ac:dyDescent="0.25">
      <c r="B273" s="179"/>
      <c r="C273" s="179"/>
      <c r="D273" s="179"/>
      <c r="G273" s="179"/>
      <c r="H273" s="179"/>
      <c r="I273" s="179"/>
      <c r="K273" s="179"/>
      <c r="L273" s="179"/>
      <c r="Q273" s="308"/>
    </row>
    <row r="274" spans="2:17" s="180" customFormat="1" x14ac:dyDescent="0.25">
      <c r="B274" s="179"/>
      <c r="C274" s="179"/>
      <c r="D274" s="179"/>
      <c r="G274" s="179"/>
      <c r="H274" s="179"/>
      <c r="I274" s="179"/>
      <c r="K274" s="179"/>
      <c r="L274" s="179"/>
      <c r="Q274" s="308"/>
    </row>
    <row r="275" spans="2:17" s="180" customFormat="1" x14ac:dyDescent="0.25">
      <c r="B275" s="179"/>
      <c r="C275" s="179"/>
      <c r="D275" s="179"/>
      <c r="G275" s="179"/>
      <c r="H275" s="179"/>
      <c r="I275" s="179"/>
      <c r="K275" s="179"/>
      <c r="L275" s="179"/>
      <c r="Q275" s="308"/>
    </row>
    <row r="276" spans="2:17" s="180" customFormat="1" x14ac:dyDescent="0.25">
      <c r="B276" s="179"/>
      <c r="C276" s="179"/>
      <c r="D276" s="179"/>
      <c r="G276" s="179"/>
      <c r="H276" s="179"/>
      <c r="I276" s="179"/>
      <c r="K276" s="179"/>
      <c r="L276" s="179"/>
      <c r="Q276" s="308"/>
    </row>
    <row r="277" spans="2:17" s="180" customFormat="1" x14ac:dyDescent="0.25">
      <c r="B277" s="179"/>
      <c r="C277" s="179"/>
      <c r="D277" s="179"/>
      <c r="G277" s="179"/>
      <c r="H277" s="179"/>
      <c r="I277" s="179"/>
      <c r="K277" s="179"/>
      <c r="L277" s="179"/>
      <c r="Q277" s="308"/>
    </row>
    <row r="278" spans="2:17" s="180" customFormat="1" x14ac:dyDescent="0.25">
      <c r="B278" s="179"/>
      <c r="C278" s="179"/>
      <c r="D278" s="179"/>
      <c r="G278" s="179"/>
      <c r="H278" s="179"/>
      <c r="I278" s="179"/>
      <c r="K278" s="179"/>
      <c r="L278" s="179"/>
      <c r="Q278" s="308"/>
    </row>
    <row r="279" spans="2:17" s="180" customFormat="1" x14ac:dyDescent="0.25">
      <c r="B279" s="179"/>
      <c r="C279" s="179"/>
      <c r="D279" s="179"/>
      <c r="G279" s="179"/>
      <c r="H279" s="179"/>
      <c r="I279" s="179"/>
      <c r="K279" s="179"/>
      <c r="L279" s="179"/>
      <c r="Q279" s="308"/>
    </row>
    <row r="280" spans="2:17" s="180" customFormat="1" x14ac:dyDescent="0.25">
      <c r="B280" s="179"/>
      <c r="C280" s="179"/>
      <c r="D280" s="179"/>
      <c r="G280" s="179"/>
      <c r="H280" s="179"/>
      <c r="I280" s="179"/>
      <c r="K280" s="179"/>
      <c r="L280" s="179"/>
      <c r="Q280" s="308"/>
    </row>
    <row r="281" spans="2:17" s="180" customFormat="1" x14ac:dyDescent="0.25">
      <c r="B281" s="179"/>
      <c r="C281" s="179"/>
      <c r="D281" s="179"/>
      <c r="G281" s="179"/>
      <c r="H281" s="179"/>
      <c r="I281" s="179"/>
      <c r="K281" s="179"/>
      <c r="L281" s="179"/>
      <c r="Q281" s="308"/>
    </row>
    <row r="282" spans="2:17" s="180" customFormat="1" x14ac:dyDescent="0.25">
      <c r="B282" s="179"/>
      <c r="C282" s="179"/>
      <c r="D282" s="179"/>
      <c r="G282" s="179"/>
      <c r="H282" s="179"/>
      <c r="I282" s="179"/>
      <c r="K282" s="179"/>
      <c r="L282" s="179"/>
      <c r="Q282" s="308"/>
    </row>
    <row r="283" spans="2:17" s="180" customFormat="1" x14ac:dyDescent="0.25">
      <c r="B283" s="179"/>
      <c r="C283" s="179"/>
      <c r="D283" s="179"/>
      <c r="G283" s="179"/>
      <c r="H283" s="179"/>
      <c r="I283" s="179"/>
      <c r="K283" s="179"/>
      <c r="L283" s="179"/>
      <c r="Q283" s="308"/>
    </row>
    <row r="284" spans="2:17" s="180" customFormat="1" x14ac:dyDescent="0.25">
      <c r="B284" s="179"/>
      <c r="C284" s="179"/>
      <c r="D284" s="179"/>
      <c r="G284" s="179"/>
      <c r="H284" s="179"/>
      <c r="I284" s="179"/>
      <c r="K284" s="179"/>
      <c r="L284" s="179"/>
      <c r="Q284" s="308"/>
    </row>
    <row r="285" spans="2:17" s="180" customFormat="1" x14ac:dyDescent="0.25">
      <c r="B285" s="179"/>
      <c r="C285" s="179"/>
      <c r="D285" s="179"/>
      <c r="G285" s="179"/>
      <c r="H285" s="179"/>
      <c r="I285" s="179"/>
      <c r="K285" s="179"/>
      <c r="L285" s="179"/>
      <c r="Q285" s="308"/>
    </row>
    <row r="286" spans="2:17" s="180" customFormat="1" x14ac:dyDescent="0.25">
      <c r="B286" s="179"/>
      <c r="C286" s="179"/>
      <c r="D286" s="179"/>
      <c r="G286" s="179"/>
      <c r="H286" s="179"/>
      <c r="I286" s="179"/>
      <c r="K286" s="179"/>
      <c r="L286" s="179"/>
      <c r="Q286" s="308"/>
    </row>
    <row r="287" spans="2:17" s="180" customFormat="1" x14ac:dyDescent="0.25">
      <c r="B287" s="179"/>
      <c r="C287" s="179"/>
      <c r="D287" s="179"/>
      <c r="G287" s="179"/>
      <c r="H287" s="179"/>
      <c r="I287" s="179"/>
      <c r="K287" s="179"/>
      <c r="L287" s="179"/>
      <c r="Q287" s="308"/>
    </row>
    <row r="288" spans="2:17" s="180" customFormat="1" x14ac:dyDescent="0.25">
      <c r="B288" s="179"/>
      <c r="C288" s="179"/>
      <c r="D288" s="179"/>
      <c r="G288" s="179"/>
      <c r="H288" s="179"/>
      <c r="I288" s="179"/>
      <c r="K288" s="179"/>
      <c r="L288" s="179"/>
      <c r="Q288" s="308"/>
    </row>
    <row r="289" spans="2:17" s="180" customFormat="1" x14ac:dyDescent="0.25">
      <c r="B289" s="179"/>
      <c r="C289" s="179"/>
      <c r="D289" s="179"/>
      <c r="G289" s="179"/>
      <c r="H289" s="179"/>
      <c r="I289" s="179"/>
      <c r="K289" s="179"/>
      <c r="L289" s="179"/>
      <c r="Q289" s="308"/>
    </row>
    <row r="290" spans="2:17" s="180" customFormat="1" x14ac:dyDescent="0.25">
      <c r="B290" s="179"/>
      <c r="C290" s="179"/>
      <c r="D290" s="179"/>
      <c r="G290" s="179"/>
      <c r="H290" s="179"/>
      <c r="I290" s="179"/>
      <c r="K290" s="179"/>
      <c r="L290" s="108"/>
      <c r="Q290" s="308"/>
    </row>
    <row r="291" spans="2:17" s="180" customFormat="1" x14ac:dyDescent="0.25">
      <c r="B291" s="179"/>
      <c r="C291" s="179"/>
      <c r="D291" s="179"/>
      <c r="G291" s="179"/>
      <c r="H291" s="179"/>
      <c r="I291" s="179"/>
      <c r="K291" s="179"/>
      <c r="L291" s="108"/>
      <c r="Q291" s="308"/>
    </row>
    <row r="292" spans="2:17" s="180" customFormat="1" x14ac:dyDescent="0.25">
      <c r="B292" s="179"/>
      <c r="C292" s="179"/>
      <c r="D292" s="179"/>
      <c r="G292" s="179"/>
      <c r="H292" s="179"/>
      <c r="I292" s="179"/>
      <c r="K292" s="179"/>
      <c r="L292" s="108"/>
      <c r="Q292" s="308"/>
    </row>
    <row r="293" spans="2:17" s="180" customFormat="1" x14ac:dyDescent="0.25">
      <c r="B293" s="179"/>
      <c r="C293" s="179"/>
      <c r="D293" s="179"/>
      <c r="G293" s="179"/>
      <c r="H293" s="179"/>
      <c r="I293" s="179"/>
      <c r="K293" s="179"/>
      <c r="L293" s="108"/>
      <c r="Q293" s="308"/>
    </row>
    <row r="294" spans="2:17" s="180" customFormat="1" x14ac:dyDescent="0.25">
      <c r="B294" s="179"/>
      <c r="C294" s="179"/>
      <c r="D294" s="179"/>
      <c r="G294" s="179"/>
      <c r="H294" s="179"/>
      <c r="I294" s="179"/>
      <c r="K294" s="179"/>
      <c r="L294" s="108"/>
      <c r="Q294" s="308"/>
    </row>
    <row r="295" spans="2:17" s="180" customFormat="1" x14ac:dyDescent="0.25">
      <c r="B295" s="179"/>
      <c r="C295" s="179"/>
      <c r="D295" s="179"/>
      <c r="G295" s="179"/>
      <c r="H295" s="179"/>
      <c r="I295" s="179"/>
      <c r="K295" s="179"/>
      <c r="L295" s="108"/>
      <c r="Q295" s="308"/>
    </row>
    <row r="296" spans="2:17" s="180" customFormat="1" x14ac:dyDescent="0.25">
      <c r="B296" s="179"/>
      <c r="C296" s="179"/>
      <c r="D296" s="179"/>
      <c r="G296" s="179"/>
      <c r="H296" s="179"/>
      <c r="I296" s="179"/>
      <c r="K296" s="179"/>
      <c r="L296" s="108"/>
      <c r="Q296" s="308"/>
    </row>
    <row r="297" spans="2:17" s="180" customFormat="1" x14ac:dyDescent="0.25">
      <c r="B297" s="179"/>
      <c r="C297" s="179"/>
      <c r="D297" s="179"/>
      <c r="G297" s="179"/>
      <c r="H297" s="179"/>
      <c r="I297" s="179"/>
      <c r="K297" s="179"/>
      <c r="L297" s="108"/>
      <c r="Q297" s="308"/>
    </row>
    <row r="298" spans="2:17" s="180" customFormat="1" x14ac:dyDescent="0.25">
      <c r="B298" s="179"/>
      <c r="C298" s="179"/>
      <c r="D298" s="179"/>
      <c r="G298" s="179"/>
      <c r="H298" s="179"/>
      <c r="I298" s="179"/>
      <c r="K298" s="179"/>
      <c r="L298" s="108"/>
      <c r="Q298" s="308"/>
    </row>
  </sheetData>
  <mergeCells count="16">
    <mergeCell ref="F4:F5"/>
    <mergeCell ref="A4:A5"/>
    <mergeCell ref="B4:B5"/>
    <mergeCell ref="C4:C5"/>
    <mergeCell ref="D4:D5"/>
    <mergeCell ref="E4:E5"/>
    <mergeCell ref="M87:N87"/>
    <mergeCell ref="O87:P87"/>
    <mergeCell ref="Q4:Q5"/>
    <mergeCell ref="R4:R5"/>
    <mergeCell ref="G4:G5"/>
    <mergeCell ref="H4:I4"/>
    <mergeCell ref="J4:J5"/>
    <mergeCell ref="K4:L4"/>
    <mergeCell ref="M4:N4"/>
    <mergeCell ref="O4:P4"/>
  </mergeCells>
  <dataValidations count="4">
    <dataValidation type="list" allowBlank="1" showInputMessage="1" showErrorMessage="1" sqref="Q31:Q36 Q14 Q23 Q82:Q83 Q37 Q16:Q21 Q28:Q29" xr:uid="{00000000-0002-0000-1100-000000000000}">
      <formula1>$W$1:$W$6</formula1>
    </dataValidation>
    <dataValidation type="list" allowBlank="1" showInputMessage="1" showErrorMessage="1" sqref="Q30 Q22 Q27 Q12" xr:uid="{00000000-0002-0000-1100-000001000000}">
      <formula1>$X$1:$X$6</formula1>
    </dataValidation>
    <dataValidation type="list" allowBlank="1" showInputMessage="1" showErrorMessage="1" sqref="Q39:Q42 Q67:Q80 Q45:Q63 Q65" xr:uid="{00000000-0002-0000-1100-000002000000}">
      <formula1>#REF!</formula1>
    </dataValidation>
    <dataValidation type="list" allowBlank="1" showInputMessage="1" showErrorMessage="1" sqref="Q15 Q81 Q13 Q26 Q10:Q11 Q24:Q25" xr:uid="{00000000-0002-0000-1100-000003000000}">
      <formula1>$U$1:$U$8</formula1>
    </dataValidation>
  </dataValidations>
  <pageMargins left="0.31496062992125984" right="0.31496062992125984" top="0.55118110236220474" bottom="0.55118110236220474" header="0.31496062992125984" footer="0.31496062992125984"/>
  <pageSetup paperSize="8" scale="54" fitToHeight="17" orientation="landscape" r:id="rId1"/>
  <headerFoot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R141"/>
  <sheetViews>
    <sheetView zoomScale="70" zoomScaleNormal="70" workbookViewId="0">
      <selection activeCell="H25" sqref="H25"/>
    </sheetView>
  </sheetViews>
  <sheetFormatPr defaultRowHeight="15" x14ac:dyDescent="0.25"/>
  <cols>
    <col min="1" max="1" width="4.7109375" style="102" customWidth="1"/>
    <col min="2" max="2" width="8.85546875" style="102" customWidth="1"/>
    <col min="3" max="3" width="11.42578125" style="102" customWidth="1"/>
    <col min="4" max="4" width="9.7109375" style="102" customWidth="1"/>
    <col min="5" max="5" width="45.7109375" style="102" customWidth="1"/>
    <col min="6" max="6" width="57.7109375" style="102" customWidth="1"/>
    <col min="7" max="7" width="35.7109375" style="102" customWidth="1"/>
    <col min="8" max="8" width="19.28515625" style="102" customWidth="1"/>
    <col min="9" max="9" width="10.42578125" style="102" customWidth="1"/>
    <col min="10" max="10" width="29.7109375" style="102" customWidth="1"/>
    <col min="11" max="11" width="10.7109375" style="102" customWidth="1"/>
    <col min="12" max="12" width="12.7109375" style="102" customWidth="1"/>
    <col min="13" max="16" width="14.7109375" style="104" customWidth="1"/>
    <col min="17" max="17" width="16.7109375" style="102" customWidth="1"/>
    <col min="18" max="18" width="19.42578125" style="102" customWidth="1"/>
    <col min="19" max="244" width="9.140625" style="102"/>
    <col min="245" max="245" width="4.7109375" style="102" bestFit="1" customWidth="1"/>
    <col min="246" max="246" width="9.7109375" style="102" bestFit="1" customWidth="1"/>
    <col min="247" max="247" width="10" style="102" bestFit="1" customWidth="1"/>
    <col min="248" max="248" width="8.85546875" style="102" bestFit="1" customWidth="1"/>
    <col min="249" max="249" width="22.85546875" style="102" customWidth="1"/>
    <col min="250" max="250" width="59.7109375" style="102" bestFit="1" customWidth="1"/>
    <col min="251" max="251" width="57.85546875" style="102" bestFit="1" customWidth="1"/>
    <col min="252" max="252" width="35.28515625" style="102" bestFit="1" customWidth="1"/>
    <col min="253" max="253" width="28.140625" style="102" bestFit="1" customWidth="1"/>
    <col min="254" max="254" width="33.140625" style="102" bestFit="1" customWidth="1"/>
    <col min="255" max="255" width="26" style="102" bestFit="1" customWidth="1"/>
    <col min="256" max="256" width="19.140625" style="102" bestFit="1" customWidth="1"/>
    <col min="257" max="257" width="10.42578125" style="102" customWidth="1"/>
    <col min="258" max="258" width="11.85546875" style="102" customWidth="1"/>
    <col min="259" max="259" width="14.7109375" style="102" customWidth="1"/>
    <col min="260" max="260" width="9" style="102" bestFit="1" customWidth="1"/>
    <col min="261" max="500" width="9.140625" style="102"/>
    <col min="501" max="501" width="4.7109375" style="102" bestFit="1" customWidth="1"/>
    <col min="502" max="502" width="9.7109375" style="102" bestFit="1" customWidth="1"/>
    <col min="503" max="503" width="10" style="102" bestFit="1" customWidth="1"/>
    <col min="504" max="504" width="8.85546875" style="102" bestFit="1" customWidth="1"/>
    <col min="505" max="505" width="22.85546875" style="102" customWidth="1"/>
    <col min="506" max="506" width="59.7109375" style="102" bestFit="1" customWidth="1"/>
    <col min="507" max="507" width="57.85546875" style="102" bestFit="1" customWidth="1"/>
    <col min="508" max="508" width="35.28515625" style="102" bestFit="1" customWidth="1"/>
    <col min="509" max="509" width="28.140625" style="102" bestFit="1" customWidth="1"/>
    <col min="510" max="510" width="33.140625" style="102" bestFit="1" customWidth="1"/>
    <col min="511" max="511" width="26" style="102" bestFit="1" customWidth="1"/>
    <col min="512" max="512" width="19.140625" style="102" bestFit="1" customWidth="1"/>
    <col min="513" max="513" width="10.42578125" style="102" customWidth="1"/>
    <col min="514" max="514" width="11.85546875" style="102" customWidth="1"/>
    <col min="515" max="515" width="14.7109375" style="102" customWidth="1"/>
    <col min="516" max="516" width="9" style="102" bestFit="1" customWidth="1"/>
    <col min="517" max="756" width="9.140625" style="102"/>
    <col min="757" max="757" width="4.7109375" style="102" bestFit="1" customWidth="1"/>
    <col min="758" max="758" width="9.7109375" style="102" bestFit="1" customWidth="1"/>
    <col min="759" max="759" width="10" style="102" bestFit="1" customWidth="1"/>
    <col min="760" max="760" width="8.85546875" style="102" bestFit="1" customWidth="1"/>
    <col min="761" max="761" width="22.85546875" style="102" customWidth="1"/>
    <col min="762" max="762" width="59.7109375" style="102" bestFit="1" customWidth="1"/>
    <col min="763" max="763" width="57.85546875" style="102" bestFit="1" customWidth="1"/>
    <col min="764" max="764" width="35.28515625" style="102" bestFit="1" customWidth="1"/>
    <col min="765" max="765" width="28.140625" style="102" bestFit="1" customWidth="1"/>
    <col min="766" max="766" width="33.140625" style="102" bestFit="1" customWidth="1"/>
    <col min="767" max="767" width="26" style="102" bestFit="1" customWidth="1"/>
    <col min="768" max="768" width="19.140625" style="102" bestFit="1" customWidth="1"/>
    <col min="769" max="769" width="10.42578125" style="102" customWidth="1"/>
    <col min="770" max="770" width="11.85546875" style="102" customWidth="1"/>
    <col min="771" max="771" width="14.7109375" style="102" customWidth="1"/>
    <col min="772" max="772" width="9" style="102" bestFit="1" customWidth="1"/>
    <col min="773" max="1012" width="9.140625" style="102"/>
    <col min="1013" max="1013" width="4.7109375" style="102" bestFit="1" customWidth="1"/>
    <col min="1014" max="1014" width="9.7109375" style="102" bestFit="1" customWidth="1"/>
    <col min="1015" max="1015" width="10" style="102" bestFit="1" customWidth="1"/>
    <col min="1016" max="1016" width="8.85546875" style="102" bestFit="1" customWidth="1"/>
    <col min="1017" max="1017" width="22.85546875" style="102" customWidth="1"/>
    <col min="1018" max="1018" width="59.7109375" style="102" bestFit="1" customWidth="1"/>
    <col min="1019" max="1019" width="57.85546875" style="102" bestFit="1" customWidth="1"/>
    <col min="1020" max="1020" width="35.28515625" style="102" bestFit="1" customWidth="1"/>
    <col min="1021" max="1021" width="28.140625" style="102" bestFit="1" customWidth="1"/>
    <col min="1022" max="1022" width="33.140625" style="102" bestFit="1" customWidth="1"/>
    <col min="1023" max="1023" width="26" style="102" bestFit="1" customWidth="1"/>
    <col min="1024" max="1024" width="19.140625" style="102" bestFit="1" customWidth="1"/>
    <col min="1025" max="1025" width="10.42578125" style="102" customWidth="1"/>
    <col min="1026" max="1026" width="11.85546875" style="102" customWidth="1"/>
    <col min="1027" max="1027" width="14.7109375" style="102" customWidth="1"/>
    <col min="1028" max="1028" width="9" style="102" bestFit="1" customWidth="1"/>
    <col min="1029" max="1268" width="9.140625" style="102"/>
    <col min="1269" max="1269" width="4.7109375" style="102" bestFit="1" customWidth="1"/>
    <col min="1270" max="1270" width="9.7109375" style="102" bestFit="1" customWidth="1"/>
    <col min="1271" max="1271" width="10" style="102" bestFit="1" customWidth="1"/>
    <col min="1272" max="1272" width="8.85546875" style="102" bestFit="1" customWidth="1"/>
    <col min="1273" max="1273" width="22.85546875" style="102" customWidth="1"/>
    <col min="1274" max="1274" width="59.7109375" style="102" bestFit="1" customWidth="1"/>
    <col min="1275" max="1275" width="57.85546875" style="102" bestFit="1" customWidth="1"/>
    <col min="1276" max="1276" width="35.28515625" style="102" bestFit="1" customWidth="1"/>
    <col min="1277" max="1277" width="28.140625" style="102" bestFit="1" customWidth="1"/>
    <col min="1278" max="1278" width="33.140625" style="102" bestFit="1" customWidth="1"/>
    <col min="1279" max="1279" width="26" style="102" bestFit="1" customWidth="1"/>
    <col min="1280" max="1280" width="19.140625" style="102" bestFit="1" customWidth="1"/>
    <col min="1281" max="1281" width="10.42578125" style="102" customWidth="1"/>
    <col min="1282" max="1282" width="11.85546875" style="102" customWidth="1"/>
    <col min="1283" max="1283" width="14.7109375" style="102" customWidth="1"/>
    <col min="1284" max="1284" width="9" style="102" bestFit="1" customWidth="1"/>
    <col min="1285" max="1524" width="9.140625" style="102"/>
    <col min="1525" max="1525" width="4.7109375" style="102" bestFit="1" customWidth="1"/>
    <col min="1526" max="1526" width="9.7109375" style="102" bestFit="1" customWidth="1"/>
    <col min="1527" max="1527" width="10" style="102" bestFit="1" customWidth="1"/>
    <col min="1528" max="1528" width="8.85546875" style="102" bestFit="1" customWidth="1"/>
    <col min="1529" max="1529" width="22.85546875" style="102" customWidth="1"/>
    <col min="1530" max="1530" width="59.7109375" style="102" bestFit="1" customWidth="1"/>
    <col min="1531" max="1531" width="57.85546875" style="102" bestFit="1" customWidth="1"/>
    <col min="1532" max="1532" width="35.28515625" style="102" bestFit="1" customWidth="1"/>
    <col min="1533" max="1533" width="28.140625" style="102" bestFit="1" customWidth="1"/>
    <col min="1534" max="1534" width="33.140625" style="102" bestFit="1" customWidth="1"/>
    <col min="1535" max="1535" width="26" style="102" bestFit="1" customWidth="1"/>
    <col min="1536" max="1536" width="19.140625" style="102" bestFit="1" customWidth="1"/>
    <col min="1537" max="1537" width="10.42578125" style="102" customWidth="1"/>
    <col min="1538" max="1538" width="11.85546875" style="102" customWidth="1"/>
    <col min="1539" max="1539" width="14.7109375" style="102" customWidth="1"/>
    <col min="1540" max="1540" width="9" style="102" bestFit="1" customWidth="1"/>
    <col min="1541" max="1780" width="9.140625" style="102"/>
    <col min="1781" max="1781" width="4.7109375" style="102" bestFit="1" customWidth="1"/>
    <col min="1782" max="1782" width="9.7109375" style="102" bestFit="1" customWidth="1"/>
    <col min="1783" max="1783" width="10" style="102" bestFit="1" customWidth="1"/>
    <col min="1784" max="1784" width="8.85546875" style="102" bestFit="1" customWidth="1"/>
    <col min="1785" max="1785" width="22.85546875" style="102" customWidth="1"/>
    <col min="1786" max="1786" width="59.7109375" style="102" bestFit="1" customWidth="1"/>
    <col min="1787" max="1787" width="57.85546875" style="102" bestFit="1" customWidth="1"/>
    <col min="1788" max="1788" width="35.28515625" style="102" bestFit="1" customWidth="1"/>
    <col min="1789" max="1789" width="28.140625" style="102" bestFit="1" customWidth="1"/>
    <col min="1790" max="1790" width="33.140625" style="102" bestFit="1" customWidth="1"/>
    <col min="1791" max="1791" width="26" style="102" bestFit="1" customWidth="1"/>
    <col min="1792" max="1792" width="19.140625" style="102" bestFit="1" customWidth="1"/>
    <col min="1793" max="1793" width="10.42578125" style="102" customWidth="1"/>
    <col min="1794" max="1794" width="11.85546875" style="102" customWidth="1"/>
    <col min="1795" max="1795" width="14.7109375" style="102" customWidth="1"/>
    <col min="1796" max="1796" width="9" style="102" bestFit="1" customWidth="1"/>
    <col min="1797" max="2036" width="9.140625" style="102"/>
    <col min="2037" max="2037" width="4.7109375" style="102" bestFit="1" customWidth="1"/>
    <col min="2038" max="2038" width="9.7109375" style="102" bestFit="1" customWidth="1"/>
    <col min="2039" max="2039" width="10" style="102" bestFit="1" customWidth="1"/>
    <col min="2040" max="2040" width="8.85546875" style="102" bestFit="1" customWidth="1"/>
    <col min="2041" max="2041" width="22.85546875" style="102" customWidth="1"/>
    <col min="2042" max="2042" width="59.7109375" style="102" bestFit="1" customWidth="1"/>
    <col min="2043" max="2043" width="57.85546875" style="102" bestFit="1" customWidth="1"/>
    <col min="2044" max="2044" width="35.28515625" style="102" bestFit="1" customWidth="1"/>
    <col min="2045" max="2045" width="28.140625" style="102" bestFit="1" customWidth="1"/>
    <col min="2046" max="2046" width="33.140625" style="102" bestFit="1" customWidth="1"/>
    <col min="2047" max="2047" width="26" style="102" bestFit="1" customWidth="1"/>
    <col min="2048" max="2048" width="19.140625" style="102" bestFit="1" customWidth="1"/>
    <col min="2049" max="2049" width="10.42578125" style="102" customWidth="1"/>
    <col min="2050" max="2050" width="11.85546875" style="102" customWidth="1"/>
    <col min="2051" max="2051" width="14.7109375" style="102" customWidth="1"/>
    <col min="2052" max="2052" width="9" style="102" bestFit="1" customWidth="1"/>
    <col min="2053" max="2292" width="9.140625" style="102"/>
    <col min="2293" max="2293" width="4.7109375" style="102" bestFit="1" customWidth="1"/>
    <col min="2294" max="2294" width="9.7109375" style="102" bestFit="1" customWidth="1"/>
    <col min="2295" max="2295" width="10" style="102" bestFit="1" customWidth="1"/>
    <col min="2296" max="2296" width="8.85546875" style="102" bestFit="1" customWidth="1"/>
    <col min="2297" max="2297" width="22.85546875" style="102" customWidth="1"/>
    <col min="2298" max="2298" width="59.7109375" style="102" bestFit="1" customWidth="1"/>
    <col min="2299" max="2299" width="57.85546875" style="102" bestFit="1" customWidth="1"/>
    <col min="2300" max="2300" width="35.28515625" style="102" bestFit="1" customWidth="1"/>
    <col min="2301" max="2301" width="28.140625" style="102" bestFit="1" customWidth="1"/>
    <col min="2302" max="2302" width="33.140625" style="102" bestFit="1" customWidth="1"/>
    <col min="2303" max="2303" width="26" style="102" bestFit="1" customWidth="1"/>
    <col min="2304" max="2304" width="19.140625" style="102" bestFit="1" customWidth="1"/>
    <col min="2305" max="2305" width="10.42578125" style="102" customWidth="1"/>
    <col min="2306" max="2306" width="11.85546875" style="102" customWidth="1"/>
    <col min="2307" max="2307" width="14.7109375" style="102" customWidth="1"/>
    <col min="2308" max="2308" width="9" style="102" bestFit="1" customWidth="1"/>
    <col min="2309" max="2548" width="9.140625" style="102"/>
    <col min="2549" max="2549" width="4.7109375" style="102" bestFit="1" customWidth="1"/>
    <col min="2550" max="2550" width="9.7109375" style="102" bestFit="1" customWidth="1"/>
    <col min="2551" max="2551" width="10" style="102" bestFit="1" customWidth="1"/>
    <col min="2552" max="2552" width="8.85546875" style="102" bestFit="1" customWidth="1"/>
    <col min="2553" max="2553" width="22.85546875" style="102" customWidth="1"/>
    <col min="2554" max="2554" width="59.7109375" style="102" bestFit="1" customWidth="1"/>
    <col min="2555" max="2555" width="57.85546875" style="102" bestFit="1" customWidth="1"/>
    <col min="2556" max="2556" width="35.28515625" style="102" bestFit="1" customWidth="1"/>
    <col min="2557" max="2557" width="28.140625" style="102" bestFit="1" customWidth="1"/>
    <col min="2558" max="2558" width="33.140625" style="102" bestFit="1" customWidth="1"/>
    <col min="2559" max="2559" width="26" style="102" bestFit="1" customWidth="1"/>
    <col min="2560" max="2560" width="19.140625" style="102" bestFit="1" customWidth="1"/>
    <col min="2561" max="2561" width="10.42578125" style="102" customWidth="1"/>
    <col min="2562" max="2562" width="11.85546875" style="102" customWidth="1"/>
    <col min="2563" max="2563" width="14.7109375" style="102" customWidth="1"/>
    <col min="2564" max="2564" width="9" style="102" bestFit="1" customWidth="1"/>
    <col min="2565" max="2804" width="9.140625" style="102"/>
    <col min="2805" max="2805" width="4.7109375" style="102" bestFit="1" customWidth="1"/>
    <col min="2806" max="2806" width="9.7109375" style="102" bestFit="1" customWidth="1"/>
    <col min="2807" max="2807" width="10" style="102" bestFit="1" customWidth="1"/>
    <col min="2808" max="2808" width="8.85546875" style="102" bestFit="1" customWidth="1"/>
    <col min="2809" max="2809" width="22.85546875" style="102" customWidth="1"/>
    <col min="2810" max="2810" width="59.7109375" style="102" bestFit="1" customWidth="1"/>
    <col min="2811" max="2811" width="57.85546875" style="102" bestFit="1" customWidth="1"/>
    <col min="2812" max="2812" width="35.28515625" style="102" bestFit="1" customWidth="1"/>
    <col min="2813" max="2813" width="28.140625" style="102" bestFit="1" customWidth="1"/>
    <col min="2814" max="2814" width="33.140625" style="102" bestFit="1" customWidth="1"/>
    <col min="2815" max="2815" width="26" style="102" bestFit="1" customWidth="1"/>
    <col min="2816" max="2816" width="19.140625" style="102" bestFit="1" customWidth="1"/>
    <col min="2817" max="2817" width="10.42578125" style="102" customWidth="1"/>
    <col min="2818" max="2818" width="11.85546875" style="102" customWidth="1"/>
    <col min="2819" max="2819" width="14.7109375" style="102" customWidth="1"/>
    <col min="2820" max="2820" width="9" style="102" bestFit="1" customWidth="1"/>
    <col min="2821" max="3060" width="9.140625" style="102"/>
    <col min="3061" max="3061" width="4.7109375" style="102" bestFit="1" customWidth="1"/>
    <col min="3062" max="3062" width="9.7109375" style="102" bestFit="1" customWidth="1"/>
    <col min="3063" max="3063" width="10" style="102" bestFit="1" customWidth="1"/>
    <col min="3064" max="3064" width="8.85546875" style="102" bestFit="1" customWidth="1"/>
    <col min="3065" max="3065" width="22.85546875" style="102" customWidth="1"/>
    <col min="3066" max="3066" width="59.7109375" style="102" bestFit="1" customWidth="1"/>
    <col min="3067" max="3067" width="57.85546875" style="102" bestFit="1" customWidth="1"/>
    <col min="3068" max="3068" width="35.28515625" style="102" bestFit="1" customWidth="1"/>
    <col min="3069" max="3069" width="28.140625" style="102" bestFit="1" customWidth="1"/>
    <col min="3070" max="3070" width="33.140625" style="102" bestFit="1" customWidth="1"/>
    <col min="3071" max="3071" width="26" style="102" bestFit="1" customWidth="1"/>
    <col min="3072" max="3072" width="19.140625" style="102" bestFit="1" customWidth="1"/>
    <col min="3073" max="3073" width="10.42578125" style="102" customWidth="1"/>
    <col min="3074" max="3074" width="11.85546875" style="102" customWidth="1"/>
    <col min="3075" max="3075" width="14.7109375" style="102" customWidth="1"/>
    <col min="3076" max="3076" width="9" style="102" bestFit="1" customWidth="1"/>
    <col min="3077" max="3316" width="9.140625" style="102"/>
    <col min="3317" max="3317" width="4.7109375" style="102" bestFit="1" customWidth="1"/>
    <col min="3318" max="3318" width="9.7109375" style="102" bestFit="1" customWidth="1"/>
    <col min="3319" max="3319" width="10" style="102" bestFit="1" customWidth="1"/>
    <col min="3320" max="3320" width="8.85546875" style="102" bestFit="1" customWidth="1"/>
    <col min="3321" max="3321" width="22.85546875" style="102" customWidth="1"/>
    <col min="3322" max="3322" width="59.7109375" style="102" bestFit="1" customWidth="1"/>
    <col min="3323" max="3323" width="57.85546875" style="102" bestFit="1" customWidth="1"/>
    <col min="3324" max="3324" width="35.28515625" style="102" bestFit="1" customWidth="1"/>
    <col min="3325" max="3325" width="28.140625" style="102" bestFit="1" customWidth="1"/>
    <col min="3326" max="3326" width="33.140625" style="102" bestFit="1" customWidth="1"/>
    <col min="3327" max="3327" width="26" style="102" bestFit="1" customWidth="1"/>
    <col min="3328" max="3328" width="19.140625" style="102" bestFit="1" customWidth="1"/>
    <col min="3329" max="3329" width="10.42578125" style="102" customWidth="1"/>
    <col min="3330" max="3330" width="11.85546875" style="102" customWidth="1"/>
    <col min="3331" max="3331" width="14.7109375" style="102" customWidth="1"/>
    <col min="3332" max="3332" width="9" style="102" bestFit="1" customWidth="1"/>
    <col min="3333" max="3572" width="9.140625" style="102"/>
    <col min="3573" max="3573" width="4.7109375" style="102" bestFit="1" customWidth="1"/>
    <col min="3574" max="3574" width="9.7109375" style="102" bestFit="1" customWidth="1"/>
    <col min="3575" max="3575" width="10" style="102" bestFit="1" customWidth="1"/>
    <col min="3576" max="3576" width="8.85546875" style="102" bestFit="1" customWidth="1"/>
    <col min="3577" max="3577" width="22.85546875" style="102" customWidth="1"/>
    <col min="3578" max="3578" width="59.7109375" style="102" bestFit="1" customWidth="1"/>
    <col min="3579" max="3579" width="57.85546875" style="102" bestFit="1" customWidth="1"/>
    <col min="3580" max="3580" width="35.28515625" style="102" bestFit="1" customWidth="1"/>
    <col min="3581" max="3581" width="28.140625" style="102" bestFit="1" customWidth="1"/>
    <col min="3582" max="3582" width="33.140625" style="102" bestFit="1" customWidth="1"/>
    <col min="3583" max="3583" width="26" style="102" bestFit="1" customWidth="1"/>
    <col min="3584" max="3584" width="19.140625" style="102" bestFit="1" customWidth="1"/>
    <col min="3585" max="3585" width="10.42578125" style="102" customWidth="1"/>
    <col min="3586" max="3586" width="11.85546875" style="102" customWidth="1"/>
    <col min="3587" max="3587" width="14.7109375" style="102" customWidth="1"/>
    <col min="3588" max="3588" width="9" style="102" bestFit="1" customWidth="1"/>
    <col min="3589" max="3828" width="9.140625" style="102"/>
    <col min="3829" max="3829" width="4.7109375" style="102" bestFit="1" customWidth="1"/>
    <col min="3830" max="3830" width="9.7109375" style="102" bestFit="1" customWidth="1"/>
    <col min="3831" max="3831" width="10" style="102" bestFit="1" customWidth="1"/>
    <col min="3832" max="3832" width="8.85546875" style="102" bestFit="1" customWidth="1"/>
    <col min="3833" max="3833" width="22.85546875" style="102" customWidth="1"/>
    <col min="3834" max="3834" width="59.7109375" style="102" bestFit="1" customWidth="1"/>
    <col min="3835" max="3835" width="57.85546875" style="102" bestFit="1" customWidth="1"/>
    <col min="3836" max="3836" width="35.28515625" style="102" bestFit="1" customWidth="1"/>
    <col min="3837" max="3837" width="28.140625" style="102" bestFit="1" customWidth="1"/>
    <col min="3838" max="3838" width="33.140625" style="102" bestFit="1" customWidth="1"/>
    <col min="3839" max="3839" width="26" style="102" bestFit="1" customWidth="1"/>
    <col min="3840" max="3840" width="19.140625" style="102" bestFit="1" customWidth="1"/>
    <col min="3841" max="3841" width="10.42578125" style="102" customWidth="1"/>
    <col min="3842" max="3842" width="11.85546875" style="102" customWidth="1"/>
    <col min="3843" max="3843" width="14.7109375" style="102" customWidth="1"/>
    <col min="3844" max="3844" width="9" style="102" bestFit="1" customWidth="1"/>
    <col min="3845" max="4084" width="9.140625" style="102"/>
    <col min="4085" max="4085" width="4.7109375" style="102" bestFit="1" customWidth="1"/>
    <col min="4086" max="4086" width="9.7109375" style="102" bestFit="1" customWidth="1"/>
    <col min="4087" max="4087" width="10" style="102" bestFit="1" customWidth="1"/>
    <col min="4088" max="4088" width="8.85546875" style="102" bestFit="1" customWidth="1"/>
    <col min="4089" max="4089" width="22.85546875" style="102" customWidth="1"/>
    <col min="4090" max="4090" width="59.7109375" style="102" bestFit="1" customWidth="1"/>
    <col min="4091" max="4091" width="57.85546875" style="102" bestFit="1" customWidth="1"/>
    <col min="4092" max="4092" width="35.28515625" style="102" bestFit="1" customWidth="1"/>
    <col min="4093" max="4093" width="28.140625" style="102" bestFit="1" customWidth="1"/>
    <col min="4094" max="4094" width="33.140625" style="102" bestFit="1" customWidth="1"/>
    <col min="4095" max="4095" width="26" style="102" bestFit="1" customWidth="1"/>
    <col min="4096" max="4096" width="19.140625" style="102" bestFit="1" customWidth="1"/>
    <col min="4097" max="4097" width="10.42578125" style="102" customWidth="1"/>
    <col min="4098" max="4098" width="11.85546875" style="102" customWidth="1"/>
    <col min="4099" max="4099" width="14.7109375" style="102" customWidth="1"/>
    <col min="4100" max="4100" width="9" style="102" bestFit="1" customWidth="1"/>
    <col min="4101" max="4340" width="9.140625" style="102"/>
    <col min="4341" max="4341" width="4.7109375" style="102" bestFit="1" customWidth="1"/>
    <col min="4342" max="4342" width="9.7109375" style="102" bestFit="1" customWidth="1"/>
    <col min="4343" max="4343" width="10" style="102" bestFit="1" customWidth="1"/>
    <col min="4344" max="4344" width="8.85546875" style="102" bestFit="1" customWidth="1"/>
    <col min="4345" max="4345" width="22.85546875" style="102" customWidth="1"/>
    <col min="4346" max="4346" width="59.7109375" style="102" bestFit="1" customWidth="1"/>
    <col min="4347" max="4347" width="57.85546875" style="102" bestFit="1" customWidth="1"/>
    <col min="4348" max="4348" width="35.28515625" style="102" bestFit="1" customWidth="1"/>
    <col min="4349" max="4349" width="28.140625" style="102" bestFit="1" customWidth="1"/>
    <col min="4350" max="4350" width="33.140625" style="102" bestFit="1" customWidth="1"/>
    <col min="4351" max="4351" width="26" style="102" bestFit="1" customWidth="1"/>
    <col min="4352" max="4352" width="19.140625" style="102" bestFit="1" customWidth="1"/>
    <col min="4353" max="4353" width="10.42578125" style="102" customWidth="1"/>
    <col min="4354" max="4354" width="11.85546875" style="102" customWidth="1"/>
    <col min="4355" max="4355" width="14.7109375" style="102" customWidth="1"/>
    <col min="4356" max="4356" width="9" style="102" bestFit="1" customWidth="1"/>
    <col min="4357" max="4596" width="9.140625" style="102"/>
    <col min="4597" max="4597" width="4.7109375" style="102" bestFit="1" customWidth="1"/>
    <col min="4598" max="4598" width="9.7109375" style="102" bestFit="1" customWidth="1"/>
    <col min="4599" max="4599" width="10" style="102" bestFit="1" customWidth="1"/>
    <col min="4600" max="4600" width="8.85546875" style="102" bestFit="1" customWidth="1"/>
    <col min="4601" max="4601" width="22.85546875" style="102" customWidth="1"/>
    <col min="4602" max="4602" width="59.7109375" style="102" bestFit="1" customWidth="1"/>
    <col min="4603" max="4603" width="57.85546875" style="102" bestFit="1" customWidth="1"/>
    <col min="4604" max="4604" width="35.28515625" style="102" bestFit="1" customWidth="1"/>
    <col min="4605" max="4605" width="28.140625" style="102" bestFit="1" customWidth="1"/>
    <col min="4606" max="4606" width="33.140625" style="102" bestFit="1" customWidth="1"/>
    <col min="4607" max="4607" width="26" style="102" bestFit="1" customWidth="1"/>
    <col min="4608" max="4608" width="19.140625" style="102" bestFit="1" customWidth="1"/>
    <col min="4609" max="4609" width="10.42578125" style="102" customWidth="1"/>
    <col min="4610" max="4610" width="11.85546875" style="102" customWidth="1"/>
    <col min="4611" max="4611" width="14.7109375" style="102" customWidth="1"/>
    <col min="4612" max="4612" width="9" style="102" bestFit="1" customWidth="1"/>
    <col min="4613" max="4852" width="9.140625" style="102"/>
    <col min="4853" max="4853" width="4.7109375" style="102" bestFit="1" customWidth="1"/>
    <col min="4854" max="4854" width="9.7109375" style="102" bestFit="1" customWidth="1"/>
    <col min="4855" max="4855" width="10" style="102" bestFit="1" customWidth="1"/>
    <col min="4856" max="4856" width="8.85546875" style="102" bestFit="1" customWidth="1"/>
    <col min="4857" max="4857" width="22.85546875" style="102" customWidth="1"/>
    <col min="4858" max="4858" width="59.7109375" style="102" bestFit="1" customWidth="1"/>
    <col min="4859" max="4859" width="57.85546875" style="102" bestFit="1" customWidth="1"/>
    <col min="4860" max="4860" width="35.28515625" style="102" bestFit="1" customWidth="1"/>
    <col min="4861" max="4861" width="28.140625" style="102" bestFit="1" customWidth="1"/>
    <col min="4862" max="4862" width="33.140625" style="102" bestFit="1" customWidth="1"/>
    <col min="4863" max="4863" width="26" style="102" bestFit="1" customWidth="1"/>
    <col min="4864" max="4864" width="19.140625" style="102" bestFit="1" customWidth="1"/>
    <col min="4865" max="4865" width="10.42578125" style="102" customWidth="1"/>
    <col min="4866" max="4866" width="11.85546875" style="102" customWidth="1"/>
    <col min="4867" max="4867" width="14.7109375" style="102" customWidth="1"/>
    <col min="4868" max="4868" width="9" style="102" bestFit="1" customWidth="1"/>
    <col min="4869" max="5108" width="9.140625" style="102"/>
    <col min="5109" max="5109" width="4.7109375" style="102" bestFit="1" customWidth="1"/>
    <col min="5110" max="5110" width="9.7109375" style="102" bestFit="1" customWidth="1"/>
    <col min="5111" max="5111" width="10" style="102" bestFit="1" customWidth="1"/>
    <col min="5112" max="5112" width="8.85546875" style="102" bestFit="1" customWidth="1"/>
    <col min="5113" max="5113" width="22.85546875" style="102" customWidth="1"/>
    <col min="5114" max="5114" width="59.7109375" style="102" bestFit="1" customWidth="1"/>
    <col min="5115" max="5115" width="57.85546875" style="102" bestFit="1" customWidth="1"/>
    <col min="5116" max="5116" width="35.28515625" style="102" bestFit="1" customWidth="1"/>
    <col min="5117" max="5117" width="28.140625" style="102" bestFit="1" customWidth="1"/>
    <col min="5118" max="5118" width="33.140625" style="102" bestFit="1" customWidth="1"/>
    <col min="5119" max="5119" width="26" style="102" bestFit="1" customWidth="1"/>
    <col min="5120" max="5120" width="19.140625" style="102" bestFit="1" customWidth="1"/>
    <col min="5121" max="5121" width="10.42578125" style="102" customWidth="1"/>
    <col min="5122" max="5122" width="11.85546875" style="102" customWidth="1"/>
    <col min="5123" max="5123" width="14.7109375" style="102" customWidth="1"/>
    <col min="5124" max="5124" width="9" style="102" bestFit="1" customWidth="1"/>
    <col min="5125" max="5364" width="9.140625" style="102"/>
    <col min="5365" max="5365" width="4.7109375" style="102" bestFit="1" customWidth="1"/>
    <col min="5366" max="5366" width="9.7109375" style="102" bestFit="1" customWidth="1"/>
    <col min="5367" max="5367" width="10" style="102" bestFit="1" customWidth="1"/>
    <col min="5368" max="5368" width="8.85546875" style="102" bestFit="1" customWidth="1"/>
    <col min="5369" max="5369" width="22.85546875" style="102" customWidth="1"/>
    <col min="5370" max="5370" width="59.7109375" style="102" bestFit="1" customWidth="1"/>
    <col min="5371" max="5371" width="57.85546875" style="102" bestFit="1" customWidth="1"/>
    <col min="5372" max="5372" width="35.28515625" style="102" bestFit="1" customWidth="1"/>
    <col min="5373" max="5373" width="28.140625" style="102" bestFit="1" customWidth="1"/>
    <col min="5374" max="5374" width="33.140625" style="102" bestFit="1" customWidth="1"/>
    <col min="5375" max="5375" width="26" style="102" bestFit="1" customWidth="1"/>
    <col min="5376" max="5376" width="19.140625" style="102" bestFit="1" customWidth="1"/>
    <col min="5377" max="5377" width="10.42578125" style="102" customWidth="1"/>
    <col min="5378" max="5378" width="11.85546875" style="102" customWidth="1"/>
    <col min="5379" max="5379" width="14.7109375" style="102" customWidth="1"/>
    <col min="5380" max="5380" width="9" style="102" bestFit="1" customWidth="1"/>
    <col min="5381" max="5620" width="9.140625" style="102"/>
    <col min="5621" max="5621" width="4.7109375" style="102" bestFit="1" customWidth="1"/>
    <col min="5622" max="5622" width="9.7109375" style="102" bestFit="1" customWidth="1"/>
    <col min="5623" max="5623" width="10" style="102" bestFit="1" customWidth="1"/>
    <col min="5624" max="5624" width="8.85546875" style="102" bestFit="1" customWidth="1"/>
    <col min="5625" max="5625" width="22.85546875" style="102" customWidth="1"/>
    <col min="5626" max="5626" width="59.7109375" style="102" bestFit="1" customWidth="1"/>
    <col min="5627" max="5627" width="57.85546875" style="102" bestFit="1" customWidth="1"/>
    <col min="5628" max="5628" width="35.28515625" style="102" bestFit="1" customWidth="1"/>
    <col min="5629" max="5629" width="28.140625" style="102" bestFit="1" customWidth="1"/>
    <col min="5630" max="5630" width="33.140625" style="102" bestFit="1" customWidth="1"/>
    <col min="5631" max="5631" width="26" style="102" bestFit="1" customWidth="1"/>
    <col min="5632" max="5632" width="19.140625" style="102" bestFit="1" customWidth="1"/>
    <col min="5633" max="5633" width="10.42578125" style="102" customWidth="1"/>
    <col min="5634" max="5634" width="11.85546875" style="102" customWidth="1"/>
    <col min="5635" max="5635" width="14.7109375" style="102" customWidth="1"/>
    <col min="5636" max="5636" width="9" style="102" bestFit="1" customWidth="1"/>
    <col min="5637" max="5876" width="9.140625" style="102"/>
    <col min="5877" max="5877" width="4.7109375" style="102" bestFit="1" customWidth="1"/>
    <col min="5878" max="5878" width="9.7109375" style="102" bestFit="1" customWidth="1"/>
    <col min="5879" max="5879" width="10" style="102" bestFit="1" customWidth="1"/>
    <col min="5880" max="5880" width="8.85546875" style="102" bestFit="1" customWidth="1"/>
    <col min="5881" max="5881" width="22.85546875" style="102" customWidth="1"/>
    <col min="5882" max="5882" width="59.7109375" style="102" bestFit="1" customWidth="1"/>
    <col min="5883" max="5883" width="57.85546875" style="102" bestFit="1" customWidth="1"/>
    <col min="5884" max="5884" width="35.28515625" style="102" bestFit="1" customWidth="1"/>
    <col min="5885" max="5885" width="28.140625" style="102" bestFit="1" customWidth="1"/>
    <col min="5886" max="5886" width="33.140625" style="102" bestFit="1" customWidth="1"/>
    <col min="5887" max="5887" width="26" style="102" bestFit="1" customWidth="1"/>
    <col min="5888" max="5888" width="19.140625" style="102" bestFit="1" customWidth="1"/>
    <col min="5889" max="5889" width="10.42578125" style="102" customWidth="1"/>
    <col min="5890" max="5890" width="11.85546875" style="102" customWidth="1"/>
    <col min="5891" max="5891" width="14.7109375" style="102" customWidth="1"/>
    <col min="5892" max="5892" width="9" style="102" bestFit="1" customWidth="1"/>
    <col min="5893" max="6132" width="9.140625" style="102"/>
    <col min="6133" max="6133" width="4.7109375" style="102" bestFit="1" customWidth="1"/>
    <col min="6134" max="6134" width="9.7109375" style="102" bestFit="1" customWidth="1"/>
    <col min="6135" max="6135" width="10" style="102" bestFit="1" customWidth="1"/>
    <col min="6136" max="6136" width="8.85546875" style="102" bestFit="1" customWidth="1"/>
    <col min="6137" max="6137" width="22.85546875" style="102" customWidth="1"/>
    <col min="6138" max="6138" width="59.7109375" style="102" bestFit="1" customWidth="1"/>
    <col min="6139" max="6139" width="57.85546875" style="102" bestFit="1" customWidth="1"/>
    <col min="6140" max="6140" width="35.28515625" style="102" bestFit="1" customWidth="1"/>
    <col min="6141" max="6141" width="28.140625" style="102" bestFit="1" customWidth="1"/>
    <col min="6142" max="6142" width="33.140625" style="102" bestFit="1" customWidth="1"/>
    <col min="6143" max="6143" width="26" style="102" bestFit="1" customWidth="1"/>
    <col min="6144" max="6144" width="19.140625" style="102" bestFit="1" customWidth="1"/>
    <col min="6145" max="6145" width="10.42578125" style="102" customWidth="1"/>
    <col min="6146" max="6146" width="11.85546875" style="102" customWidth="1"/>
    <col min="6147" max="6147" width="14.7109375" style="102" customWidth="1"/>
    <col min="6148" max="6148" width="9" style="102" bestFit="1" customWidth="1"/>
    <col min="6149" max="6388" width="9.140625" style="102"/>
    <col min="6389" max="6389" width="4.7109375" style="102" bestFit="1" customWidth="1"/>
    <col min="6390" max="6390" width="9.7109375" style="102" bestFit="1" customWidth="1"/>
    <col min="6391" max="6391" width="10" style="102" bestFit="1" customWidth="1"/>
    <col min="6392" max="6392" width="8.85546875" style="102" bestFit="1" customWidth="1"/>
    <col min="6393" max="6393" width="22.85546875" style="102" customWidth="1"/>
    <col min="6394" max="6394" width="59.7109375" style="102" bestFit="1" customWidth="1"/>
    <col min="6395" max="6395" width="57.85546875" style="102" bestFit="1" customWidth="1"/>
    <col min="6396" max="6396" width="35.28515625" style="102" bestFit="1" customWidth="1"/>
    <col min="6397" max="6397" width="28.140625" style="102" bestFit="1" customWidth="1"/>
    <col min="6398" max="6398" width="33.140625" style="102" bestFit="1" customWidth="1"/>
    <col min="6399" max="6399" width="26" style="102" bestFit="1" customWidth="1"/>
    <col min="6400" max="6400" width="19.140625" style="102" bestFit="1" customWidth="1"/>
    <col min="6401" max="6401" width="10.42578125" style="102" customWidth="1"/>
    <col min="6402" max="6402" width="11.85546875" style="102" customWidth="1"/>
    <col min="6403" max="6403" width="14.7109375" style="102" customWidth="1"/>
    <col min="6404" max="6404" width="9" style="102" bestFit="1" customWidth="1"/>
    <col min="6405" max="6644" width="9.140625" style="102"/>
    <col min="6645" max="6645" width="4.7109375" style="102" bestFit="1" customWidth="1"/>
    <col min="6646" max="6646" width="9.7109375" style="102" bestFit="1" customWidth="1"/>
    <col min="6647" max="6647" width="10" style="102" bestFit="1" customWidth="1"/>
    <col min="6648" max="6648" width="8.85546875" style="102" bestFit="1" customWidth="1"/>
    <col min="6649" max="6649" width="22.85546875" style="102" customWidth="1"/>
    <col min="6650" max="6650" width="59.7109375" style="102" bestFit="1" customWidth="1"/>
    <col min="6651" max="6651" width="57.85546875" style="102" bestFit="1" customWidth="1"/>
    <col min="6652" max="6652" width="35.28515625" style="102" bestFit="1" customWidth="1"/>
    <col min="6653" max="6653" width="28.140625" style="102" bestFit="1" customWidth="1"/>
    <col min="6654" max="6654" width="33.140625" style="102" bestFit="1" customWidth="1"/>
    <col min="6655" max="6655" width="26" style="102" bestFit="1" customWidth="1"/>
    <col min="6656" max="6656" width="19.140625" style="102" bestFit="1" customWidth="1"/>
    <col min="6657" max="6657" width="10.42578125" style="102" customWidth="1"/>
    <col min="6658" max="6658" width="11.85546875" style="102" customWidth="1"/>
    <col min="6659" max="6659" width="14.7109375" style="102" customWidth="1"/>
    <col min="6660" max="6660" width="9" style="102" bestFit="1" customWidth="1"/>
    <col min="6661" max="6900" width="9.140625" style="102"/>
    <col min="6901" max="6901" width="4.7109375" style="102" bestFit="1" customWidth="1"/>
    <col min="6902" max="6902" width="9.7109375" style="102" bestFit="1" customWidth="1"/>
    <col min="6903" max="6903" width="10" style="102" bestFit="1" customWidth="1"/>
    <col min="6904" max="6904" width="8.85546875" style="102" bestFit="1" customWidth="1"/>
    <col min="6905" max="6905" width="22.85546875" style="102" customWidth="1"/>
    <col min="6906" max="6906" width="59.7109375" style="102" bestFit="1" customWidth="1"/>
    <col min="6907" max="6907" width="57.85546875" style="102" bestFit="1" customWidth="1"/>
    <col min="6908" max="6908" width="35.28515625" style="102" bestFit="1" customWidth="1"/>
    <col min="6909" max="6909" width="28.140625" style="102" bestFit="1" customWidth="1"/>
    <col min="6910" max="6910" width="33.140625" style="102" bestFit="1" customWidth="1"/>
    <col min="6911" max="6911" width="26" style="102" bestFit="1" customWidth="1"/>
    <col min="6912" max="6912" width="19.140625" style="102" bestFit="1" customWidth="1"/>
    <col min="6913" max="6913" width="10.42578125" style="102" customWidth="1"/>
    <col min="6914" max="6914" width="11.85546875" style="102" customWidth="1"/>
    <col min="6915" max="6915" width="14.7109375" style="102" customWidth="1"/>
    <col min="6916" max="6916" width="9" style="102" bestFit="1" customWidth="1"/>
    <col min="6917" max="7156" width="9.140625" style="102"/>
    <col min="7157" max="7157" width="4.7109375" style="102" bestFit="1" customWidth="1"/>
    <col min="7158" max="7158" width="9.7109375" style="102" bestFit="1" customWidth="1"/>
    <col min="7159" max="7159" width="10" style="102" bestFit="1" customWidth="1"/>
    <col min="7160" max="7160" width="8.85546875" style="102" bestFit="1" customWidth="1"/>
    <col min="7161" max="7161" width="22.85546875" style="102" customWidth="1"/>
    <col min="7162" max="7162" width="59.7109375" style="102" bestFit="1" customWidth="1"/>
    <col min="7163" max="7163" width="57.85546875" style="102" bestFit="1" customWidth="1"/>
    <col min="7164" max="7164" width="35.28515625" style="102" bestFit="1" customWidth="1"/>
    <col min="7165" max="7165" width="28.140625" style="102" bestFit="1" customWidth="1"/>
    <col min="7166" max="7166" width="33.140625" style="102" bestFit="1" customWidth="1"/>
    <col min="7167" max="7167" width="26" style="102" bestFit="1" customWidth="1"/>
    <col min="7168" max="7168" width="19.140625" style="102" bestFit="1" customWidth="1"/>
    <col min="7169" max="7169" width="10.42578125" style="102" customWidth="1"/>
    <col min="7170" max="7170" width="11.85546875" style="102" customWidth="1"/>
    <col min="7171" max="7171" width="14.7109375" style="102" customWidth="1"/>
    <col min="7172" max="7172" width="9" style="102" bestFit="1" customWidth="1"/>
    <col min="7173" max="7412" width="9.140625" style="102"/>
    <col min="7413" max="7413" width="4.7109375" style="102" bestFit="1" customWidth="1"/>
    <col min="7414" max="7414" width="9.7109375" style="102" bestFit="1" customWidth="1"/>
    <col min="7415" max="7415" width="10" style="102" bestFit="1" customWidth="1"/>
    <col min="7416" max="7416" width="8.85546875" style="102" bestFit="1" customWidth="1"/>
    <col min="7417" max="7417" width="22.85546875" style="102" customWidth="1"/>
    <col min="7418" max="7418" width="59.7109375" style="102" bestFit="1" customWidth="1"/>
    <col min="7419" max="7419" width="57.85546875" style="102" bestFit="1" customWidth="1"/>
    <col min="7420" max="7420" width="35.28515625" style="102" bestFit="1" customWidth="1"/>
    <col min="7421" max="7421" width="28.140625" style="102" bestFit="1" customWidth="1"/>
    <col min="7422" max="7422" width="33.140625" style="102" bestFit="1" customWidth="1"/>
    <col min="7423" max="7423" width="26" style="102" bestFit="1" customWidth="1"/>
    <col min="7424" max="7424" width="19.140625" style="102" bestFit="1" customWidth="1"/>
    <col min="7425" max="7425" width="10.42578125" style="102" customWidth="1"/>
    <col min="7426" max="7426" width="11.85546875" style="102" customWidth="1"/>
    <col min="7427" max="7427" width="14.7109375" style="102" customWidth="1"/>
    <col min="7428" max="7428" width="9" style="102" bestFit="1" customWidth="1"/>
    <col min="7429" max="7668" width="9.140625" style="102"/>
    <col min="7669" max="7669" width="4.7109375" style="102" bestFit="1" customWidth="1"/>
    <col min="7670" max="7670" width="9.7109375" style="102" bestFit="1" customWidth="1"/>
    <col min="7671" max="7671" width="10" style="102" bestFit="1" customWidth="1"/>
    <col min="7672" max="7672" width="8.85546875" style="102" bestFit="1" customWidth="1"/>
    <col min="7673" max="7673" width="22.85546875" style="102" customWidth="1"/>
    <col min="7674" max="7674" width="59.7109375" style="102" bestFit="1" customWidth="1"/>
    <col min="7675" max="7675" width="57.85546875" style="102" bestFit="1" customWidth="1"/>
    <col min="7676" max="7676" width="35.28515625" style="102" bestFit="1" customWidth="1"/>
    <col min="7677" max="7677" width="28.140625" style="102" bestFit="1" customWidth="1"/>
    <col min="7678" max="7678" width="33.140625" style="102" bestFit="1" customWidth="1"/>
    <col min="7679" max="7679" width="26" style="102" bestFit="1" customWidth="1"/>
    <col min="7680" max="7680" width="19.140625" style="102" bestFit="1" customWidth="1"/>
    <col min="7681" max="7681" width="10.42578125" style="102" customWidth="1"/>
    <col min="7682" max="7682" width="11.85546875" style="102" customWidth="1"/>
    <col min="7683" max="7683" width="14.7109375" style="102" customWidth="1"/>
    <col min="7684" max="7684" width="9" style="102" bestFit="1" customWidth="1"/>
    <col min="7685" max="7924" width="9.140625" style="102"/>
    <col min="7925" max="7925" width="4.7109375" style="102" bestFit="1" customWidth="1"/>
    <col min="7926" max="7926" width="9.7109375" style="102" bestFit="1" customWidth="1"/>
    <col min="7927" max="7927" width="10" style="102" bestFit="1" customWidth="1"/>
    <col min="7928" max="7928" width="8.85546875" style="102" bestFit="1" customWidth="1"/>
    <col min="7929" max="7929" width="22.85546875" style="102" customWidth="1"/>
    <col min="7930" max="7930" width="59.7109375" style="102" bestFit="1" customWidth="1"/>
    <col min="7931" max="7931" width="57.85546875" style="102" bestFit="1" customWidth="1"/>
    <col min="7932" max="7932" width="35.28515625" style="102" bestFit="1" customWidth="1"/>
    <col min="7933" max="7933" width="28.140625" style="102" bestFit="1" customWidth="1"/>
    <col min="7934" max="7934" width="33.140625" style="102" bestFit="1" customWidth="1"/>
    <col min="7935" max="7935" width="26" style="102" bestFit="1" customWidth="1"/>
    <col min="7936" max="7936" width="19.140625" style="102" bestFit="1" customWidth="1"/>
    <col min="7937" max="7937" width="10.42578125" style="102" customWidth="1"/>
    <col min="7938" max="7938" width="11.85546875" style="102" customWidth="1"/>
    <col min="7939" max="7939" width="14.7109375" style="102" customWidth="1"/>
    <col min="7940" max="7940" width="9" style="102" bestFit="1" customWidth="1"/>
    <col min="7941" max="8180" width="9.140625" style="102"/>
    <col min="8181" max="8181" width="4.7109375" style="102" bestFit="1" customWidth="1"/>
    <col min="8182" max="8182" width="9.7109375" style="102" bestFit="1" customWidth="1"/>
    <col min="8183" max="8183" width="10" style="102" bestFit="1" customWidth="1"/>
    <col min="8184" max="8184" width="8.85546875" style="102" bestFit="1" customWidth="1"/>
    <col min="8185" max="8185" width="22.85546875" style="102" customWidth="1"/>
    <col min="8186" max="8186" width="59.7109375" style="102" bestFit="1" customWidth="1"/>
    <col min="8187" max="8187" width="57.85546875" style="102" bestFit="1" customWidth="1"/>
    <col min="8188" max="8188" width="35.28515625" style="102" bestFit="1" customWidth="1"/>
    <col min="8189" max="8189" width="28.140625" style="102" bestFit="1" customWidth="1"/>
    <col min="8190" max="8190" width="33.140625" style="102" bestFit="1" customWidth="1"/>
    <col min="8191" max="8191" width="26" style="102" bestFit="1" customWidth="1"/>
    <col min="8192" max="8192" width="19.140625" style="102" bestFit="1" customWidth="1"/>
    <col min="8193" max="8193" width="10.42578125" style="102" customWidth="1"/>
    <col min="8194" max="8194" width="11.85546875" style="102" customWidth="1"/>
    <col min="8195" max="8195" width="14.7109375" style="102" customWidth="1"/>
    <col min="8196" max="8196" width="9" style="102" bestFit="1" customWidth="1"/>
    <col min="8197" max="8436" width="9.140625" style="102"/>
    <col min="8437" max="8437" width="4.7109375" style="102" bestFit="1" customWidth="1"/>
    <col min="8438" max="8438" width="9.7109375" style="102" bestFit="1" customWidth="1"/>
    <col min="8439" max="8439" width="10" style="102" bestFit="1" customWidth="1"/>
    <col min="8440" max="8440" width="8.85546875" style="102" bestFit="1" customWidth="1"/>
    <col min="8441" max="8441" width="22.85546875" style="102" customWidth="1"/>
    <col min="8442" max="8442" width="59.7109375" style="102" bestFit="1" customWidth="1"/>
    <col min="8443" max="8443" width="57.85546875" style="102" bestFit="1" customWidth="1"/>
    <col min="8444" max="8444" width="35.28515625" style="102" bestFit="1" customWidth="1"/>
    <col min="8445" max="8445" width="28.140625" style="102" bestFit="1" customWidth="1"/>
    <col min="8446" max="8446" width="33.140625" style="102" bestFit="1" customWidth="1"/>
    <col min="8447" max="8447" width="26" style="102" bestFit="1" customWidth="1"/>
    <col min="8448" max="8448" width="19.140625" style="102" bestFit="1" customWidth="1"/>
    <col min="8449" max="8449" width="10.42578125" style="102" customWidth="1"/>
    <col min="8450" max="8450" width="11.85546875" style="102" customWidth="1"/>
    <col min="8451" max="8451" width="14.7109375" style="102" customWidth="1"/>
    <col min="8452" max="8452" width="9" style="102" bestFit="1" customWidth="1"/>
    <col min="8453" max="8692" width="9.140625" style="102"/>
    <col min="8693" max="8693" width="4.7109375" style="102" bestFit="1" customWidth="1"/>
    <col min="8694" max="8694" width="9.7109375" style="102" bestFit="1" customWidth="1"/>
    <col min="8695" max="8695" width="10" style="102" bestFit="1" customWidth="1"/>
    <col min="8696" max="8696" width="8.85546875" style="102" bestFit="1" customWidth="1"/>
    <col min="8697" max="8697" width="22.85546875" style="102" customWidth="1"/>
    <col min="8698" max="8698" width="59.7109375" style="102" bestFit="1" customWidth="1"/>
    <col min="8699" max="8699" width="57.85546875" style="102" bestFit="1" customWidth="1"/>
    <col min="8700" max="8700" width="35.28515625" style="102" bestFit="1" customWidth="1"/>
    <col min="8701" max="8701" width="28.140625" style="102" bestFit="1" customWidth="1"/>
    <col min="8702" max="8702" width="33.140625" style="102" bestFit="1" customWidth="1"/>
    <col min="8703" max="8703" width="26" style="102" bestFit="1" customWidth="1"/>
    <col min="8704" max="8704" width="19.140625" style="102" bestFit="1" customWidth="1"/>
    <col min="8705" max="8705" width="10.42578125" style="102" customWidth="1"/>
    <col min="8706" max="8706" width="11.85546875" style="102" customWidth="1"/>
    <col min="8707" max="8707" width="14.7109375" style="102" customWidth="1"/>
    <col min="8708" max="8708" width="9" style="102" bestFit="1" customWidth="1"/>
    <col min="8709" max="8948" width="9.140625" style="102"/>
    <col min="8949" max="8949" width="4.7109375" style="102" bestFit="1" customWidth="1"/>
    <col min="8950" max="8950" width="9.7109375" style="102" bestFit="1" customWidth="1"/>
    <col min="8951" max="8951" width="10" style="102" bestFit="1" customWidth="1"/>
    <col min="8952" max="8952" width="8.85546875" style="102" bestFit="1" customWidth="1"/>
    <col min="8953" max="8953" width="22.85546875" style="102" customWidth="1"/>
    <col min="8954" max="8954" width="59.7109375" style="102" bestFit="1" customWidth="1"/>
    <col min="8955" max="8955" width="57.85546875" style="102" bestFit="1" customWidth="1"/>
    <col min="8956" max="8956" width="35.28515625" style="102" bestFit="1" customWidth="1"/>
    <col min="8957" max="8957" width="28.140625" style="102" bestFit="1" customWidth="1"/>
    <col min="8958" max="8958" width="33.140625" style="102" bestFit="1" customWidth="1"/>
    <col min="8959" max="8959" width="26" style="102" bestFit="1" customWidth="1"/>
    <col min="8960" max="8960" width="19.140625" style="102" bestFit="1" customWidth="1"/>
    <col min="8961" max="8961" width="10.42578125" style="102" customWidth="1"/>
    <col min="8962" max="8962" width="11.85546875" style="102" customWidth="1"/>
    <col min="8963" max="8963" width="14.7109375" style="102" customWidth="1"/>
    <col min="8964" max="8964" width="9" style="102" bestFit="1" customWidth="1"/>
    <col min="8965" max="9204" width="9.140625" style="102"/>
    <col min="9205" max="9205" width="4.7109375" style="102" bestFit="1" customWidth="1"/>
    <col min="9206" max="9206" width="9.7109375" style="102" bestFit="1" customWidth="1"/>
    <col min="9207" max="9207" width="10" style="102" bestFit="1" customWidth="1"/>
    <col min="9208" max="9208" width="8.85546875" style="102" bestFit="1" customWidth="1"/>
    <col min="9209" max="9209" width="22.85546875" style="102" customWidth="1"/>
    <col min="9210" max="9210" width="59.7109375" style="102" bestFit="1" customWidth="1"/>
    <col min="9211" max="9211" width="57.85546875" style="102" bestFit="1" customWidth="1"/>
    <col min="9212" max="9212" width="35.28515625" style="102" bestFit="1" customWidth="1"/>
    <col min="9213" max="9213" width="28.140625" style="102" bestFit="1" customWidth="1"/>
    <col min="9214" max="9214" width="33.140625" style="102" bestFit="1" customWidth="1"/>
    <col min="9215" max="9215" width="26" style="102" bestFit="1" customWidth="1"/>
    <col min="9216" max="9216" width="19.140625" style="102" bestFit="1" customWidth="1"/>
    <col min="9217" max="9217" width="10.42578125" style="102" customWidth="1"/>
    <col min="9218" max="9218" width="11.85546875" style="102" customWidth="1"/>
    <col min="9219" max="9219" width="14.7109375" style="102" customWidth="1"/>
    <col min="9220" max="9220" width="9" style="102" bestFit="1" customWidth="1"/>
    <col min="9221" max="9460" width="9.140625" style="102"/>
    <col min="9461" max="9461" width="4.7109375" style="102" bestFit="1" customWidth="1"/>
    <col min="9462" max="9462" width="9.7109375" style="102" bestFit="1" customWidth="1"/>
    <col min="9463" max="9463" width="10" style="102" bestFit="1" customWidth="1"/>
    <col min="9464" max="9464" width="8.85546875" style="102" bestFit="1" customWidth="1"/>
    <col min="9465" max="9465" width="22.85546875" style="102" customWidth="1"/>
    <col min="9466" max="9466" width="59.7109375" style="102" bestFit="1" customWidth="1"/>
    <col min="9467" max="9467" width="57.85546875" style="102" bestFit="1" customWidth="1"/>
    <col min="9468" max="9468" width="35.28515625" style="102" bestFit="1" customWidth="1"/>
    <col min="9469" max="9469" width="28.140625" style="102" bestFit="1" customWidth="1"/>
    <col min="9470" max="9470" width="33.140625" style="102" bestFit="1" customWidth="1"/>
    <col min="9471" max="9471" width="26" style="102" bestFit="1" customWidth="1"/>
    <col min="9472" max="9472" width="19.140625" style="102" bestFit="1" customWidth="1"/>
    <col min="9473" max="9473" width="10.42578125" style="102" customWidth="1"/>
    <col min="9474" max="9474" width="11.85546875" style="102" customWidth="1"/>
    <col min="9475" max="9475" width="14.7109375" style="102" customWidth="1"/>
    <col min="9476" max="9476" width="9" style="102" bestFit="1" customWidth="1"/>
    <col min="9477" max="9716" width="9.140625" style="102"/>
    <col min="9717" max="9717" width="4.7109375" style="102" bestFit="1" customWidth="1"/>
    <col min="9718" max="9718" width="9.7109375" style="102" bestFit="1" customWidth="1"/>
    <col min="9719" max="9719" width="10" style="102" bestFit="1" customWidth="1"/>
    <col min="9720" max="9720" width="8.85546875" style="102" bestFit="1" customWidth="1"/>
    <col min="9721" max="9721" width="22.85546875" style="102" customWidth="1"/>
    <col min="9722" max="9722" width="59.7109375" style="102" bestFit="1" customWidth="1"/>
    <col min="9723" max="9723" width="57.85546875" style="102" bestFit="1" customWidth="1"/>
    <col min="9724" max="9724" width="35.28515625" style="102" bestFit="1" customWidth="1"/>
    <col min="9725" max="9725" width="28.140625" style="102" bestFit="1" customWidth="1"/>
    <col min="9726" max="9726" width="33.140625" style="102" bestFit="1" customWidth="1"/>
    <col min="9727" max="9727" width="26" style="102" bestFit="1" customWidth="1"/>
    <col min="9728" max="9728" width="19.140625" style="102" bestFit="1" customWidth="1"/>
    <col min="9729" max="9729" width="10.42578125" style="102" customWidth="1"/>
    <col min="9730" max="9730" width="11.85546875" style="102" customWidth="1"/>
    <col min="9731" max="9731" width="14.7109375" style="102" customWidth="1"/>
    <col min="9732" max="9732" width="9" style="102" bestFit="1" customWidth="1"/>
    <col min="9733" max="9972" width="9.140625" style="102"/>
    <col min="9973" max="9973" width="4.7109375" style="102" bestFit="1" customWidth="1"/>
    <col min="9974" max="9974" width="9.7109375" style="102" bestFit="1" customWidth="1"/>
    <col min="9975" max="9975" width="10" style="102" bestFit="1" customWidth="1"/>
    <col min="9976" max="9976" width="8.85546875" style="102" bestFit="1" customWidth="1"/>
    <col min="9977" max="9977" width="22.85546875" style="102" customWidth="1"/>
    <col min="9978" max="9978" width="59.7109375" style="102" bestFit="1" customWidth="1"/>
    <col min="9979" max="9979" width="57.85546875" style="102" bestFit="1" customWidth="1"/>
    <col min="9980" max="9980" width="35.28515625" style="102" bestFit="1" customWidth="1"/>
    <col min="9981" max="9981" width="28.140625" style="102" bestFit="1" customWidth="1"/>
    <col min="9982" max="9982" width="33.140625" style="102" bestFit="1" customWidth="1"/>
    <col min="9983" max="9983" width="26" style="102" bestFit="1" customWidth="1"/>
    <col min="9984" max="9984" width="19.140625" style="102" bestFit="1" customWidth="1"/>
    <col min="9985" max="9985" width="10.42578125" style="102" customWidth="1"/>
    <col min="9986" max="9986" width="11.85546875" style="102" customWidth="1"/>
    <col min="9987" max="9987" width="14.7109375" style="102" customWidth="1"/>
    <col min="9988" max="9988" width="9" style="102" bestFit="1" customWidth="1"/>
    <col min="9989" max="10228" width="9.140625" style="102"/>
    <col min="10229" max="10229" width="4.7109375" style="102" bestFit="1" customWidth="1"/>
    <col min="10230" max="10230" width="9.7109375" style="102" bestFit="1" customWidth="1"/>
    <col min="10231" max="10231" width="10" style="102" bestFit="1" customWidth="1"/>
    <col min="10232" max="10232" width="8.85546875" style="102" bestFit="1" customWidth="1"/>
    <col min="10233" max="10233" width="22.85546875" style="102" customWidth="1"/>
    <col min="10234" max="10234" width="59.7109375" style="102" bestFit="1" customWidth="1"/>
    <col min="10235" max="10235" width="57.85546875" style="102" bestFit="1" customWidth="1"/>
    <col min="10236" max="10236" width="35.28515625" style="102" bestFit="1" customWidth="1"/>
    <col min="10237" max="10237" width="28.140625" style="102" bestFit="1" customWidth="1"/>
    <col min="10238" max="10238" width="33.140625" style="102" bestFit="1" customWidth="1"/>
    <col min="10239" max="10239" width="26" style="102" bestFit="1" customWidth="1"/>
    <col min="10240" max="10240" width="19.140625" style="102" bestFit="1" customWidth="1"/>
    <col min="10241" max="10241" width="10.42578125" style="102" customWidth="1"/>
    <col min="10242" max="10242" width="11.85546875" style="102" customWidth="1"/>
    <col min="10243" max="10243" width="14.7109375" style="102" customWidth="1"/>
    <col min="10244" max="10244" width="9" style="102" bestFit="1" customWidth="1"/>
    <col min="10245" max="10484" width="9.140625" style="102"/>
    <col min="10485" max="10485" width="4.7109375" style="102" bestFit="1" customWidth="1"/>
    <col min="10486" max="10486" width="9.7109375" style="102" bestFit="1" customWidth="1"/>
    <col min="10487" max="10487" width="10" style="102" bestFit="1" customWidth="1"/>
    <col min="10488" max="10488" width="8.85546875" style="102" bestFit="1" customWidth="1"/>
    <col min="10489" max="10489" width="22.85546875" style="102" customWidth="1"/>
    <col min="10490" max="10490" width="59.7109375" style="102" bestFit="1" customWidth="1"/>
    <col min="10491" max="10491" width="57.85546875" style="102" bestFit="1" customWidth="1"/>
    <col min="10492" max="10492" width="35.28515625" style="102" bestFit="1" customWidth="1"/>
    <col min="10493" max="10493" width="28.140625" style="102" bestFit="1" customWidth="1"/>
    <col min="10494" max="10494" width="33.140625" style="102" bestFit="1" customWidth="1"/>
    <col min="10495" max="10495" width="26" style="102" bestFit="1" customWidth="1"/>
    <col min="10496" max="10496" width="19.140625" style="102" bestFit="1" customWidth="1"/>
    <col min="10497" max="10497" width="10.42578125" style="102" customWidth="1"/>
    <col min="10498" max="10498" width="11.85546875" style="102" customWidth="1"/>
    <col min="10499" max="10499" width="14.7109375" style="102" customWidth="1"/>
    <col min="10500" max="10500" width="9" style="102" bestFit="1" customWidth="1"/>
    <col min="10501" max="10740" width="9.140625" style="102"/>
    <col min="10741" max="10741" width="4.7109375" style="102" bestFit="1" customWidth="1"/>
    <col min="10742" max="10742" width="9.7109375" style="102" bestFit="1" customWidth="1"/>
    <col min="10743" max="10743" width="10" style="102" bestFit="1" customWidth="1"/>
    <col min="10744" max="10744" width="8.85546875" style="102" bestFit="1" customWidth="1"/>
    <col min="10745" max="10745" width="22.85546875" style="102" customWidth="1"/>
    <col min="10746" max="10746" width="59.7109375" style="102" bestFit="1" customWidth="1"/>
    <col min="10747" max="10747" width="57.85546875" style="102" bestFit="1" customWidth="1"/>
    <col min="10748" max="10748" width="35.28515625" style="102" bestFit="1" customWidth="1"/>
    <col min="10749" max="10749" width="28.140625" style="102" bestFit="1" customWidth="1"/>
    <col min="10750" max="10750" width="33.140625" style="102" bestFit="1" customWidth="1"/>
    <col min="10751" max="10751" width="26" style="102" bestFit="1" customWidth="1"/>
    <col min="10752" max="10752" width="19.140625" style="102" bestFit="1" customWidth="1"/>
    <col min="10753" max="10753" width="10.42578125" style="102" customWidth="1"/>
    <col min="10754" max="10754" width="11.85546875" style="102" customWidth="1"/>
    <col min="10755" max="10755" width="14.7109375" style="102" customWidth="1"/>
    <col min="10756" max="10756" width="9" style="102" bestFit="1" customWidth="1"/>
    <col min="10757" max="10996" width="9.140625" style="102"/>
    <col min="10997" max="10997" width="4.7109375" style="102" bestFit="1" customWidth="1"/>
    <col min="10998" max="10998" width="9.7109375" style="102" bestFit="1" customWidth="1"/>
    <col min="10999" max="10999" width="10" style="102" bestFit="1" customWidth="1"/>
    <col min="11000" max="11000" width="8.85546875" style="102" bestFit="1" customWidth="1"/>
    <col min="11001" max="11001" width="22.85546875" style="102" customWidth="1"/>
    <col min="11002" max="11002" width="59.7109375" style="102" bestFit="1" customWidth="1"/>
    <col min="11003" max="11003" width="57.85546875" style="102" bestFit="1" customWidth="1"/>
    <col min="11004" max="11004" width="35.28515625" style="102" bestFit="1" customWidth="1"/>
    <col min="11005" max="11005" width="28.140625" style="102" bestFit="1" customWidth="1"/>
    <col min="11006" max="11006" width="33.140625" style="102" bestFit="1" customWidth="1"/>
    <col min="11007" max="11007" width="26" style="102" bestFit="1" customWidth="1"/>
    <col min="11008" max="11008" width="19.140625" style="102" bestFit="1" customWidth="1"/>
    <col min="11009" max="11009" width="10.42578125" style="102" customWidth="1"/>
    <col min="11010" max="11010" width="11.85546875" style="102" customWidth="1"/>
    <col min="11011" max="11011" width="14.7109375" style="102" customWidth="1"/>
    <col min="11012" max="11012" width="9" style="102" bestFit="1" customWidth="1"/>
    <col min="11013" max="11252" width="9.140625" style="102"/>
    <col min="11253" max="11253" width="4.7109375" style="102" bestFit="1" customWidth="1"/>
    <col min="11254" max="11254" width="9.7109375" style="102" bestFit="1" customWidth="1"/>
    <col min="11255" max="11255" width="10" style="102" bestFit="1" customWidth="1"/>
    <col min="11256" max="11256" width="8.85546875" style="102" bestFit="1" customWidth="1"/>
    <col min="11257" max="11257" width="22.85546875" style="102" customWidth="1"/>
    <col min="11258" max="11258" width="59.7109375" style="102" bestFit="1" customWidth="1"/>
    <col min="11259" max="11259" width="57.85546875" style="102" bestFit="1" customWidth="1"/>
    <col min="11260" max="11260" width="35.28515625" style="102" bestFit="1" customWidth="1"/>
    <col min="11261" max="11261" width="28.140625" style="102" bestFit="1" customWidth="1"/>
    <col min="11262" max="11262" width="33.140625" style="102" bestFit="1" customWidth="1"/>
    <col min="11263" max="11263" width="26" style="102" bestFit="1" customWidth="1"/>
    <col min="11264" max="11264" width="19.140625" style="102" bestFit="1" customWidth="1"/>
    <col min="11265" max="11265" width="10.42578125" style="102" customWidth="1"/>
    <col min="11266" max="11266" width="11.85546875" style="102" customWidth="1"/>
    <col min="11267" max="11267" width="14.7109375" style="102" customWidth="1"/>
    <col min="11268" max="11268" width="9" style="102" bestFit="1" customWidth="1"/>
    <col min="11269" max="11508" width="9.140625" style="102"/>
    <col min="11509" max="11509" width="4.7109375" style="102" bestFit="1" customWidth="1"/>
    <col min="11510" max="11510" width="9.7109375" style="102" bestFit="1" customWidth="1"/>
    <col min="11511" max="11511" width="10" style="102" bestFit="1" customWidth="1"/>
    <col min="11512" max="11512" width="8.85546875" style="102" bestFit="1" customWidth="1"/>
    <col min="11513" max="11513" width="22.85546875" style="102" customWidth="1"/>
    <col min="11514" max="11514" width="59.7109375" style="102" bestFit="1" customWidth="1"/>
    <col min="11515" max="11515" width="57.85546875" style="102" bestFit="1" customWidth="1"/>
    <col min="11516" max="11516" width="35.28515625" style="102" bestFit="1" customWidth="1"/>
    <col min="11517" max="11517" width="28.140625" style="102" bestFit="1" customWidth="1"/>
    <col min="11518" max="11518" width="33.140625" style="102" bestFit="1" customWidth="1"/>
    <col min="11519" max="11519" width="26" style="102" bestFit="1" customWidth="1"/>
    <col min="11520" max="11520" width="19.140625" style="102" bestFit="1" customWidth="1"/>
    <col min="11521" max="11521" width="10.42578125" style="102" customWidth="1"/>
    <col min="11522" max="11522" width="11.85546875" style="102" customWidth="1"/>
    <col min="11523" max="11523" width="14.7109375" style="102" customWidth="1"/>
    <col min="11524" max="11524" width="9" style="102" bestFit="1" customWidth="1"/>
    <col min="11525" max="11764" width="9.140625" style="102"/>
    <col min="11765" max="11765" width="4.7109375" style="102" bestFit="1" customWidth="1"/>
    <col min="11766" max="11766" width="9.7109375" style="102" bestFit="1" customWidth="1"/>
    <col min="11767" max="11767" width="10" style="102" bestFit="1" customWidth="1"/>
    <col min="11768" max="11768" width="8.85546875" style="102" bestFit="1" customWidth="1"/>
    <col min="11769" max="11769" width="22.85546875" style="102" customWidth="1"/>
    <col min="11770" max="11770" width="59.7109375" style="102" bestFit="1" customWidth="1"/>
    <col min="11771" max="11771" width="57.85546875" style="102" bestFit="1" customWidth="1"/>
    <col min="11772" max="11772" width="35.28515625" style="102" bestFit="1" customWidth="1"/>
    <col min="11773" max="11773" width="28.140625" style="102" bestFit="1" customWidth="1"/>
    <col min="11774" max="11774" width="33.140625" style="102" bestFit="1" customWidth="1"/>
    <col min="11775" max="11775" width="26" style="102" bestFit="1" customWidth="1"/>
    <col min="11776" max="11776" width="19.140625" style="102" bestFit="1" customWidth="1"/>
    <col min="11777" max="11777" width="10.42578125" style="102" customWidth="1"/>
    <col min="11778" max="11778" width="11.85546875" style="102" customWidth="1"/>
    <col min="11779" max="11779" width="14.7109375" style="102" customWidth="1"/>
    <col min="11780" max="11780" width="9" style="102" bestFit="1" customWidth="1"/>
    <col min="11781" max="12020" width="9.140625" style="102"/>
    <col min="12021" max="12021" width="4.7109375" style="102" bestFit="1" customWidth="1"/>
    <col min="12022" max="12022" width="9.7109375" style="102" bestFit="1" customWidth="1"/>
    <col min="12023" max="12023" width="10" style="102" bestFit="1" customWidth="1"/>
    <col min="12024" max="12024" width="8.85546875" style="102" bestFit="1" customWidth="1"/>
    <col min="12025" max="12025" width="22.85546875" style="102" customWidth="1"/>
    <col min="12026" max="12026" width="59.7109375" style="102" bestFit="1" customWidth="1"/>
    <col min="12027" max="12027" width="57.85546875" style="102" bestFit="1" customWidth="1"/>
    <col min="12028" max="12028" width="35.28515625" style="102" bestFit="1" customWidth="1"/>
    <col min="12029" max="12029" width="28.140625" style="102" bestFit="1" customWidth="1"/>
    <col min="12030" max="12030" width="33.140625" style="102" bestFit="1" customWidth="1"/>
    <col min="12031" max="12031" width="26" style="102" bestFit="1" customWidth="1"/>
    <col min="12032" max="12032" width="19.140625" style="102" bestFit="1" customWidth="1"/>
    <col min="12033" max="12033" width="10.42578125" style="102" customWidth="1"/>
    <col min="12034" max="12034" width="11.85546875" style="102" customWidth="1"/>
    <col min="12035" max="12035" width="14.7109375" style="102" customWidth="1"/>
    <col min="12036" max="12036" width="9" style="102" bestFit="1" customWidth="1"/>
    <col min="12037" max="12276" width="9.140625" style="102"/>
    <col min="12277" max="12277" width="4.7109375" style="102" bestFit="1" customWidth="1"/>
    <col min="12278" max="12278" width="9.7109375" style="102" bestFit="1" customWidth="1"/>
    <col min="12279" max="12279" width="10" style="102" bestFit="1" customWidth="1"/>
    <col min="12280" max="12280" width="8.85546875" style="102" bestFit="1" customWidth="1"/>
    <col min="12281" max="12281" width="22.85546875" style="102" customWidth="1"/>
    <col min="12282" max="12282" width="59.7109375" style="102" bestFit="1" customWidth="1"/>
    <col min="12283" max="12283" width="57.85546875" style="102" bestFit="1" customWidth="1"/>
    <col min="12284" max="12284" width="35.28515625" style="102" bestFit="1" customWidth="1"/>
    <col min="12285" max="12285" width="28.140625" style="102" bestFit="1" customWidth="1"/>
    <col min="12286" max="12286" width="33.140625" style="102" bestFit="1" customWidth="1"/>
    <col min="12287" max="12287" width="26" style="102" bestFit="1" customWidth="1"/>
    <col min="12288" max="12288" width="19.140625" style="102" bestFit="1" customWidth="1"/>
    <col min="12289" max="12289" width="10.42578125" style="102" customWidth="1"/>
    <col min="12290" max="12290" width="11.85546875" style="102" customWidth="1"/>
    <col min="12291" max="12291" width="14.7109375" style="102" customWidth="1"/>
    <col min="12292" max="12292" width="9" style="102" bestFit="1" customWidth="1"/>
    <col min="12293" max="12532" width="9.140625" style="102"/>
    <col min="12533" max="12533" width="4.7109375" style="102" bestFit="1" customWidth="1"/>
    <col min="12534" max="12534" width="9.7109375" style="102" bestFit="1" customWidth="1"/>
    <col min="12535" max="12535" width="10" style="102" bestFit="1" customWidth="1"/>
    <col min="12536" max="12536" width="8.85546875" style="102" bestFit="1" customWidth="1"/>
    <col min="12537" max="12537" width="22.85546875" style="102" customWidth="1"/>
    <col min="12538" max="12538" width="59.7109375" style="102" bestFit="1" customWidth="1"/>
    <col min="12539" max="12539" width="57.85546875" style="102" bestFit="1" customWidth="1"/>
    <col min="12540" max="12540" width="35.28515625" style="102" bestFit="1" customWidth="1"/>
    <col min="12541" max="12541" width="28.140625" style="102" bestFit="1" customWidth="1"/>
    <col min="12542" max="12542" width="33.140625" style="102" bestFit="1" customWidth="1"/>
    <col min="12543" max="12543" width="26" style="102" bestFit="1" customWidth="1"/>
    <col min="12544" max="12544" width="19.140625" style="102" bestFit="1" customWidth="1"/>
    <col min="12545" max="12545" width="10.42578125" style="102" customWidth="1"/>
    <col min="12546" max="12546" width="11.85546875" style="102" customWidth="1"/>
    <col min="12547" max="12547" width="14.7109375" style="102" customWidth="1"/>
    <col min="12548" max="12548" width="9" style="102" bestFit="1" customWidth="1"/>
    <col min="12549" max="12788" width="9.140625" style="102"/>
    <col min="12789" max="12789" width="4.7109375" style="102" bestFit="1" customWidth="1"/>
    <col min="12790" max="12790" width="9.7109375" style="102" bestFit="1" customWidth="1"/>
    <col min="12791" max="12791" width="10" style="102" bestFit="1" customWidth="1"/>
    <col min="12792" max="12792" width="8.85546875" style="102" bestFit="1" customWidth="1"/>
    <col min="12793" max="12793" width="22.85546875" style="102" customWidth="1"/>
    <col min="12794" max="12794" width="59.7109375" style="102" bestFit="1" customWidth="1"/>
    <col min="12795" max="12795" width="57.85546875" style="102" bestFit="1" customWidth="1"/>
    <col min="12796" max="12796" width="35.28515625" style="102" bestFit="1" customWidth="1"/>
    <col min="12797" max="12797" width="28.140625" style="102" bestFit="1" customWidth="1"/>
    <col min="12798" max="12798" width="33.140625" style="102" bestFit="1" customWidth="1"/>
    <col min="12799" max="12799" width="26" style="102" bestFit="1" customWidth="1"/>
    <col min="12800" max="12800" width="19.140625" style="102" bestFit="1" customWidth="1"/>
    <col min="12801" max="12801" width="10.42578125" style="102" customWidth="1"/>
    <col min="12802" max="12802" width="11.85546875" style="102" customWidth="1"/>
    <col min="12803" max="12803" width="14.7109375" style="102" customWidth="1"/>
    <col min="12804" max="12804" width="9" style="102" bestFit="1" customWidth="1"/>
    <col min="12805" max="13044" width="9.140625" style="102"/>
    <col min="13045" max="13045" width="4.7109375" style="102" bestFit="1" customWidth="1"/>
    <col min="13046" max="13046" width="9.7109375" style="102" bestFit="1" customWidth="1"/>
    <col min="13047" max="13047" width="10" style="102" bestFit="1" customWidth="1"/>
    <col min="13048" max="13048" width="8.85546875" style="102" bestFit="1" customWidth="1"/>
    <col min="13049" max="13049" width="22.85546875" style="102" customWidth="1"/>
    <col min="13050" max="13050" width="59.7109375" style="102" bestFit="1" customWidth="1"/>
    <col min="13051" max="13051" width="57.85546875" style="102" bestFit="1" customWidth="1"/>
    <col min="13052" max="13052" width="35.28515625" style="102" bestFit="1" customWidth="1"/>
    <col min="13053" max="13053" width="28.140625" style="102" bestFit="1" customWidth="1"/>
    <col min="13054" max="13054" width="33.140625" style="102" bestFit="1" customWidth="1"/>
    <col min="13055" max="13055" width="26" style="102" bestFit="1" customWidth="1"/>
    <col min="13056" max="13056" width="19.140625" style="102" bestFit="1" customWidth="1"/>
    <col min="13057" max="13057" width="10.42578125" style="102" customWidth="1"/>
    <col min="13058" max="13058" width="11.85546875" style="102" customWidth="1"/>
    <col min="13059" max="13059" width="14.7109375" style="102" customWidth="1"/>
    <col min="13060" max="13060" width="9" style="102" bestFit="1" customWidth="1"/>
    <col min="13061" max="13300" width="9.140625" style="102"/>
    <col min="13301" max="13301" width="4.7109375" style="102" bestFit="1" customWidth="1"/>
    <col min="13302" max="13302" width="9.7109375" style="102" bestFit="1" customWidth="1"/>
    <col min="13303" max="13303" width="10" style="102" bestFit="1" customWidth="1"/>
    <col min="13304" max="13304" width="8.85546875" style="102" bestFit="1" customWidth="1"/>
    <col min="13305" max="13305" width="22.85546875" style="102" customWidth="1"/>
    <col min="13306" max="13306" width="59.7109375" style="102" bestFit="1" customWidth="1"/>
    <col min="13307" max="13307" width="57.85546875" style="102" bestFit="1" customWidth="1"/>
    <col min="13308" max="13308" width="35.28515625" style="102" bestFit="1" customWidth="1"/>
    <col min="13309" max="13309" width="28.140625" style="102" bestFit="1" customWidth="1"/>
    <col min="13310" max="13310" width="33.140625" style="102" bestFit="1" customWidth="1"/>
    <col min="13311" max="13311" width="26" style="102" bestFit="1" customWidth="1"/>
    <col min="13312" max="13312" width="19.140625" style="102" bestFit="1" customWidth="1"/>
    <col min="13313" max="13313" width="10.42578125" style="102" customWidth="1"/>
    <col min="13314" max="13314" width="11.85546875" style="102" customWidth="1"/>
    <col min="13315" max="13315" width="14.7109375" style="102" customWidth="1"/>
    <col min="13316" max="13316" width="9" style="102" bestFit="1" customWidth="1"/>
    <col min="13317" max="13556" width="9.140625" style="102"/>
    <col min="13557" max="13557" width="4.7109375" style="102" bestFit="1" customWidth="1"/>
    <col min="13558" max="13558" width="9.7109375" style="102" bestFit="1" customWidth="1"/>
    <col min="13559" max="13559" width="10" style="102" bestFit="1" customWidth="1"/>
    <col min="13560" max="13560" width="8.85546875" style="102" bestFit="1" customWidth="1"/>
    <col min="13561" max="13561" width="22.85546875" style="102" customWidth="1"/>
    <col min="13562" max="13562" width="59.7109375" style="102" bestFit="1" customWidth="1"/>
    <col min="13563" max="13563" width="57.85546875" style="102" bestFit="1" customWidth="1"/>
    <col min="13564" max="13564" width="35.28515625" style="102" bestFit="1" customWidth="1"/>
    <col min="13565" max="13565" width="28.140625" style="102" bestFit="1" customWidth="1"/>
    <col min="13566" max="13566" width="33.140625" style="102" bestFit="1" customWidth="1"/>
    <col min="13567" max="13567" width="26" style="102" bestFit="1" customWidth="1"/>
    <col min="13568" max="13568" width="19.140625" style="102" bestFit="1" customWidth="1"/>
    <col min="13569" max="13569" width="10.42578125" style="102" customWidth="1"/>
    <col min="13570" max="13570" width="11.85546875" style="102" customWidth="1"/>
    <col min="13571" max="13571" width="14.7109375" style="102" customWidth="1"/>
    <col min="13572" max="13572" width="9" style="102" bestFit="1" customWidth="1"/>
    <col min="13573" max="13812" width="9.140625" style="102"/>
    <col min="13813" max="13813" width="4.7109375" style="102" bestFit="1" customWidth="1"/>
    <col min="13814" max="13814" width="9.7109375" style="102" bestFit="1" customWidth="1"/>
    <col min="13815" max="13815" width="10" style="102" bestFit="1" customWidth="1"/>
    <col min="13816" max="13816" width="8.85546875" style="102" bestFit="1" customWidth="1"/>
    <col min="13817" max="13817" width="22.85546875" style="102" customWidth="1"/>
    <col min="13818" max="13818" width="59.7109375" style="102" bestFit="1" customWidth="1"/>
    <col min="13819" max="13819" width="57.85546875" style="102" bestFit="1" customWidth="1"/>
    <col min="13820" max="13820" width="35.28515625" style="102" bestFit="1" customWidth="1"/>
    <col min="13821" max="13821" width="28.140625" style="102" bestFit="1" customWidth="1"/>
    <col min="13822" max="13822" width="33.140625" style="102" bestFit="1" customWidth="1"/>
    <col min="13823" max="13823" width="26" style="102" bestFit="1" customWidth="1"/>
    <col min="13824" max="13824" width="19.140625" style="102" bestFit="1" customWidth="1"/>
    <col min="13825" max="13825" width="10.42578125" style="102" customWidth="1"/>
    <col min="13826" max="13826" width="11.85546875" style="102" customWidth="1"/>
    <col min="13827" max="13827" width="14.7109375" style="102" customWidth="1"/>
    <col min="13828" max="13828" width="9" style="102" bestFit="1" customWidth="1"/>
    <col min="13829" max="14068" width="9.140625" style="102"/>
    <col min="14069" max="14069" width="4.7109375" style="102" bestFit="1" customWidth="1"/>
    <col min="14070" max="14070" width="9.7109375" style="102" bestFit="1" customWidth="1"/>
    <col min="14071" max="14071" width="10" style="102" bestFit="1" customWidth="1"/>
    <col min="14072" max="14072" width="8.85546875" style="102" bestFit="1" customWidth="1"/>
    <col min="14073" max="14073" width="22.85546875" style="102" customWidth="1"/>
    <col min="14074" max="14074" width="59.7109375" style="102" bestFit="1" customWidth="1"/>
    <col min="14075" max="14075" width="57.85546875" style="102" bestFit="1" customWidth="1"/>
    <col min="14076" max="14076" width="35.28515625" style="102" bestFit="1" customWidth="1"/>
    <col min="14077" max="14077" width="28.140625" style="102" bestFit="1" customWidth="1"/>
    <col min="14078" max="14078" width="33.140625" style="102" bestFit="1" customWidth="1"/>
    <col min="14079" max="14079" width="26" style="102" bestFit="1" customWidth="1"/>
    <col min="14080" max="14080" width="19.140625" style="102" bestFit="1" customWidth="1"/>
    <col min="14081" max="14081" width="10.42578125" style="102" customWidth="1"/>
    <col min="14082" max="14082" width="11.85546875" style="102" customWidth="1"/>
    <col min="14083" max="14083" width="14.7109375" style="102" customWidth="1"/>
    <col min="14084" max="14084" width="9" style="102" bestFit="1" customWidth="1"/>
    <col min="14085" max="14324" width="9.140625" style="102"/>
    <col min="14325" max="14325" width="4.7109375" style="102" bestFit="1" customWidth="1"/>
    <col min="14326" max="14326" width="9.7109375" style="102" bestFit="1" customWidth="1"/>
    <col min="14327" max="14327" width="10" style="102" bestFit="1" customWidth="1"/>
    <col min="14328" max="14328" width="8.85546875" style="102" bestFit="1" customWidth="1"/>
    <col min="14329" max="14329" width="22.85546875" style="102" customWidth="1"/>
    <col min="14330" max="14330" width="59.7109375" style="102" bestFit="1" customWidth="1"/>
    <col min="14331" max="14331" width="57.85546875" style="102" bestFit="1" customWidth="1"/>
    <col min="14332" max="14332" width="35.28515625" style="102" bestFit="1" customWidth="1"/>
    <col min="14333" max="14333" width="28.140625" style="102" bestFit="1" customWidth="1"/>
    <col min="14334" max="14334" width="33.140625" style="102" bestFit="1" customWidth="1"/>
    <col min="14335" max="14335" width="26" style="102" bestFit="1" customWidth="1"/>
    <col min="14336" max="14336" width="19.140625" style="102" bestFit="1" customWidth="1"/>
    <col min="14337" max="14337" width="10.42578125" style="102" customWidth="1"/>
    <col min="14338" max="14338" width="11.85546875" style="102" customWidth="1"/>
    <col min="14339" max="14339" width="14.7109375" style="102" customWidth="1"/>
    <col min="14340" max="14340" width="9" style="102" bestFit="1" customWidth="1"/>
    <col min="14341" max="14580" width="9.140625" style="102"/>
    <col min="14581" max="14581" width="4.7109375" style="102" bestFit="1" customWidth="1"/>
    <col min="14582" max="14582" width="9.7109375" style="102" bestFit="1" customWidth="1"/>
    <col min="14583" max="14583" width="10" style="102" bestFit="1" customWidth="1"/>
    <col min="14584" max="14584" width="8.85546875" style="102" bestFit="1" customWidth="1"/>
    <col min="14585" max="14585" width="22.85546875" style="102" customWidth="1"/>
    <col min="14586" max="14586" width="59.7109375" style="102" bestFit="1" customWidth="1"/>
    <col min="14587" max="14587" width="57.85546875" style="102" bestFit="1" customWidth="1"/>
    <col min="14588" max="14588" width="35.28515625" style="102" bestFit="1" customWidth="1"/>
    <col min="14589" max="14589" width="28.140625" style="102" bestFit="1" customWidth="1"/>
    <col min="14590" max="14590" width="33.140625" style="102" bestFit="1" customWidth="1"/>
    <col min="14591" max="14591" width="26" style="102" bestFit="1" customWidth="1"/>
    <col min="14592" max="14592" width="19.140625" style="102" bestFit="1" customWidth="1"/>
    <col min="14593" max="14593" width="10.42578125" style="102" customWidth="1"/>
    <col min="14594" max="14594" width="11.85546875" style="102" customWidth="1"/>
    <col min="14595" max="14595" width="14.7109375" style="102" customWidth="1"/>
    <col min="14596" max="14596" width="9" style="102" bestFit="1" customWidth="1"/>
    <col min="14597" max="14836" width="9.140625" style="102"/>
    <col min="14837" max="14837" width="4.7109375" style="102" bestFit="1" customWidth="1"/>
    <col min="14838" max="14838" width="9.7109375" style="102" bestFit="1" customWidth="1"/>
    <col min="14839" max="14839" width="10" style="102" bestFit="1" customWidth="1"/>
    <col min="14840" max="14840" width="8.85546875" style="102" bestFit="1" customWidth="1"/>
    <col min="14841" max="14841" width="22.85546875" style="102" customWidth="1"/>
    <col min="14842" max="14842" width="59.7109375" style="102" bestFit="1" customWidth="1"/>
    <col min="14843" max="14843" width="57.85546875" style="102" bestFit="1" customWidth="1"/>
    <col min="14844" max="14844" width="35.28515625" style="102" bestFit="1" customWidth="1"/>
    <col min="14845" max="14845" width="28.140625" style="102" bestFit="1" customWidth="1"/>
    <col min="14846" max="14846" width="33.140625" style="102" bestFit="1" customWidth="1"/>
    <col min="14847" max="14847" width="26" style="102" bestFit="1" customWidth="1"/>
    <col min="14848" max="14848" width="19.140625" style="102" bestFit="1" customWidth="1"/>
    <col min="14849" max="14849" width="10.42578125" style="102" customWidth="1"/>
    <col min="14850" max="14850" width="11.85546875" style="102" customWidth="1"/>
    <col min="14851" max="14851" width="14.7109375" style="102" customWidth="1"/>
    <col min="14852" max="14852" width="9" style="102" bestFit="1" customWidth="1"/>
    <col min="14853" max="15092" width="9.140625" style="102"/>
    <col min="15093" max="15093" width="4.7109375" style="102" bestFit="1" customWidth="1"/>
    <col min="15094" max="15094" width="9.7109375" style="102" bestFit="1" customWidth="1"/>
    <col min="15095" max="15095" width="10" style="102" bestFit="1" customWidth="1"/>
    <col min="15096" max="15096" width="8.85546875" style="102" bestFit="1" customWidth="1"/>
    <col min="15097" max="15097" width="22.85546875" style="102" customWidth="1"/>
    <col min="15098" max="15098" width="59.7109375" style="102" bestFit="1" customWidth="1"/>
    <col min="15099" max="15099" width="57.85546875" style="102" bestFit="1" customWidth="1"/>
    <col min="15100" max="15100" width="35.28515625" style="102" bestFit="1" customWidth="1"/>
    <col min="15101" max="15101" width="28.140625" style="102" bestFit="1" customWidth="1"/>
    <col min="15102" max="15102" width="33.140625" style="102" bestFit="1" customWidth="1"/>
    <col min="15103" max="15103" width="26" style="102" bestFit="1" customWidth="1"/>
    <col min="15104" max="15104" width="19.140625" style="102" bestFit="1" customWidth="1"/>
    <col min="15105" max="15105" width="10.42578125" style="102" customWidth="1"/>
    <col min="15106" max="15106" width="11.85546875" style="102" customWidth="1"/>
    <col min="15107" max="15107" width="14.7109375" style="102" customWidth="1"/>
    <col min="15108" max="15108" width="9" style="102" bestFit="1" customWidth="1"/>
    <col min="15109" max="15348" width="9.140625" style="102"/>
    <col min="15349" max="15349" width="4.7109375" style="102" bestFit="1" customWidth="1"/>
    <col min="15350" max="15350" width="9.7109375" style="102" bestFit="1" customWidth="1"/>
    <col min="15351" max="15351" width="10" style="102" bestFit="1" customWidth="1"/>
    <col min="15352" max="15352" width="8.85546875" style="102" bestFit="1" customWidth="1"/>
    <col min="15353" max="15353" width="22.85546875" style="102" customWidth="1"/>
    <col min="15354" max="15354" width="59.7109375" style="102" bestFit="1" customWidth="1"/>
    <col min="15355" max="15355" width="57.85546875" style="102" bestFit="1" customWidth="1"/>
    <col min="15356" max="15356" width="35.28515625" style="102" bestFit="1" customWidth="1"/>
    <col min="15357" max="15357" width="28.140625" style="102" bestFit="1" customWidth="1"/>
    <col min="15358" max="15358" width="33.140625" style="102" bestFit="1" customWidth="1"/>
    <col min="15359" max="15359" width="26" style="102" bestFit="1" customWidth="1"/>
    <col min="15360" max="15360" width="19.140625" style="102" bestFit="1" customWidth="1"/>
    <col min="15361" max="15361" width="10.42578125" style="102" customWidth="1"/>
    <col min="15362" max="15362" width="11.85546875" style="102" customWidth="1"/>
    <col min="15363" max="15363" width="14.7109375" style="102" customWidth="1"/>
    <col min="15364" max="15364" width="9" style="102" bestFit="1" customWidth="1"/>
    <col min="15365" max="15604" width="9.140625" style="102"/>
    <col min="15605" max="15605" width="4.7109375" style="102" bestFit="1" customWidth="1"/>
    <col min="15606" max="15606" width="9.7109375" style="102" bestFit="1" customWidth="1"/>
    <col min="15607" max="15607" width="10" style="102" bestFit="1" customWidth="1"/>
    <col min="15608" max="15608" width="8.85546875" style="102" bestFit="1" customWidth="1"/>
    <col min="15609" max="15609" width="22.85546875" style="102" customWidth="1"/>
    <col min="15610" max="15610" width="59.7109375" style="102" bestFit="1" customWidth="1"/>
    <col min="15611" max="15611" width="57.85546875" style="102" bestFit="1" customWidth="1"/>
    <col min="15612" max="15612" width="35.28515625" style="102" bestFit="1" customWidth="1"/>
    <col min="15613" max="15613" width="28.140625" style="102" bestFit="1" customWidth="1"/>
    <col min="15614" max="15614" width="33.140625" style="102" bestFit="1" customWidth="1"/>
    <col min="15615" max="15615" width="26" style="102" bestFit="1" customWidth="1"/>
    <col min="15616" max="15616" width="19.140625" style="102" bestFit="1" customWidth="1"/>
    <col min="15617" max="15617" width="10.42578125" style="102" customWidth="1"/>
    <col min="15618" max="15618" width="11.85546875" style="102" customWidth="1"/>
    <col min="15619" max="15619" width="14.7109375" style="102" customWidth="1"/>
    <col min="15620" max="15620" width="9" style="102" bestFit="1" customWidth="1"/>
    <col min="15621" max="15860" width="9.140625" style="102"/>
    <col min="15861" max="15861" width="4.7109375" style="102" bestFit="1" customWidth="1"/>
    <col min="15862" max="15862" width="9.7109375" style="102" bestFit="1" customWidth="1"/>
    <col min="15863" max="15863" width="10" style="102" bestFit="1" customWidth="1"/>
    <col min="15864" max="15864" width="8.85546875" style="102" bestFit="1" customWidth="1"/>
    <col min="15865" max="15865" width="22.85546875" style="102" customWidth="1"/>
    <col min="15866" max="15866" width="59.7109375" style="102" bestFit="1" customWidth="1"/>
    <col min="15867" max="15867" width="57.85546875" style="102" bestFit="1" customWidth="1"/>
    <col min="15868" max="15868" width="35.28515625" style="102" bestFit="1" customWidth="1"/>
    <col min="15869" max="15869" width="28.140625" style="102" bestFit="1" customWidth="1"/>
    <col min="15870" max="15870" width="33.140625" style="102" bestFit="1" customWidth="1"/>
    <col min="15871" max="15871" width="26" style="102" bestFit="1" customWidth="1"/>
    <col min="15872" max="15872" width="19.140625" style="102" bestFit="1" customWidth="1"/>
    <col min="15873" max="15873" width="10.42578125" style="102" customWidth="1"/>
    <col min="15874" max="15874" width="11.85546875" style="102" customWidth="1"/>
    <col min="15875" max="15875" width="14.7109375" style="102" customWidth="1"/>
    <col min="15876" max="15876" width="9" style="102" bestFit="1" customWidth="1"/>
    <col min="15877" max="16116" width="9.140625" style="102"/>
    <col min="16117" max="16117" width="4.7109375" style="102" bestFit="1" customWidth="1"/>
    <col min="16118" max="16118" width="9.7109375" style="102" bestFit="1" customWidth="1"/>
    <col min="16119" max="16119" width="10" style="102" bestFit="1" customWidth="1"/>
    <col min="16120" max="16120" width="8.85546875" style="102" bestFit="1" customWidth="1"/>
    <col min="16121" max="16121" width="22.85546875" style="102" customWidth="1"/>
    <col min="16122" max="16122" width="59.7109375" style="102" bestFit="1" customWidth="1"/>
    <col min="16123" max="16123" width="57.85546875" style="102" bestFit="1" customWidth="1"/>
    <col min="16124" max="16124" width="35.28515625" style="102" bestFit="1" customWidth="1"/>
    <col min="16125" max="16125" width="28.140625" style="102" bestFit="1" customWidth="1"/>
    <col min="16126" max="16126" width="33.140625" style="102" bestFit="1" customWidth="1"/>
    <col min="16127" max="16127" width="26" style="102" bestFit="1" customWidth="1"/>
    <col min="16128" max="16128" width="19.140625" style="102" bestFit="1" customWidth="1"/>
    <col min="16129" max="16129" width="10.42578125" style="102" customWidth="1"/>
    <col min="16130" max="16130" width="11.85546875" style="102" customWidth="1"/>
    <col min="16131" max="16131" width="14.7109375" style="102" customWidth="1"/>
    <col min="16132" max="16132" width="9" style="102" bestFit="1" customWidth="1"/>
    <col min="16133" max="16384" width="9.140625" style="102"/>
  </cols>
  <sheetData>
    <row r="2" spans="1:18" x14ac:dyDescent="0.25">
      <c r="A2" s="103" t="s">
        <v>4106</v>
      </c>
    </row>
    <row r="4" spans="1:18" s="106" customFormat="1" ht="47.25" customHeight="1" x14ac:dyDescent="0.25">
      <c r="A4" s="746" t="s">
        <v>0</v>
      </c>
      <c r="B4" s="748" t="s">
        <v>1</v>
      </c>
      <c r="C4" s="748" t="s">
        <v>2</v>
      </c>
      <c r="D4" s="748" t="s">
        <v>3</v>
      </c>
      <c r="E4" s="746" t="s">
        <v>4</v>
      </c>
      <c r="F4" s="746" t="s">
        <v>5</v>
      </c>
      <c r="G4" s="746" t="s">
        <v>6</v>
      </c>
      <c r="H4" s="757" t="s">
        <v>7</v>
      </c>
      <c r="I4" s="757"/>
      <c r="J4" s="746" t="s">
        <v>8</v>
      </c>
      <c r="K4" s="758" t="s">
        <v>9</v>
      </c>
      <c r="L4" s="759"/>
      <c r="M4" s="760" t="s">
        <v>10</v>
      </c>
      <c r="N4" s="760"/>
      <c r="O4" s="760" t="s">
        <v>11</v>
      </c>
      <c r="P4" s="760"/>
      <c r="Q4" s="746" t="s">
        <v>12</v>
      </c>
      <c r="R4" s="748" t="s">
        <v>13</v>
      </c>
    </row>
    <row r="5" spans="1:18" s="106" customFormat="1" ht="35.25" customHeight="1" x14ac:dyDescent="0.2">
      <c r="A5" s="747"/>
      <c r="B5" s="749"/>
      <c r="C5" s="749"/>
      <c r="D5" s="749"/>
      <c r="E5" s="747"/>
      <c r="F5" s="747"/>
      <c r="G5" s="747"/>
      <c r="H5" s="296" t="s">
        <v>14</v>
      </c>
      <c r="I5" s="296" t="s">
        <v>15</v>
      </c>
      <c r="J5" s="747"/>
      <c r="K5" s="298">
        <v>2018</v>
      </c>
      <c r="L5" s="298">
        <v>2019</v>
      </c>
      <c r="M5" s="24">
        <v>2018</v>
      </c>
      <c r="N5" s="24">
        <v>2019</v>
      </c>
      <c r="O5" s="24">
        <v>2018</v>
      </c>
      <c r="P5" s="24">
        <v>2019</v>
      </c>
      <c r="Q5" s="747"/>
      <c r="R5" s="749"/>
    </row>
    <row r="6" spans="1:18" s="106" customFormat="1" ht="15.75" customHeight="1" x14ac:dyDescent="0.2">
      <c r="A6" s="295" t="s">
        <v>16</v>
      </c>
      <c r="B6" s="296" t="s">
        <v>17</v>
      </c>
      <c r="C6" s="296" t="s">
        <v>18</v>
      </c>
      <c r="D6" s="296" t="s">
        <v>19</v>
      </c>
      <c r="E6" s="295" t="s">
        <v>20</v>
      </c>
      <c r="F6" s="295" t="s">
        <v>21</v>
      </c>
      <c r="G6" s="295" t="s">
        <v>22</v>
      </c>
      <c r="H6" s="296" t="s">
        <v>23</v>
      </c>
      <c r="I6" s="296" t="s">
        <v>24</v>
      </c>
      <c r="J6" s="295" t="s">
        <v>25</v>
      </c>
      <c r="K6" s="298" t="s">
        <v>26</v>
      </c>
      <c r="L6" s="298" t="s">
        <v>27</v>
      </c>
      <c r="M6" s="299" t="s">
        <v>28</v>
      </c>
      <c r="N6" s="299" t="s">
        <v>29</v>
      </c>
      <c r="O6" s="299" t="s">
        <v>30</v>
      </c>
      <c r="P6" s="299" t="s">
        <v>31</v>
      </c>
      <c r="Q6" s="295" t="s">
        <v>32</v>
      </c>
      <c r="R6" s="296" t="s">
        <v>33</v>
      </c>
    </row>
    <row r="7" spans="1:18" s="615" customFormat="1" ht="63" customHeight="1" x14ac:dyDescent="0.2">
      <c r="A7" s="1138">
        <v>1</v>
      </c>
      <c r="B7" s="1138" t="s">
        <v>3146</v>
      </c>
      <c r="C7" s="1137" t="s">
        <v>1888</v>
      </c>
      <c r="D7" s="1138">
        <v>7</v>
      </c>
      <c r="E7" s="1139" t="s">
        <v>3145</v>
      </c>
      <c r="F7" s="1138" t="s">
        <v>3144</v>
      </c>
      <c r="G7" s="1138" t="s">
        <v>3143</v>
      </c>
      <c r="H7" s="698" t="s">
        <v>3142</v>
      </c>
      <c r="I7" s="698">
        <v>1</v>
      </c>
      <c r="J7" s="1135" t="s">
        <v>3141</v>
      </c>
      <c r="K7" s="1135"/>
      <c r="L7" s="1135" t="s">
        <v>3140</v>
      </c>
      <c r="M7" s="1135"/>
      <c r="N7" s="1136">
        <v>150000</v>
      </c>
      <c r="O7" s="1135"/>
      <c r="P7" s="1136">
        <v>150000</v>
      </c>
      <c r="Q7" s="1135" t="s">
        <v>3139</v>
      </c>
      <c r="R7" s="1135" t="s">
        <v>3138</v>
      </c>
    </row>
    <row r="8" spans="1:18" s="615" customFormat="1" ht="66" customHeight="1" x14ac:dyDescent="0.2">
      <c r="A8" s="1138"/>
      <c r="B8" s="1138"/>
      <c r="C8" s="1137"/>
      <c r="D8" s="1138"/>
      <c r="E8" s="1139"/>
      <c r="F8" s="1138"/>
      <c r="G8" s="1138"/>
      <c r="H8" s="698" t="s">
        <v>53</v>
      </c>
      <c r="I8" s="698">
        <v>14</v>
      </c>
      <c r="J8" s="1135"/>
      <c r="K8" s="1135"/>
      <c r="L8" s="1135"/>
      <c r="M8" s="1135"/>
      <c r="N8" s="1136"/>
      <c r="O8" s="1135"/>
      <c r="P8" s="1136"/>
      <c r="Q8" s="1135"/>
      <c r="R8" s="1135"/>
    </row>
    <row r="9" spans="1:18" s="615" customFormat="1" ht="66" customHeight="1" x14ac:dyDescent="0.2">
      <c r="A9" s="756"/>
      <c r="B9" s="756"/>
      <c r="C9" s="755"/>
      <c r="D9" s="756"/>
      <c r="E9" s="756"/>
      <c r="F9" s="756"/>
      <c r="G9" s="756"/>
      <c r="H9" s="698" t="s">
        <v>3137</v>
      </c>
      <c r="I9" s="698">
        <v>2</v>
      </c>
      <c r="J9" s="756"/>
      <c r="K9" s="756"/>
      <c r="L9" s="756"/>
      <c r="M9" s="756"/>
      <c r="N9" s="960"/>
      <c r="O9" s="756"/>
      <c r="P9" s="960"/>
      <c r="Q9" s="756"/>
      <c r="R9" s="756"/>
    </row>
    <row r="10" spans="1:18" s="107" customFormat="1" ht="21.75" customHeight="1" x14ac:dyDescent="0.25">
      <c r="A10" s="358"/>
      <c r="B10" s="357"/>
      <c r="C10" s="357"/>
      <c r="D10" s="357"/>
      <c r="E10" s="357"/>
      <c r="F10" s="357"/>
      <c r="G10" s="357"/>
      <c r="H10" s="357"/>
      <c r="I10" s="357"/>
      <c r="J10" s="357"/>
      <c r="K10" s="357"/>
      <c r="L10" s="357"/>
      <c r="M10" s="357"/>
      <c r="N10" s="357"/>
      <c r="O10" s="357"/>
      <c r="P10" s="357"/>
      <c r="Q10" s="357"/>
      <c r="R10" s="357"/>
    </row>
    <row r="11" spans="1:18" s="107" customFormat="1" ht="21.75" customHeight="1" x14ac:dyDescent="0.25">
      <c r="A11" s="358"/>
      <c r="B11" s="357"/>
      <c r="C11" s="357"/>
      <c r="D11" s="357"/>
      <c r="E11" s="357"/>
      <c r="F11" s="357"/>
      <c r="G11" s="357"/>
      <c r="H11" s="357"/>
      <c r="I11" s="357"/>
      <c r="J11" s="357"/>
      <c r="K11" s="357"/>
      <c r="L11" s="220"/>
      <c r="M11" s="918" t="s">
        <v>119</v>
      </c>
      <c r="N11" s="918"/>
      <c r="O11" s="918" t="s">
        <v>120</v>
      </c>
      <c r="P11" s="918"/>
      <c r="Q11" s="357"/>
      <c r="R11" s="357"/>
    </row>
    <row r="12" spans="1:18" s="108" customFormat="1" x14ac:dyDescent="0.25">
      <c r="M12" s="582" t="s">
        <v>121</v>
      </c>
      <c r="N12" s="189" t="s">
        <v>122</v>
      </c>
      <c r="O12" s="189" t="s">
        <v>121</v>
      </c>
      <c r="P12" s="189" t="s">
        <v>122</v>
      </c>
    </row>
    <row r="13" spans="1:18" s="108" customFormat="1" x14ac:dyDescent="0.25">
      <c r="M13" s="359">
        <v>1</v>
      </c>
      <c r="N13" s="111">
        <v>150000</v>
      </c>
      <c r="O13" s="112" t="s">
        <v>67</v>
      </c>
      <c r="P13" s="699" t="s">
        <v>67</v>
      </c>
    </row>
    <row r="14" spans="1:18" s="108" customFormat="1" x14ac:dyDescent="0.25">
      <c r="M14" s="109"/>
      <c r="N14" s="109"/>
      <c r="O14" s="109"/>
      <c r="P14" s="109"/>
    </row>
    <row r="15" spans="1:18" s="108" customFormat="1" x14ac:dyDescent="0.25">
      <c r="M15" s="109"/>
      <c r="N15" s="109"/>
      <c r="O15" s="109"/>
      <c r="P15" s="109"/>
    </row>
    <row r="16" spans="1:18" s="108" customFormat="1" x14ac:dyDescent="0.25">
      <c r="M16" s="109"/>
      <c r="N16" s="109"/>
      <c r="O16" s="109"/>
      <c r="P16" s="109"/>
    </row>
    <row r="17" spans="13:16" s="108" customFormat="1" x14ac:dyDescent="0.25">
      <c r="M17" s="109"/>
      <c r="N17" s="109"/>
      <c r="O17" s="109"/>
      <c r="P17" s="109"/>
    </row>
    <row r="18" spans="13:16" s="108" customFormat="1" x14ac:dyDescent="0.25">
      <c r="M18" s="109"/>
      <c r="N18" s="109"/>
      <c r="O18" s="109"/>
      <c r="P18" s="109"/>
    </row>
    <row r="19" spans="13:16" s="108" customFormat="1" x14ac:dyDescent="0.25">
      <c r="M19" s="109"/>
      <c r="N19" s="109"/>
      <c r="O19" s="109"/>
      <c r="P19" s="109"/>
    </row>
    <row r="20" spans="13:16" s="108" customFormat="1" x14ac:dyDescent="0.25">
      <c r="M20" s="109"/>
      <c r="N20" s="109"/>
      <c r="O20" s="109"/>
      <c r="P20" s="109"/>
    </row>
    <row r="21" spans="13:16" s="108" customFormat="1" x14ac:dyDescent="0.25">
      <c r="M21" s="109"/>
      <c r="N21" s="109"/>
      <c r="O21" s="109"/>
      <c r="P21" s="109"/>
    </row>
    <row r="22" spans="13:16" s="108" customFormat="1" x14ac:dyDescent="0.25">
      <c r="M22" s="109"/>
      <c r="N22" s="109"/>
      <c r="O22" s="109"/>
      <c r="P22" s="109"/>
    </row>
    <row r="23" spans="13:16" s="108" customFormat="1" x14ac:dyDescent="0.25">
      <c r="M23" s="109"/>
      <c r="N23" s="109"/>
      <c r="O23" s="109"/>
      <c r="P23" s="109"/>
    </row>
    <row r="24" spans="13:16" s="108" customFormat="1" x14ac:dyDescent="0.25">
      <c r="M24" s="109"/>
      <c r="N24" s="109"/>
      <c r="O24" s="109"/>
      <c r="P24" s="109"/>
    </row>
    <row r="25" spans="13:16" s="108" customFormat="1" x14ac:dyDescent="0.25">
      <c r="M25" s="109"/>
      <c r="N25" s="109"/>
      <c r="O25" s="109"/>
      <c r="P25" s="109"/>
    </row>
    <row r="26" spans="13:16" s="108" customFormat="1" x14ac:dyDescent="0.25">
      <c r="M26" s="109"/>
      <c r="N26" s="109"/>
      <c r="O26" s="109"/>
      <c r="P26" s="109"/>
    </row>
    <row r="27" spans="13:16" s="108" customFormat="1" x14ac:dyDescent="0.25">
      <c r="M27" s="109"/>
      <c r="N27" s="109"/>
      <c r="O27" s="109"/>
      <c r="P27" s="109"/>
    </row>
    <row r="28" spans="13:16" s="108" customFormat="1" x14ac:dyDescent="0.25">
      <c r="M28" s="109"/>
      <c r="N28" s="109"/>
      <c r="O28" s="109"/>
      <c r="P28" s="109"/>
    </row>
    <row r="29" spans="13:16" s="108" customFormat="1" x14ac:dyDescent="0.25">
      <c r="M29" s="109"/>
      <c r="N29" s="109"/>
      <c r="O29" s="109"/>
      <c r="P29" s="109"/>
    </row>
    <row r="30" spans="13:16" s="108" customFormat="1" x14ac:dyDescent="0.25">
      <c r="M30" s="109"/>
      <c r="N30" s="109"/>
      <c r="O30" s="109"/>
      <c r="P30" s="109"/>
    </row>
    <row r="31" spans="13:16" s="108" customFormat="1" x14ac:dyDescent="0.25">
      <c r="M31" s="109"/>
      <c r="N31" s="109"/>
      <c r="O31" s="109"/>
      <c r="P31" s="109"/>
    </row>
    <row r="32" spans="13:16" s="108" customFormat="1" x14ac:dyDescent="0.25">
      <c r="M32" s="109"/>
      <c r="N32" s="109"/>
      <c r="O32" s="109"/>
      <c r="P32" s="109"/>
    </row>
    <row r="33" spans="13:16" s="108" customFormat="1" x14ac:dyDescent="0.25">
      <c r="M33" s="109"/>
      <c r="N33" s="109"/>
      <c r="O33" s="109"/>
      <c r="P33" s="109"/>
    </row>
    <row r="34" spans="13:16" s="108" customFormat="1" x14ac:dyDescent="0.25">
      <c r="M34" s="109"/>
      <c r="N34" s="109"/>
      <c r="O34" s="109"/>
      <c r="P34" s="109"/>
    </row>
    <row r="35" spans="13:16" s="108" customFormat="1" x14ac:dyDescent="0.25">
      <c r="M35" s="109"/>
      <c r="N35" s="109"/>
      <c r="O35" s="109"/>
      <c r="P35" s="109"/>
    </row>
    <row r="36" spans="13:16" s="108" customFormat="1" x14ac:dyDescent="0.25">
      <c r="M36" s="109"/>
      <c r="N36" s="109"/>
      <c r="O36" s="109"/>
      <c r="P36" s="109"/>
    </row>
    <row r="37" spans="13:16" s="108" customFormat="1" x14ac:dyDescent="0.25">
      <c r="M37" s="109"/>
      <c r="N37" s="109"/>
      <c r="O37" s="109"/>
      <c r="P37" s="109"/>
    </row>
    <row r="38" spans="13:16" s="108" customFormat="1" x14ac:dyDescent="0.25">
      <c r="M38" s="109"/>
      <c r="N38" s="109"/>
      <c r="O38" s="109"/>
      <c r="P38" s="109"/>
    </row>
    <row r="39" spans="13:16" s="108" customFormat="1" x14ac:dyDescent="0.25">
      <c r="M39" s="109"/>
      <c r="N39" s="109"/>
      <c r="O39" s="109"/>
      <c r="P39" s="109"/>
    </row>
    <row r="40" spans="13:16" s="108" customFormat="1" x14ac:dyDescent="0.25">
      <c r="M40" s="109"/>
      <c r="N40" s="109"/>
      <c r="O40" s="109"/>
      <c r="P40" s="109"/>
    </row>
    <row r="41" spans="13:16" s="108" customFormat="1" x14ac:dyDescent="0.25">
      <c r="M41" s="109"/>
      <c r="N41" s="109"/>
      <c r="O41" s="109"/>
      <c r="P41" s="109"/>
    </row>
    <row r="42" spans="13:16" s="108" customFormat="1" x14ac:dyDescent="0.25">
      <c r="M42" s="109"/>
      <c r="N42" s="109"/>
      <c r="O42" s="109"/>
      <c r="P42" s="109"/>
    </row>
    <row r="43" spans="13:16" s="108" customFormat="1" x14ac:dyDescent="0.25">
      <c r="M43" s="109"/>
      <c r="N43" s="109"/>
      <c r="O43" s="109"/>
      <c r="P43" s="109"/>
    </row>
    <row r="44" spans="13:16" s="108" customFormat="1" x14ac:dyDescent="0.25">
      <c r="M44" s="109"/>
      <c r="N44" s="109"/>
      <c r="O44" s="109"/>
      <c r="P44" s="109"/>
    </row>
    <row r="45" spans="13:16" s="108" customFormat="1" x14ac:dyDescent="0.25">
      <c r="M45" s="109"/>
      <c r="N45" s="109"/>
      <c r="O45" s="109"/>
      <c r="P45" s="109"/>
    </row>
    <row r="46" spans="13:16" s="108" customFormat="1" x14ac:dyDescent="0.25">
      <c r="M46" s="109"/>
      <c r="N46" s="109"/>
      <c r="O46" s="109"/>
      <c r="P46" s="109"/>
    </row>
    <row r="47" spans="13:16" s="108" customFormat="1" x14ac:dyDescent="0.25">
      <c r="M47" s="109"/>
      <c r="N47" s="109"/>
      <c r="O47" s="109"/>
      <c r="P47" s="109"/>
    </row>
    <row r="48" spans="13:16" s="108" customFormat="1" x14ac:dyDescent="0.25">
      <c r="M48" s="109"/>
      <c r="N48" s="109"/>
      <c r="O48" s="109"/>
      <c r="P48" s="109"/>
    </row>
    <row r="49" spans="13:16" s="108" customFormat="1" x14ac:dyDescent="0.25">
      <c r="M49" s="109"/>
      <c r="N49" s="109"/>
      <c r="O49" s="109"/>
      <c r="P49" s="109"/>
    </row>
    <row r="50" spans="13:16" s="108" customFormat="1" x14ac:dyDescent="0.25">
      <c r="M50" s="109"/>
      <c r="N50" s="109"/>
      <c r="O50" s="109"/>
      <c r="P50" s="109"/>
    </row>
    <row r="51" spans="13:16" s="108" customFormat="1" x14ac:dyDescent="0.25">
      <c r="M51" s="109"/>
      <c r="N51" s="109"/>
      <c r="O51" s="109"/>
      <c r="P51" s="109"/>
    </row>
    <row r="52" spans="13:16" s="108" customFormat="1" x14ac:dyDescent="0.25">
      <c r="M52" s="109"/>
      <c r="N52" s="109"/>
      <c r="O52" s="109"/>
      <c r="P52" s="109"/>
    </row>
    <row r="53" spans="13:16" s="108" customFormat="1" x14ac:dyDescent="0.25">
      <c r="M53" s="109"/>
      <c r="N53" s="109"/>
      <c r="O53" s="109"/>
      <c r="P53" s="109"/>
    </row>
    <row r="54" spans="13:16" s="108" customFormat="1" x14ac:dyDescent="0.25">
      <c r="M54" s="109"/>
      <c r="N54" s="109"/>
      <c r="O54" s="109"/>
      <c r="P54" s="109"/>
    </row>
    <row r="55" spans="13:16" s="108" customFormat="1" x14ac:dyDescent="0.25">
      <c r="M55" s="109"/>
      <c r="N55" s="109"/>
      <c r="O55" s="109"/>
      <c r="P55" s="109"/>
    </row>
    <row r="56" spans="13:16" s="108" customFormat="1" x14ac:dyDescent="0.25">
      <c r="M56" s="109"/>
      <c r="N56" s="109"/>
      <c r="O56" s="109"/>
      <c r="P56" s="109"/>
    </row>
    <row r="57" spans="13:16" s="108" customFormat="1" x14ac:dyDescent="0.25">
      <c r="M57" s="109"/>
      <c r="N57" s="109"/>
      <c r="O57" s="109"/>
      <c r="P57" s="109"/>
    </row>
    <row r="58" spans="13:16" s="108" customFormat="1" x14ac:dyDescent="0.25">
      <c r="M58" s="109"/>
      <c r="N58" s="109"/>
      <c r="O58" s="109"/>
      <c r="P58" s="109"/>
    </row>
    <row r="59" spans="13:16" s="108" customFormat="1" x14ac:dyDescent="0.25">
      <c r="M59" s="109"/>
      <c r="N59" s="109"/>
      <c r="O59" s="109"/>
      <c r="P59" s="109"/>
    </row>
    <row r="60" spans="13:16" s="108" customFormat="1" x14ac:dyDescent="0.25">
      <c r="M60" s="109"/>
      <c r="N60" s="109"/>
      <c r="O60" s="109"/>
      <c r="P60" s="109"/>
    </row>
    <row r="61" spans="13:16" s="108" customFormat="1" x14ac:dyDescent="0.25">
      <c r="M61" s="109"/>
      <c r="N61" s="109"/>
      <c r="O61" s="109"/>
      <c r="P61" s="109"/>
    </row>
    <row r="62" spans="13:16" s="108" customFormat="1" x14ac:dyDescent="0.25">
      <c r="M62" s="109"/>
      <c r="N62" s="109"/>
      <c r="O62" s="109"/>
      <c r="P62" s="109"/>
    </row>
    <row r="63" spans="13:16" s="108" customFormat="1" x14ac:dyDescent="0.25">
      <c r="M63" s="109"/>
      <c r="N63" s="109"/>
      <c r="O63" s="109"/>
      <c r="P63" s="109"/>
    </row>
    <row r="64" spans="13:16" s="108" customFormat="1" x14ac:dyDescent="0.25">
      <c r="M64" s="109"/>
      <c r="N64" s="109"/>
      <c r="O64" s="109"/>
      <c r="P64" s="109"/>
    </row>
    <row r="65" spans="13:16" s="108" customFormat="1" x14ac:dyDescent="0.25">
      <c r="M65" s="109"/>
      <c r="N65" s="109"/>
      <c r="O65" s="109"/>
      <c r="P65" s="109"/>
    </row>
    <row r="66" spans="13:16" s="108" customFormat="1" x14ac:dyDescent="0.25">
      <c r="M66" s="109"/>
      <c r="N66" s="109"/>
      <c r="O66" s="109"/>
      <c r="P66" s="109"/>
    </row>
    <row r="67" spans="13:16" s="108" customFormat="1" x14ac:dyDescent="0.25">
      <c r="M67" s="109"/>
      <c r="N67" s="109"/>
      <c r="O67" s="109"/>
      <c r="P67" s="109"/>
    </row>
    <row r="68" spans="13:16" s="108" customFormat="1" x14ac:dyDescent="0.25">
      <c r="M68" s="109"/>
      <c r="N68" s="109"/>
      <c r="O68" s="109"/>
      <c r="P68" s="109"/>
    </row>
    <row r="69" spans="13:16" s="108" customFormat="1" x14ac:dyDescent="0.25">
      <c r="M69" s="109"/>
      <c r="N69" s="109"/>
      <c r="O69" s="109"/>
      <c r="P69" s="109"/>
    </row>
    <row r="70" spans="13:16" s="108" customFormat="1" x14ac:dyDescent="0.25">
      <c r="M70" s="109"/>
      <c r="N70" s="109"/>
      <c r="O70" s="109"/>
      <c r="P70" s="109"/>
    </row>
    <row r="71" spans="13:16" s="108" customFormat="1" x14ac:dyDescent="0.25">
      <c r="M71" s="109"/>
      <c r="N71" s="109"/>
      <c r="O71" s="109"/>
      <c r="P71" s="109"/>
    </row>
    <row r="72" spans="13:16" s="108" customFormat="1" x14ac:dyDescent="0.25">
      <c r="M72" s="109"/>
      <c r="N72" s="109"/>
      <c r="O72" s="109"/>
      <c r="P72" s="109"/>
    </row>
    <row r="73" spans="13:16" s="108" customFormat="1" x14ac:dyDescent="0.25">
      <c r="M73" s="109"/>
      <c r="N73" s="109"/>
      <c r="O73" s="109"/>
      <c r="P73" s="109"/>
    </row>
    <row r="74" spans="13:16" s="108" customFormat="1" x14ac:dyDescent="0.25">
      <c r="M74" s="109"/>
      <c r="N74" s="109"/>
      <c r="O74" s="109"/>
      <c r="P74" s="109"/>
    </row>
    <row r="75" spans="13:16" s="108" customFormat="1" x14ac:dyDescent="0.25">
      <c r="M75" s="109"/>
      <c r="N75" s="109"/>
      <c r="O75" s="109"/>
      <c r="P75" s="109"/>
    </row>
    <row r="76" spans="13:16" s="108" customFormat="1" x14ac:dyDescent="0.25">
      <c r="M76" s="109"/>
      <c r="N76" s="109"/>
      <c r="O76" s="109"/>
      <c r="P76" s="109"/>
    </row>
    <row r="77" spans="13:16" s="108" customFormat="1" x14ac:dyDescent="0.25">
      <c r="M77" s="109"/>
      <c r="N77" s="109"/>
      <c r="O77" s="109"/>
      <c r="P77" s="109"/>
    </row>
    <row r="78" spans="13:16" s="108" customFormat="1" x14ac:dyDescent="0.25">
      <c r="M78" s="109"/>
      <c r="N78" s="109"/>
      <c r="O78" s="109"/>
      <c r="P78" s="109"/>
    </row>
    <row r="79" spans="13:16" s="108" customFormat="1" x14ac:dyDescent="0.25">
      <c r="M79" s="109"/>
      <c r="N79" s="109"/>
      <c r="O79" s="109"/>
      <c r="P79" s="109"/>
    </row>
    <row r="80" spans="13:16" s="108" customFormat="1" x14ac:dyDescent="0.25">
      <c r="M80" s="109"/>
      <c r="N80" s="109"/>
      <c r="O80" s="109"/>
      <c r="P80" s="109"/>
    </row>
    <row r="81" spans="13:16" s="108" customFormat="1" x14ac:dyDescent="0.25">
      <c r="M81" s="109"/>
      <c r="N81" s="109"/>
      <c r="O81" s="109"/>
      <c r="P81" s="109"/>
    </row>
    <row r="82" spans="13:16" s="108" customFormat="1" x14ac:dyDescent="0.25">
      <c r="M82" s="109"/>
      <c r="N82" s="109"/>
      <c r="O82" s="109"/>
      <c r="P82" s="109"/>
    </row>
    <row r="83" spans="13:16" s="108" customFormat="1" x14ac:dyDescent="0.25">
      <c r="M83" s="109"/>
      <c r="N83" s="109"/>
      <c r="O83" s="109"/>
      <c r="P83" s="109"/>
    </row>
    <row r="84" spans="13:16" s="108" customFormat="1" x14ac:dyDescent="0.25">
      <c r="M84" s="109"/>
      <c r="N84" s="109"/>
      <c r="O84" s="109"/>
      <c r="P84" s="109"/>
    </row>
    <row r="85" spans="13:16" s="108" customFormat="1" x14ac:dyDescent="0.25">
      <c r="M85" s="109"/>
      <c r="N85" s="109"/>
      <c r="O85" s="109"/>
      <c r="P85" s="109"/>
    </row>
    <row r="86" spans="13:16" s="108" customFormat="1" x14ac:dyDescent="0.25">
      <c r="M86" s="109"/>
      <c r="N86" s="109"/>
      <c r="O86" s="109"/>
      <c r="P86" s="109"/>
    </row>
    <row r="87" spans="13:16" s="108" customFormat="1" x14ac:dyDescent="0.25">
      <c r="M87" s="109"/>
      <c r="N87" s="109"/>
      <c r="O87" s="109"/>
      <c r="P87" s="109"/>
    </row>
    <row r="88" spans="13:16" s="108" customFormat="1" x14ac:dyDescent="0.25">
      <c r="M88" s="109"/>
      <c r="N88" s="109"/>
      <c r="O88" s="109"/>
      <c r="P88" s="109"/>
    </row>
    <row r="89" spans="13:16" s="108" customFormat="1" x14ac:dyDescent="0.25">
      <c r="M89" s="109"/>
      <c r="N89" s="109"/>
      <c r="O89" s="109"/>
      <c r="P89" s="109"/>
    </row>
    <row r="90" spans="13:16" s="108" customFormat="1" x14ac:dyDescent="0.25">
      <c r="M90" s="109"/>
      <c r="N90" s="109"/>
      <c r="O90" s="109"/>
      <c r="P90" s="109"/>
    </row>
    <row r="91" spans="13:16" s="108" customFormat="1" x14ac:dyDescent="0.25">
      <c r="M91" s="109"/>
      <c r="N91" s="109"/>
      <c r="O91" s="109"/>
      <c r="P91" s="109"/>
    </row>
    <row r="92" spans="13:16" s="108" customFormat="1" x14ac:dyDescent="0.25">
      <c r="M92" s="109"/>
      <c r="N92" s="109"/>
      <c r="O92" s="109"/>
      <c r="P92" s="109"/>
    </row>
    <row r="93" spans="13:16" s="108" customFormat="1" x14ac:dyDescent="0.25">
      <c r="M93" s="109"/>
      <c r="N93" s="109"/>
      <c r="O93" s="109"/>
      <c r="P93" s="109"/>
    </row>
    <row r="94" spans="13:16" s="108" customFormat="1" x14ac:dyDescent="0.25">
      <c r="M94" s="109"/>
      <c r="N94" s="109"/>
      <c r="O94" s="109"/>
      <c r="P94" s="109"/>
    </row>
    <row r="95" spans="13:16" s="108" customFormat="1" x14ac:dyDescent="0.25">
      <c r="M95" s="109"/>
      <c r="N95" s="109"/>
      <c r="O95" s="109"/>
      <c r="P95" s="109"/>
    </row>
    <row r="96" spans="13:16" s="108" customFormat="1" x14ac:dyDescent="0.25">
      <c r="M96" s="109"/>
      <c r="N96" s="109"/>
      <c r="O96" s="109"/>
      <c r="P96" s="109"/>
    </row>
    <row r="97" spans="13:16" s="108" customFormat="1" x14ac:dyDescent="0.25">
      <c r="M97" s="109"/>
      <c r="N97" s="109"/>
      <c r="O97" s="109"/>
      <c r="P97" s="109"/>
    </row>
    <row r="98" spans="13:16" s="108" customFormat="1" x14ac:dyDescent="0.25">
      <c r="M98" s="109"/>
      <c r="N98" s="109"/>
      <c r="O98" s="109"/>
      <c r="P98" s="109"/>
    </row>
    <row r="99" spans="13:16" s="108" customFormat="1" x14ac:dyDescent="0.25">
      <c r="M99" s="109"/>
      <c r="N99" s="109"/>
      <c r="O99" s="109"/>
      <c r="P99" s="109"/>
    </row>
    <row r="100" spans="13:16" s="108" customFormat="1" x14ac:dyDescent="0.25">
      <c r="M100" s="109"/>
      <c r="N100" s="109"/>
      <c r="O100" s="109"/>
      <c r="P100" s="109"/>
    </row>
    <row r="101" spans="13:16" s="108" customFormat="1" x14ac:dyDescent="0.25">
      <c r="M101" s="109"/>
      <c r="N101" s="109"/>
      <c r="O101" s="109"/>
      <c r="P101" s="109"/>
    </row>
    <row r="102" spans="13:16" s="108" customFormat="1" x14ac:dyDescent="0.25">
      <c r="M102" s="109"/>
      <c r="N102" s="109"/>
      <c r="O102" s="109"/>
      <c r="P102" s="109"/>
    </row>
    <row r="103" spans="13:16" s="108" customFormat="1" x14ac:dyDescent="0.25">
      <c r="M103" s="109"/>
      <c r="N103" s="109"/>
      <c r="O103" s="109"/>
      <c r="P103" s="109"/>
    </row>
    <row r="104" spans="13:16" s="108" customFormat="1" x14ac:dyDescent="0.25">
      <c r="M104" s="109"/>
      <c r="N104" s="109"/>
      <c r="O104" s="109"/>
      <c r="P104" s="109"/>
    </row>
    <row r="105" spans="13:16" s="108" customFormat="1" x14ac:dyDescent="0.25">
      <c r="M105" s="109"/>
      <c r="N105" s="109"/>
      <c r="O105" s="109"/>
      <c r="P105" s="109"/>
    </row>
    <row r="106" spans="13:16" s="108" customFormat="1" x14ac:dyDescent="0.25">
      <c r="M106" s="109"/>
      <c r="N106" s="109"/>
      <c r="O106" s="109"/>
      <c r="P106" s="109"/>
    </row>
    <row r="107" spans="13:16" s="108" customFormat="1" x14ac:dyDescent="0.25">
      <c r="M107" s="109"/>
      <c r="N107" s="109"/>
      <c r="O107" s="109"/>
      <c r="P107" s="109"/>
    </row>
    <row r="108" spans="13:16" s="108" customFormat="1" x14ac:dyDescent="0.25">
      <c r="M108" s="109"/>
      <c r="N108" s="109"/>
      <c r="O108" s="109"/>
      <c r="P108" s="109"/>
    </row>
    <row r="109" spans="13:16" s="108" customFormat="1" x14ac:dyDescent="0.25">
      <c r="M109" s="109"/>
      <c r="N109" s="109"/>
      <c r="O109" s="109"/>
      <c r="P109" s="109"/>
    </row>
    <row r="110" spans="13:16" s="108" customFormat="1" x14ac:dyDescent="0.25">
      <c r="M110" s="109"/>
      <c r="N110" s="109"/>
      <c r="O110" s="109"/>
      <c r="P110" s="109"/>
    </row>
    <row r="111" spans="13:16" s="108" customFormat="1" x14ac:dyDescent="0.25">
      <c r="M111" s="109"/>
      <c r="N111" s="109"/>
      <c r="O111" s="109"/>
      <c r="P111" s="109"/>
    </row>
    <row r="112" spans="13:16" s="108" customFormat="1" x14ac:dyDescent="0.25">
      <c r="M112" s="109"/>
      <c r="N112" s="109"/>
      <c r="O112" s="109"/>
      <c r="P112" s="109"/>
    </row>
    <row r="113" spans="13:16" s="108" customFormat="1" x14ac:dyDescent="0.25">
      <c r="M113" s="109"/>
      <c r="N113" s="109"/>
      <c r="O113" s="109"/>
      <c r="P113" s="109"/>
    </row>
    <row r="114" spans="13:16" s="108" customFormat="1" x14ac:dyDescent="0.25">
      <c r="M114" s="109"/>
      <c r="N114" s="109"/>
      <c r="O114" s="109"/>
      <c r="P114" s="109"/>
    </row>
    <row r="115" spans="13:16" s="108" customFormat="1" x14ac:dyDescent="0.25">
      <c r="M115" s="109"/>
      <c r="N115" s="109"/>
      <c r="O115" s="109"/>
      <c r="P115" s="109"/>
    </row>
    <row r="116" spans="13:16" s="108" customFormat="1" x14ac:dyDescent="0.25">
      <c r="M116" s="109"/>
      <c r="N116" s="109"/>
      <c r="O116" s="109"/>
      <c r="P116" s="109"/>
    </row>
    <row r="117" spans="13:16" s="108" customFormat="1" x14ac:dyDescent="0.25">
      <c r="M117" s="109"/>
      <c r="N117" s="109"/>
      <c r="O117" s="109"/>
      <c r="P117" s="109"/>
    </row>
    <row r="118" spans="13:16" s="108" customFormat="1" x14ac:dyDescent="0.25">
      <c r="M118" s="109"/>
      <c r="N118" s="109"/>
      <c r="O118" s="109"/>
      <c r="P118" s="109"/>
    </row>
    <row r="119" spans="13:16" s="108" customFormat="1" x14ac:dyDescent="0.25">
      <c r="M119" s="109"/>
      <c r="N119" s="109"/>
      <c r="O119" s="109"/>
      <c r="P119" s="109"/>
    </row>
    <row r="120" spans="13:16" s="108" customFormat="1" x14ac:dyDescent="0.25">
      <c r="M120" s="109"/>
      <c r="N120" s="109"/>
      <c r="O120" s="109"/>
      <c r="P120" s="109"/>
    </row>
    <row r="121" spans="13:16" s="108" customFormat="1" x14ac:dyDescent="0.25">
      <c r="M121" s="109"/>
      <c r="N121" s="109"/>
      <c r="O121" s="109"/>
      <c r="P121" s="109"/>
    </row>
    <row r="122" spans="13:16" s="108" customFormat="1" x14ac:dyDescent="0.25">
      <c r="M122" s="109"/>
      <c r="N122" s="109"/>
      <c r="O122" s="109"/>
      <c r="P122" s="109"/>
    </row>
    <row r="123" spans="13:16" s="108" customFormat="1" x14ac:dyDescent="0.25">
      <c r="M123" s="109"/>
      <c r="N123" s="109"/>
      <c r="O123" s="109"/>
      <c r="P123" s="109"/>
    </row>
    <row r="124" spans="13:16" s="108" customFormat="1" x14ac:dyDescent="0.25">
      <c r="M124" s="109"/>
      <c r="N124" s="109"/>
      <c r="O124" s="109"/>
      <c r="P124" s="109"/>
    </row>
    <row r="125" spans="13:16" s="108" customFormat="1" x14ac:dyDescent="0.25">
      <c r="M125" s="109"/>
      <c r="N125" s="109"/>
      <c r="O125" s="109"/>
      <c r="P125" s="109"/>
    </row>
    <row r="126" spans="13:16" s="108" customFormat="1" x14ac:dyDescent="0.25">
      <c r="M126" s="109"/>
      <c r="N126" s="109"/>
      <c r="O126" s="109"/>
      <c r="P126" s="109"/>
    </row>
    <row r="127" spans="13:16" s="108" customFormat="1" x14ac:dyDescent="0.25">
      <c r="M127" s="109"/>
      <c r="N127" s="109"/>
      <c r="O127" s="109"/>
      <c r="P127" s="109"/>
    </row>
    <row r="128" spans="13:16" s="108" customFormat="1" x14ac:dyDescent="0.25">
      <c r="M128" s="109"/>
      <c r="N128" s="109"/>
      <c r="O128" s="109"/>
      <c r="P128" s="109"/>
    </row>
    <row r="129" spans="12:16" s="108" customFormat="1" x14ac:dyDescent="0.25">
      <c r="M129" s="109"/>
      <c r="N129" s="109"/>
      <c r="O129" s="109"/>
      <c r="P129" s="109"/>
    </row>
    <row r="130" spans="12:16" s="108" customFormat="1" x14ac:dyDescent="0.25">
      <c r="M130" s="109"/>
      <c r="N130" s="109"/>
      <c r="O130" s="109"/>
      <c r="P130" s="109"/>
    </row>
    <row r="131" spans="12:16" s="108" customFormat="1" x14ac:dyDescent="0.25">
      <c r="M131" s="109"/>
      <c r="N131" s="109"/>
      <c r="O131" s="109"/>
      <c r="P131" s="109"/>
    </row>
    <row r="132" spans="12:16" s="108" customFormat="1" x14ac:dyDescent="0.25">
      <c r="M132" s="109"/>
      <c r="N132" s="109"/>
      <c r="O132" s="109"/>
      <c r="P132" s="109"/>
    </row>
    <row r="133" spans="12:16" s="108" customFormat="1" x14ac:dyDescent="0.25">
      <c r="M133" s="109"/>
      <c r="N133" s="109"/>
      <c r="O133" s="109"/>
      <c r="P133" s="109"/>
    </row>
    <row r="134" spans="12:16" s="108" customFormat="1" x14ac:dyDescent="0.25">
      <c r="M134" s="109"/>
      <c r="N134" s="109"/>
      <c r="O134" s="109"/>
      <c r="P134" s="109"/>
    </row>
    <row r="135" spans="12:16" s="108" customFormat="1" x14ac:dyDescent="0.25">
      <c r="M135" s="109"/>
      <c r="N135" s="109"/>
      <c r="O135" s="109"/>
      <c r="P135" s="109"/>
    </row>
    <row r="136" spans="12:16" s="108" customFormat="1" x14ac:dyDescent="0.25">
      <c r="L136" s="102"/>
      <c r="M136" s="109"/>
      <c r="N136" s="109"/>
      <c r="O136" s="109"/>
      <c r="P136" s="109"/>
    </row>
    <row r="137" spans="12:16" s="108" customFormat="1" x14ac:dyDescent="0.25">
      <c r="L137" s="102"/>
      <c r="M137" s="109"/>
      <c r="N137" s="109"/>
      <c r="O137" s="109"/>
      <c r="P137" s="109"/>
    </row>
    <row r="138" spans="12:16" s="108" customFormat="1" x14ac:dyDescent="0.25">
      <c r="L138" s="102"/>
      <c r="M138" s="109"/>
      <c r="N138" s="109"/>
      <c r="O138" s="109"/>
      <c r="P138" s="109"/>
    </row>
    <row r="139" spans="12:16" s="108" customFormat="1" x14ac:dyDescent="0.25">
      <c r="L139" s="102"/>
      <c r="M139" s="109"/>
      <c r="N139" s="109"/>
      <c r="O139" s="109"/>
      <c r="P139" s="109"/>
    </row>
    <row r="140" spans="12:16" s="108" customFormat="1" x14ac:dyDescent="0.25">
      <c r="L140" s="102"/>
      <c r="M140" s="109"/>
      <c r="N140" s="109"/>
      <c r="O140" s="109"/>
      <c r="P140" s="109"/>
    </row>
    <row r="141" spans="12:16" s="108" customFormat="1" x14ac:dyDescent="0.25">
      <c r="L141" s="102"/>
      <c r="M141" s="109"/>
      <c r="N141" s="109"/>
      <c r="O141" s="109"/>
      <c r="P141" s="109"/>
    </row>
  </sheetData>
  <mergeCells count="32">
    <mergeCell ref="Q7:Q9"/>
    <mergeCell ref="R7:R9"/>
    <mergeCell ref="Q4:Q5"/>
    <mergeCell ref="R4:R5"/>
    <mergeCell ref="G4:G5"/>
    <mergeCell ref="H4:I4"/>
    <mergeCell ref="J4:J5"/>
    <mergeCell ref="K4:L4"/>
    <mergeCell ref="M4:N4"/>
    <mergeCell ref="C7:C9"/>
    <mergeCell ref="B7:B9"/>
    <mergeCell ref="A7:A9"/>
    <mergeCell ref="O4:P4"/>
    <mergeCell ref="F4:F5"/>
    <mergeCell ref="G7:G9"/>
    <mergeCell ref="F7:F9"/>
    <mergeCell ref="E7:E9"/>
    <mergeCell ref="D7:D9"/>
    <mergeCell ref="J7:J9"/>
    <mergeCell ref="K7:K9"/>
    <mergeCell ref="A4:A5"/>
    <mergeCell ref="B4:B5"/>
    <mergeCell ref="C4:C5"/>
    <mergeCell ref="D4:D5"/>
    <mergeCell ref="E4:E5"/>
    <mergeCell ref="M11:N11"/>
    <mergeCell ref="O11:P11"/>
    <mergeCell ref="L7:L9"/>
    <mergeCell ref="M7:M9"/>
    <mergeCell ref="N7:N9"/>
    <mergeCell ref="O7:O9"/>
    <mergeCell ref="P7:P9"/>
  </mergeCells>
  <pageMargins left="0.25" right="0.25" top="0.75" bottom="0.75" header="0.3" footer="0.3"/>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111"/>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0.425781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s="28" customFormat="1" x14ac:dyDescent="0.25">
      <c r="A2" s="19" t="s">
        <v>4061</v>
      </c>
    </row>
    <row r="3" spans="1:19" s="28" customFormat="1" x14ac:dyDescent="0.25">
      <c r="M3" s="20"/>
      <c r="N3" s="20"/>
      <c r="O3" s="20"/>
      <c r="P3" s="20"/>
    </row>
    <row r="4" spans="1:19" s="22" customFormat="1" ht="47.25" customHeight="1" x14ac:dyDescent="0.25">
      <c r="A4" s="746" t="s">
        <v>0</v>
      </c>
      <c r="B4" s="748" t="s">
        <v>1</v>
      </c>
      <c r="C4" s="748" t="s">
        <v>2</v>
      </c>
      <c r="D4" s="748" t="s">
        <v>3</v>
      </c>
      <c r="E4" s="746" t="s">
        <v>4</v>
      </c>
      <c r="F4" s="746" t="s">
        <v>5</v>
      </c>
      <c r="G4" s="746" t="s">
        <v>6</v>
      </c>
      <c r="H4" s="757" t="s">
        <v>7</v>
      </c>
      <c r="I4" s="757"/>
      <c r="J4" s="746" t="s">
        <v>8</v>
      </c>
      <c r="K4" s="758" t="s">
        <v>9</v>
      </c>
      <c r="L4" s="759"/>
      <c r="M4" s="760" t="s">
        <v>10</v>
      </c>
      <c r="N4" s="760"/>
      <c r="O4" s="760" t="s">
        <v>11</v>
      </c>
      <c r="P4" s="760"/>
      <c r="Q4" s="746" t="s">
        <v>12</v>
      </c>
      <c r="R4" s="748" t="s">
        <v>13</v>
      </c>
      <c r="S4" s="21"/>
    </row>
    <row r="5" spans="1:19" s="22" customFormat="1" ht="35.25" customHeight="1" x14ac:dyDescent="0.2">
      <c r="A5" s="747"/>
      <c r="B5" s="749"/>
      <c r="C5" s="749"/>
      <c r="D5" s="749"/>
      <c r="E5" s="747"/>
      <c r="F5" s="747"/>
      <c r="G5" s="747"/>
      <c r="H5" s="47" t="s">
        <v>14</v>
      </c>
      <c r="I5" s="47" t="s">
        <v>15</v>
      </c>
      <c r="J5" s="747"/>
      <c r="K5" s="49">
        <v>2018</v>
      </c>
      <c r="L5" s="49">
        <v>2019</v>
      </c>
      <c r="M5" s="24">
        <v>2018</v>
      </c>
      <c r="N5" s="24">
        <v>2019</v>
      </c>
      <c r="O5" s="24">
        <v>2018</v>
      </c>
      <c r="P5" s="24">
        <v>2019</v>
      </c>
      <c r="Q5" s="747"/>
      <c r="R5" s="749"/>
      <c r="S5" s="21"/>
    </row>
    <row r="6" spans="1:19" s="22" customFormat="1" ht="15.75" customHeight="1" x14ac:dyDescent="0.2">
      <c r="A6" s="48" t="s">
        <v>16</v>
      </c>
      <c r="B6" s="47" t="s">
        <v>17</v>
      </c>
      <c r="C6" s="47" t="s">
        <v>18</v>
      </c>
      <c r="D6" s="47" t="s">
        <v>19</v>
      </c>
      <c r="E6" s="48" t="s">
        <v>20</v>
      </c>
      <c r="F6" s="48" t="s">
        <v>21</v>
      </c>
      <c r="G6" s="48" t="s">
        <v>22</v>
      </c>
      <c r="H6" s="47" t="s">
        <v>23</v>
      </c>
      <c r="I6" s="47" t="s">
        <v>24</v>
      </c>
      <c r="J6" s="48" t="s">
        <v>25</v>
      </c>
      <c r="K6" s="49" t="s">
        <v>26</v>
      </c>
      <c r="L6" s="49" t="s">
        <v>27</v>
      </c>
      <c r="M6" s="50" t="s">
        <v>28</v>
      </c>
      <c r="N6" s="50" t="s">
        <v>29</v>
      </c>
      <c r="O6" s="50" t="s">
        <v>30</v>
      </c>
      <c r="P6" s="50" t="s">
        <v>31</v>
      </c>
      <c r="Q6" s="48" t="s">
        <v>32</v>
      </c>
      <c r="R6" s="47" t="s">
        <v>33</v>
      </c>
      <c r="S6" s="21"/>
    </row>
    <row r="7" spans="1:19" s="40" customFormat="1" ht="71.25" customHeight="1" x14ac:dyDescent="0.25">
      <c r="A7" s="750">
        <v>1</v>
      </c>
      <c r="B7" s="752" t="s">
        <v>127</v>
      </c>
      <c r="C7" s="755">
        <v>2.2999999999999998</v>
      </c>
      <c r="D7" s="756">
        <v>10</v>
      </c>
      <c r="E7" s="756" t="s">
        <v>128</v>
      </c>
      <c r="F7" s="756" t="s">
        <v>129</v>
      </c>
      <c r="G7" s="756" t="s">
        <v>130</v>
      </c>
      <c r="H7" s="27" t="s">
        <v>131</v>
      </c>
      <c r="I7" s="26" t="s">
        <v>36</v>
      </c>
      <c r="J7" s="756" t="s">
        <v>132</v>
      </c>
      <c r="K7" s="764" t="s">
        <v>82</v>
      </c>
      <c r="L7" s="764" t="s">
        <v>88</v>
      </c>
      <c r="M7" s="765">
        <v>15000</v>
      </c>
      <c r="N7" s="766"/>
      <c r="O7" s="765">
        <v>15000</v>
      </c>
      <c r="P7" s="765"/>
      <c r="Q7" s="756" t="s">
        <v>133</v>
      </c>
      <c r="R7" s="761" t="s">
        <v>134</v>
      </c>
      <c r="S7" s="39"/>
    </row>
    <row r="8" spans="1:19" s="40" customFormat="1" ht="50.25" customHeight="1" x14ac:dyDescent="0.25">
      <c r="A8" s="751"/>
      <c r="B8" s="753"/>
      <c r="C8" s="755"/>
      <c r="D8" s="756"/>
      <c r="E8" s="756"/>
      <c r="F8" s="756"/>
      <c r="G8" s="756"/>
      <c r="H8" s="43" t="s">
        <v>135</v>
      </c>
      <c r="I8" s="26" t="s">
        <v>136</v>
      </c>
      <c r="J8" s="756"/>
      <c r="K8" s="764"/>
      <c r="L8" s="764"/>
      <c r="M8" s="765"/>
      <c r="N8" s="766"/>
      <c r="O8" s="765"/>
      <c r="P8" s="765"/>
      <c r="Q8" s="756"/>
      <c r="R8" s="762"/>
      <c r="S8" s="39"/>
    </row>
    <row r="9" spans="1:19" s="40" customFormat="1" ht="45.75" customHeight="1" x14ac:dyDescent="0.25">
      <c r="A9" s="751"/>
      <c r="B9" s="754"/>
      <c r="C9" s="755"/>
      <c r="D9" s="756"/>
      <c r="E9" s="756"/>
      <c r="F9" s="756"/>
      <c r="G9" s="756"/>
      <c r="H9" s="43" t="s">
        <v>137</v>
      </c>
      <c r="I9" s="26" t="s">
        <v>136</v>
      </c>
      <c r="J9" s="756"/>
      <c r="K9" s="764"/>
      <c r="L9" s="764"/>
      <c r="M9" s="765"/>
      <c r="N9" s="766"/>
      <c r="O9" s="765"/>
      <c r="P9" s="765"/>
      <c r="Q9" s="756"/>
      <c r="R9" s="763"/>
      <c r="S9" s="39"/>
    </row>
    <row r="10" spans="1:19" s="3" customFormat="1" ht="90" customHeight="1" x14ac:dyDescent="0.25">
      <c r="A10" s="776">
        <v>2</v>
      </c>
      <c r="B10" s="767" t="s">
        <v>127</v>
      </c>
      <c r="C10" s="767">
        <v>2.2999999999999998</v>
      </c>
      <c r="D10" s="768">
        <v>10</v>
      </c>
      <c r="E10" s="768" t="s">
        <v>138</v>
      </c>
      <c r="F10" s="769" t="s">
        <v>139</v>
      </c>
      <c r="G10" s="768" t="s">
        <v>140</v>
      </c>
      <c r="H10" s="214" t="s">
        <v>131</v>
      </c>
      <c r="I10" s="5" t="s">
        <v>36</v>
      </c>
      <c r="J10" s="771" t="s">
        <v>141</v>
      </c>
      <c r="K10" s="773" t="s">
        <v>62</v>
      </c>
      <c r="L10" s="773" t="s">
        <v>88</v>
      </c>
      <c r="M10" s="774">
        <v>30000</v>
      </c>
      <c r="N10" s="775"/>
      <c r="O10" s="774">
        <v>30000</v>
      </c>
      <c r="P10" s="774"/>
      <c r="Q10" s="768" t="s">
        <v>133</v>
      </c>
      <c r="R10" s="768" t="s">
        <v>134</v>
      </c>
      <c r="S10" s="2"/>
    </row>
    <row r="11" spans="1:19" s="3" customFormat="1" ht="73.5" customHeight="1" x14ac:dyDescent="0.25">
      <c r="A11" s="777"/>
      <c r="B11" s="767"/>
      <c r="C11" s="767"/>
      <c r="D11" s="768"/>
      <c r="E11" s="768"/>
      <c r="F11" s="770"/>
      <c r="G11" s="768"/>
      <c r="H11" s="214" t="s">
        <v>137</v>
      </c>
      <c r="I11" s="5" t="s">
        <v>143</v>
      </c>
      <c r="J11" s="772"/>
      <c r="K11" s="773"/>
      <c r="L11" s="773"/>
      <c r="M11" s="774"/>
      <c r="N11" s="775"/>
      <c r="O11" s="774"/>
      <c r="P11" s="774"/>
      <c r="Q11" s="768"/>
      <c r="R11" s="768"/>
      <c r="S11" s="2"/>
    </row>
    <row r="12" spans="1:19" s="3" customFormat="1" ht="90.75" customHeight="1" x14ac:dyDescent="0.25">
      <c r="A12" s="771">
        <v>3</v>
      </c>
      <c r="B12" s="771" t="s">
        <v>127</v>
      </c>
      <c r="C12" s="771">
        <v>2.2999999999999998</v>
      </c>
      <c r="D12" s="771">
        <v>10</v>
      </c>
      <c r="E12" s="771" t="s">
        <v>144</v>
      </c>
      <c r="F12" s="771" t="s">
        <v>145</v>
      </c>
      <c r="G12" s="771" t="s">
        <v>146</v>
      </c>
      <c r="H12" s="214" t="s">
        <v>131</v>
      </c>
      <c r="I12" s="1">
        <v>1</v>
      </c>
      <c r="J12" s="771" t="s">
        <v>147</v>
      </c>
      <c r="K12" s="776" t="s">
        <v>62</v>
      </c>
      <c r="L12" s="773" t="s">
        <v>88</v>
      </c>
      <c r="M12" s="778">
        <v>40000</v>
      </c>
      <c r="N12" s="780"/>
      <c r="O12" s="778">
        <v>40000</v>
      </c>
      <c r="P12" s="780"/>
      <c r="Q12" s="771" t="s">
        <v>133</v>
      </c>
      <c r="R12" s="771" t="s">
        <v>134</v>
      </c>
      <c r="S12" s="2"/>
    </row>
    <row r="13" spans="1:19" s="3" customFormat="1" ht="90.75" customHeight="1" x14ac:dyDescent="0.25">
      <c r="A13" s="772"/>
      <c r="B13" s="772"/>
      <c r="C13" s="772"/>
      <c r="D13" s="772"/>
      <c r="E13" s="772"/>
      <c r="F13" s="772"/>
      <c r="G13" s="772"/>
      <c r="H13" s="214" t="s">
        <v>137</v>
      </c>
      <c r="I13" s="1">
        <v>8</v>
      </c>
      <c r="J13" s="772"/>
      <c r="K13" s="777"/>
      <c r="L13" s="773"/>
      <c r="M13" s="779"/>
      <c r="N13" s="781"/>
      <c r="O13" s="779"/>
      <c r="P13" s="781"/>
      <c r="Q13" s="772"/>
      <c r="R13" s="772"/>
      <c r="S13" s="2"/>
    </row>
    <row r="14" spans="1:19" s="40" customFormat="1" ht="70.5" customHeight="1" x14ac:dyDescent="0.25">
      <c r="A14" s="750">
        <v>4</v>
      </c>
      <c r="B14" s="782" t="s">
        <v>127</v>
      </c>
      <c r="C14" s="756">
        <v>2.2999999999999998</v>
      </c>
      <c r="D14" s="782">
        <v>10</v>
      </c>
      <c r="E14" s="783" t="s">
        <v>148</v>
      </c>
      <c r="F14" s="784" t="s">
        <v>149</v>
      </c>
      <c r="G14" s="782" t="s">
        <v>130</v>
      </c>
      <c r="H14" s="27" t="s">
        <v>131</v>
      </c>
      <c r="I14" s="60">
        <v>1</v>
      </c>
      <c r="J14" s="784" t="s">
        <v>132</v>
      </c>
      <c r="K14" s="782" t="s">
        <v>62</v>
      </c>
      <c r="L14" s="755" t="s">
        <v>88</v>
      </c>
      <c r="M14" s="790">
        <v>15000</v>
      </c>
      <c r="N14" s="791"/>
      <c r="O14" s="790">
        <v>15000</v>
      </c>
      <c r="P14" s="791"/>
      <c r="Q14" s="784" t="s">
        <v>133</v>
      </c>
      <c r="R14" s="784" t="s">
        <v>134</v>
      </c>
      <c r="S14" s="39"/>
    </row>
    <row r="15" spans="1:19" s="41" customFormat="1" ht="30" customHeight="1" x14ac:dyDescent="0.25">
      <c r="A15" s="751"/>
      <c r="B15" s="782"/>
      <c r="C15" s="756"/>
      <c r="D15" s="782"/>
      <c r="E15" s="783"/>
      <c r="F15" s="784"/>
      <c r="G15" s="782"/>
      <c r="H15" s="61" t="s">
        <v>135</v>
      </c>
      <c r="I15" s="60">
        <v>26</v>
      </c>
      <c r="J15" s="784"/>
      <c r="K15" s="782"/>
      <c r="L15" s="755"/>
      <c r="M15" s="790"/>
      <c r="N15" s="791"/>
      <c r="O15" s="790"/>
      <c r="P15" s="791"/>
      <c r="Q15" s="784"/>
      <c r="R15" s="784"/>
    </row>
    <row r="16" spans="1:19" s="41" customFormat="1" ht="23.25" customHeight="1" x14ac:dyDescent="0.25">
      <c r="A16" s="751"/>
      <c r="B16" s="782"/>
      <c r="C16" s="756"/>
      <c r="D16" s="782"/>
      <c r="E16" s="783"/>
      <c r="F16" s="784"/>
      <c r="G16" s="782"/>
      <c r="H16" s="53" t="s">
        <v>137</v>
      </c>
      <c r="I16" s="52">
        <v>26</v>
      </c>
      <c r="J16" s="784"/>
      <c r="K16" s="782"/>
      <c r="L16" s="755"/>
      <c r="M16" s="790"/>
      <c r="N16" s="791"/>
      <c r="O16" s="790"/>
      <c r="P16" s="791"/>
      <c r="Q16" s="784"/>
      <c r="R16" s="784"/>
    </row>
    <row r="17" spans="1:19" s="3" customFormat="1" ht="39.75" customHeight="1" x14ac:dyDescent="0.25">
      <c r="A17" s="768">
        <v>5</v>
      </c>
      <c r="B17" s="771" t="s">
        <v>150</v>
      </c>
      <c r="C17" s="771">
        <v>1</v>
      </c>
      <c r="D17" s="771">
        <v>6</v>
      </c>
      <c r="E17" s="771" t="s">
        <v>151</v>
      </c>
      <c r="F17" s="771" t="s">
        <v>152</v>
      </c>
      <c r="G17" s="771" t="s">
        <v>153</v>
      </c>
      <c r="H17" s="214" t="s">
        <v>154</v>
      </c>
      <c r="I17" s="214">
        <v>1</v>
      </c>
      <c r="J17" s="771" t="s">
        <v>155</v>
      </c>
      <c r="K17" s="771" t="s">
        <v>62</v>
      </c>
      <c r="L17" s="771" t="s">
        <v>88</v>
      </c>
      <c r="M17" s="778">
        <v>12000</v>
      </c>
      <c r="N17" s="787"/>
      <c r="O17" s="778">
        <v>12000</v>
      </c>
      <c r="P17" s="771"/>
      <c r="Q17" s="771" t="s">
        <v>133</v>
      </c>
      <c r="R17" s="771" t="s">
        <v>134</v>
      </c>
    </row>
    <row r="18" spans="1:19" s="3" customFormat="1" ht="39.75" customHeight="1" x14ac:dyDescent="0.25">
      <c r="A18" s="768"/>
      <c r="B18" s="785"/>
      <c r="C18" s="785"/>
      <c r="D18" s="785"/>
      <c r="E18" s="785"/>
      <c r="F18" s="785"/>
      <c r="G18" s="785"/>
      <c r="H18" s="214" t="s">
        <v>156</v>
      </c>
      <c r="I18" s="214">
        <v>26</v>
      </c>
      <c r="J18" s="785"/>
      <c r="K18" s="785"/>
      <c r="L18" s="785"/>
      <c r="M18" s="786"/>
      <c r="N18" s="788"/>
      <c r="O18" s="786"/>
      <c r="P18" s="785"/>
      <c r="Q18" s="785"/>
      <c r="R18" s="785"/>
    </row>
    <row r="19" spans="1:19" s="3" customFormat="1" ht="39.75" customHeight="1" x14ac:dyDescent="0.25">
      <c r="A19" s="768"/>
      <c r="B19" s="772"/>
      <c r="C19" s="772"/>
      <c r="D19" s="772"/>
      <c r="E19" s="772"/>
      <c r="F19" s="772"/>
      <c r="G19" s="772"/>
      <c r="H19" s="214" t="s">
        <v>157</v>
      </c>
      <c r="I19" s="214">
        <v>25</v>
      </c>
      <c r="J19" s="772"/>
      <c r="K19" s="772"/>
      <c r="L19" s="772"/>
      <c r="M19" s="779"/>
      <c r="N19" s="789"/>
      <c r="O19" s="779"/>
      <c r="P19" s="772"/>
      <c r="Q19" s="772"/>
      <c r="R19" s="772"/>
    </row>
    <row r="20" spans="1:19" s="3" customFormat="1" ht="45.75" customHeight="1" x14ac:dyDescent="0.25">
      <c r="A20" s="767">
        <v>6</v>
      </c>
      <c r="B20" s="771" t="s">
        <v>158</v>
      </c>
      <c r="C20" s="771">
        <v>1</v>
      </c>
      <c r="D20" s="771">
        <v>6</v>
      </c>
      <c r="E20" s="771" t="s">
        <v>159</v>
      </c>
      <c r="F20" s="771" t="s">
        <v>160</v>
      </c>
      <c r="G20" s="771" t="s">
        <v>153</v>
      </c>
      <c r="H20" s="214" t="s">
        <v>161</v>
      </c>
      <c r="I20" s="214">
        <v>1</v>
      </c>
      <c r="J20" s="771" t="s">
        <v>162</v>
      </c>
      <c r="K20" s="771" t="s">
        <v>101</v>
      </c>
      <c r="L20" s="771" t="s">
        <v>88</v>
      </c>
      <c r="M20" s="778">
        <v>40000</v>
      </c>
      <c r="N20" s="771"/>
      <c r="O20" s="778">
        <v>40000</v>
      </c>
      <c r="P20" s="771"/>
      <c r="Q20" s="771" t="s">
        <v>133</v>
      </c>
      <c r="R20" s="771" t="s">
        <v>134</v>
      </c>
    </row>
    <row r="21" spans="1:19" s="3" customFormat="1" ht="45.75" customHeight="1" x14ac:dyDescent="0.25">
      <c r="A21" s="767"/>
      <c r="B21" s="785"/>
      <c r="C21" s="785"/>
      <c r="D21" s="785"/>
      <c r="E21" s="785"/>
      <c r="F21" s="785"/>
      <c r="G21" s="785"/>
      <c r="H21" s="213" t="s">
        <v>156</v>
      </c>
      <c r="I21" s="213">
        <v>20</v>
      </c>
      <c r="J21" s="785"/>
      <c r="K21" s="785"/>
      <c r="L21" s="785"/>
      <c r="M21" s="786"/>
      <c r="N21" s="785"/>
      <c r="O21" s="786"/>
      <c r="P21" s="785"/>
      <c r="Q21" s="785"/>
      <c r="R21" s="785"/>
    </row>
    <row r="22" spans="1:19" s="3" customFormat="1" ht="77.25" customHeight="1" x14ac:dyDescent="0.25">
      <c r="A22" s="767"/>
      <c r="B22" s="785"/>
      <c r="C22" s="785"/>
      <c r="D22" s="785"/>
      <c r="E22" s="785"/>
      <c r="F22" s="785"/>
      <c r="G22" s="785"/>
      <c r="H22" s="214" t="s">
        <v>163</v>
      </c>
      <c r="I22" s="214">
        <v>16</v>
      </c>
      <c r="J22" s="785"/>
      <c r="K22" s="785"/>
      <c r="L22" s="785"/>
      <c r="M22" s="786"/>
      <c r="N22" s="785"/>
      <c r="O22" s="786"/>
      <c r="P22" s="785"/>
      <c r="Q22" s="785"/>
      <c r="R22" s="785"/>
    </row>
    <row r="23" spans="1:19" s="3" customFormat="1" ht="45.75" customHeight="1" x14ac:dyDescent="0.25">
      <c r="A23" s="767"/>
      <c r="B23" s="772"/>
      <c r="C23" s="772"/>
      <c r="D23" s="772"/>
      <c r="E23" s="772"/>
      <c r="F23" s="772"/>
      <c r="G23" s="772"/>
      <c r="H23" s="214" t="s">
        <v>164</v>
      </c>
      <c r="I23" s="214">
        <v>16</v>
      </c>
      <c r="J23" s="772"/>
      <c r="K23" s="772"/>
      <c r="L23" s="772"/>
      <c r="M23" s="779"/>
      <c r="N23" s="772"/>
      <c r="O23" s="779"/>
      <c r="P23" s="772"/>
      <c r="Q23" s="772"/>
      <c r="R23" s="772"/>
    </row>
    <row r="24" spans="1:19" s="41" customFormat="1" ht="61.5" customHeight="1" x14ac:dyDescent="0.25">
      <c r="A24" s="798">
        <v>7</v>
      </c>
      <c r="B24" s="794" t="s">
        <v>165</v>
      </c>
      <c r="C24" s="794">
        <v>1</v>
      </c>
      <c r="D24" s="794">
        <v>6</v>
      </c>
      <c r="E24" s="761" t="s">
        <v>166</v>
      </c>
      <c r="F24" s="794" t="s">
        <v>167</v>
      </c>
      <c r="G24" s="794" t="s">
        <v>64</v>
      </c>
      <c r="H24" s="16" t="s">
        <v>112</v>
      </c>
      <c r="I24" s="62">
        <v>1</v>
      </c>
      <c r="J24" s="794" t="s">
        <v>155</v>
      </c>
      <c r="K24" s="794" t="s">
        <v>69</v>
      </c>
      <c r="L24" s="794" t="s">
        <v>88</v>
      </c>
      <c r="M24" s="792">
        <v>15000</v>
      </c>
      <c r="N24" s="794"/>
      <c r="O24" s="792">
        <v>15000</v>
      </c>
      <c r="P24" s="794"/>
      <c r="Q24" s="796" t="s">
        <v>133</v>
      </c>
      <c r="R24" s="796" t="s">
        <v>134</v>
      </c>
    </row>
    <row r="25" spans="1:19" s="41" customFormat="1" ht="47.25" customHeight="1" x14ac:dyDescent="0.25">
      <c r="A25" s="799"/>
      <c r="B25" s="795"/>
      <c r="C25" s="795"/>
      <c r="D25" s="795"/>
      <c r="E25" s="763"/>
      <c r="F25" s="795"/>
      <c r="G25" s="795"/>
      <c r="H25" s="16" t="s">
        <v>168</v>
      </c>
      <c r="I25" s="62">
        <v>80</v>
      </c>
      <c r="J25" s="795"/>
      <c r="K25" s="795"/>
      <c r="L25" s="795"/>
      <c r="M25" s="793"/>
      <c r="N25" s="795"/>
      <c r="O25" s="793"/>
      <c r="P25" s="795"/>
      <c r="Q25" s="797"/>
      <c r="R25" s="797"/>
    </row>
    <row r="26" spans="1:19" s="41" customFormat="1" ht="104.25" customHeight="1" x14ac:dyDescent="0.25">
      <c r="A26" s="800">
        <v>8</v>
      </c>
      <c r="B26" s="794" t="s">
        <v>165</v>
      </c>
      <c r="C26" s="794">
        <v>1</v>
      </c>
      <c r="D26" s="794">
        <v>6</v>
      </c>
      <c r="E26" s="794" t="s">
        <v>169</v>
      </c>
      <c r="F26" s="794" t="s">
        <v>170</v>
      </c>
      <c r="G26" s="794" t="s">
        <v>171</v>
      </c>
      <c r="H26" s="16" t="s">
        <v>172</v>
      </c>
      <c r="I26" s="62">
        <v>1</v>
      </c>
      <c r="J26" s="794" t="s">
        <v>173</v>
      </c>
      <c r="K26" s="794" t="s">
        <v>82</v>
      </c>
      <c r="L26" s="794" t="s">
        <v>88</v>
      </c>
      <c r="M26" s="792">
        <v>15000</v>
      </c>
      <c r="N26" s="794"/>
      <c r="O26" s="792">
        <v>15000</v>
      </c>
      <c r="P26" s="794"/>
      <c r="Q26" s="796" t="s">
        <v>133</v>
      </c>
      <c r="R26" s="796" t="s">
        <v>134</v>
      </c>
    </row>
    <row r="27" spans="1:19" s="41" customFormat="1" ht="66" customHeight="1" x14ac:dyDescent="0.25">
      <c r="A27" s="801"/>
      <c r="B27" s="795"/>
      <c r="C27" s="795"/>
      <c r="D27" s="795"/>
      <c r="E27" s="795"/>
      <c r="F27" s="795"/>
      <c r="G27" s="795"/>
      <c r="H27" s="16" t="s">
        <v>174</v>
      </c>
      <c r="I27" s="62">
        <v>40</v>
      </c>
      <c r="J27" s="795"/>
      <c r="K27" s="795"/>
      <c r="L27" s="795"/>
      <c r="M27" s="793"/>
      <c r="N27" s="795"/>
      <c r="O27" s="793"/>
      <c r="P27" s="795"/>
      <c r="Q27" s="797"/>
      <c r="R27" s="797"/>
    </row>
    <row r="28" spans="1:19" s="22" customFormat="1" ht="46.5" customHeight="1" x14ac:dyDescent="0.2">
      <c r="A28" s="802">
        <v>9</v>
      </c>
      <c r="B28" s="804" t="s">
        <v>175</v>
      </c>
      <c r="C28" s="804">
        <v>1</v>
      </c>
      <c r="D28" s="804">
        <v>6</v>
      </c>
      <c r="E28" s="807" t="s">
        <v>176</v>
      </c>
      <c r="F28" s="810" t="s">
        <v>177</v>
      </c>
      <c r="G28" s="807" t="s">
        <v>178</v>
      </c>
      <c r="H28" s="63" t="s">
        <v>179</v>
      </c>
      <c r="I28" s="63">
        <v>1</v>
      </c>
      <c r="J28" s="819" t="s">
        <v>180</v>
      </c>
      <c r="K28" s="807" t="s">
        <v>101</v>
      </c>
      <c r="L28" s="807" t="s">
        <v>88</v>
      </c>
      <c r="M28" s="813">
        <v>15363</v>
      </c>
      <c r="N28" s="816"/>
      <c r="O28" s="813">
        <f>M28</f>
        <v>15363</v>
      </c>
      <c r="P28" s="816"/>
      <c r="Q28" s="807" t="s">
        <v>79</v>
      </c>
      <c r="R28" s="807" t="s">
        <v>181</v>
      </c>
      <c r="S28" s="21"/>
    </row>
    <row r="29" spans="1:19" s="22" customFormat="1" ht="45" customHeight="1" x14ac:dyDescent="0.2">
      <c r="A29" s="803"/>
      <c r="B29" s="805"/>
      <c r="C29" s="805"/>
      <c r="D29" s="805"/>
      <c r="E29" s="808"/>
      <c r="F29" s="811"/>
      <c r="G29" s="808"/>
      <c r="H29" s="63" t="s">
        <v>182</v>
      </c>
      <c r="I29" s="63">
        <v>80</v>
      </c>
      <c r="J29" s="822"/>
      <c r="K29" s="808"/>
      <c r="L29" s="808"/>
      <c r="M29" s="814"/>
      <c r="N29" s="817"/>
      <c r="O29" s="814"/>
      <c r="P29" s="817"/>
      <c r="Q29" s="808"/>
      <c r="R29" s="808"/>
      <c r="S29" s="21"/>
    </row>
    <row r="30" spans="1:19" s="22" customFormat="1" ht="45.75" customHeight="1" x14ac:dyDescent="0.2">
      <c r="A30" s="803"/>
      <c r="B30" s="805"/>
      <c r="C30" s="805"/>
      <c r="D30" s="805"/>
      <c r="E30" s="808"/>
      <c r="F30" s="811"/>
      <c r="G30" s="808"/>
      <c r="H30" s="63" t="s">
        <v>183</v>
      </c>
      <c r="I30" s="63">
        <v>1</v>
      </c>
      <c r="J30" s="822"/>
      <c r="K30" s="808"/>
      <c r="L30" s="808"/>
      <c r="M30" s="814"/>
      <c r="N30" s="817"/>
      <c r="O30" s="814"/>
      <c r="P30" s="817"/>
      <c r="Q30" s="808"/>
      <c r="R30" s="808"/>
      <c r="S30" s="21"/>
    </row>
    <row r="31" spans="1:19" s="22" customFormat="1" ht="51" customHeight="1" x14ac:dyDescent="0.2">
      <c r="A31" s="803"/>
      <c r="B31" s="805"/>
      <c r="C31" s="805"/>
      <c r="D31" s="805"/>
      <c r="E31" s="808"/>
      <c r="F31" s="811"/>
      <c r="G31" s="808"/>
      <c r="H31" s="63" t="s">
        <v>184</v>
      </c>
      <c r="I31" s="63">
        <v>30</v>
      </c>
      <c r="J31" s="822"/>
      <c r="K31" s="808"/>
      <c r="L31" s="808"/>
      <c r="M31" s="814"/>
      <c r="N31" s="817"/>
      <c r="O31" s="814"/>
      <c r="P31" s="817"/>
      <c r="Q31" s="808"/>
      <c r="R31" s="808"/>
      <c r="S31" s="21"/>
    </row>
    <row r="32" spans="1:19" s="22" customFormat="1" ht="24" customHeight="1" x14ac:dyDescent="0.2">
      <c r="A32" s="803"/>
      <c r="B32" s="805"/>
      <c r="C32" s="805"/>
      <c r="D32" s="805"/>
      <c r="E32" s="808"/>
      <c r="F32" s="811"/>
      <c r="G32" s="808"/>
      <c r="H32" s="819" t="s">
        <v>185</v>
      </c>
      <c r="I32" s="819">
        <v>200</v>
      </c>
      <c r="J32" s="822"/>
      <c r="K32" s="808"/>
      <c r="L32" s="808"/>
      <c r="M32" s="814"/>
      <c r="N32" s="817"/>
      <c r="O32" s="814"/>
      <c r="P32" s="817"/>
      <c r="Q32" s="808"/>
      <c r="R32" s="808"/>
      <c r="S32" s="21"/>
    </row>
    <row r="33" spans="1:19" s="22" customFormat="1" ht="20.25" customHeight="1" x14ac:dyDescent="0.2">
      <c r="A33" s="803"/>
      <c r="B33" s="805"/>
      <c r="C33" s="805"/>
      <c r="D33" s="805"/>
      <c r="E33" s="808"/>
      <c r="F33" s="811"/>
      <c r="G33" s="808"/>
      <c r="H33" s="820"/>
      <c r="I33" s="820"/>
      <c r="J33" s="822"/>
      <c r="K33" s="808"/>
      <c r="L33" s="808"/>
      <c r="M33" s="814"/>
      <c r="N33" s="817"/>
      <c r="O33" s="814"/>
      <c r="P33" s="817"/>
      <c r="Q33" s="808"/>
      <c r="R33" s="808"/>
      <c r="S33" s="21"/>
    </row>
    <row r="34" spans="1:19" s="40" customFormat="1" ht="51.75" customHeight="1" x14ac:dyDescent="0.25">
      <c r="A34" s="803"/>
      <c r="B34" s="806"/>
      <c r="C34" s="806"/>
      <c r="D34" s="806"/>
      <c r="E34" s="809"/>
      <c r="F34" s="812"/>
      <c r="G34" s="809"/>
      <c r="H34" s="821"/>
      <c r="I34" s="821"/>
      <c r="J34" s="823"/>
      <c r="K34" s="809"/>
      <c r="L34" s="809"/>
      <c r="M34" s="815"/>
      <c r="N34" s="818"/>
      <c r="O34" s="815"/>
      <c r="P34" s="818"/>
      <c r="Q34" s="809"/>
      <c r="R34" s="809"/>
      <c r="S34" s="39"/>
    </row>
    <row r="35" spans="1:19" s="410" customFormat="1" ht="131.25" customHeight="1" x14ac:dyDescent="0.25">
      <c r="A35" s="847">
        <v>10</v>
      </c>
      <c r="B35" s="825" t="s">
        <v>65</v>
      </c>
      <c r="C35" s="766">
        <v>1</v>
      </c>
      <c r="D35" s="858">
        <v>6</v>
      </c>
      <c r="E35" s="826" t="s">
        <v>186</v>
      </c>
      <c r="F35" s="826" t="s">
        <v>187</v>
      </c>
      <c r="G35" s="826" t="s">
        <v>188</v>
      </c>
      <c r="H35" s="38" t="s">
        <v>189</v>
      </c>
      <c r="I35" s="165">
        <v>75</v>
      </c>
      <c r="J35" s="855" t="s">
        <v>190</v>
      </c>
      <c r="K35" s="826" t="s">
        <v>101</v>
      </c>
      <c r="L35" s="826" t="s">
        <v>88</v>
      </c>
      <c r="M35" s="824">
        <v>85703.26</v>
      </c>
      <c r="N35" s="825"/>
      <c r="O35" s="765">
        <f>M35</f>
        <v>85703.26</v>
      </c>
      <c r="P35" s="825"/>
      <c r="Q35" s="826" t="s">
        <v>191</v>
      </c>
      <c r="R35" s="826" t="s">
        <v>192</v>
      </c>
      <c r="S35" s="119"/>
    </row>
    <row r="36" spans="1:19" s="410" customFormat="1" ht="68.25" customHeight="1" x14ac:dyDescent="0.25">
      <c r="A36" s="848"/>
      <c r="B36" s="825"/>
      <c r="C36" s="766"/>
      <c r="D36" s="858"/>
      <c r="E36" s="826"/>
      <c r="F36" s="826"/>
      <c r="G36" s="826"/>
      <c r="H36" s="38" t="s">
        <v>2243</v>
      </c>
      <c r="I36" s="165">
        <f>15+14+35</f>
        <v>64</v>
      </c>
      <c r="J36" s="856"/>
      <c r="K36" s="826"/>
      <c r="L36" s="826"/>
      <c r="M36" s="824"/>
      <c r="N36" s="825"/>
      <c r="O36" s="765"/>
      <c r="P36" s="825"/>
      <c r="Q36" s="826"/>
      <c r="R36" s="826"/>
      <c r="S36" s="119"/>
    </row>
    <row r="37" spans="1:19" s="410" customFormat="1" ht="66" customHeight="1" x14ac:dyDescent="0.25">
      <c r="A37" s="848"/>
      <c r="B37" s="825"/>
      <c r="C37" s="766"/>
      <c r="D37" s="858"/>
      <c r="E37" s="826"/>
      <c r="F37" s="826"/>
      <c r="G37" s="826"/>
      <c r="H37" s="38" t="s">
        <v>2244</v>
      </c>
      <c r="I37" s="165">
        <v>4</v>
      </c>
      <c r="J37" s="856"/>
      <c r="K37" s="826"/>
      <c r="L37" s="826"/>
      <c r="M37" s="824"/>
      <c r="N37" s="825"/>
      <c r="O37" s="765"/>
      <c r="P37" s="825"/>
      <c r="Q37" s="826"/>
      <c r="R37" s="826"/>
      <c r="S37" s="119"/>
    </row>
    <row r="38" spans="1:19" s="410" customFormat="1" ht="69.75" customHeight="1" x14ac:dyDescent="0.25">
      <c r="A38" s="848"/>
      <c r="B38" s="825"/>
      <c r="C38" s="766"/>
      <c r="D38" s="858"/>
      <c r="E38" s="826"/>
      <c r="F38" s="826"/>
      <c r="G38" s="826"/>
      <c r="H38" s="38" t="s">
        <v>193</v>
      </c>
      <c r="I38" s="165">
        <v>1</v>
      </c>
      <c r="J38" s="857"/>
      <c r="K38" s="826"/>
      <c r="L38" s="826"/>
      <c r="M38" s="824"/>
      <c r="N38" s="825"/>
      <c r="O38" s="765"/>
      <c r="P38" s="825"/>
      <c r="Q38" s="826"/>
      <c r="R38" s="826"/>
      <c r="S38" s="119"/>
    </row>
    <row r="39" spans="1:19" s="410" customFormat="1" ht="91.5" customHeight="1" x14ac:dyDescent="0.25">
      <c r="A39" s="845">
        <v>11</v>
      </c>
      <c r="B39" s="849" t="s">
        <v>175</v>
      </c>
      <c r="C39" s="849">
        <v>1</v>
      </c>
      <c r="D39" s="852">
        <v>6</v>
      </c>
      <c r="E39" s="855" t="s">
        <v>194</v>
      </c>
      <c r="F39" s="761" t="s">
        <v>195</v>
      </c>
      <c r="G39" s="761" t="s">
        <v>4060</v>
      </c>
      <c r="H39" s="38" t="s">
        <v>185</v>
      </c>
      <c r="I39" s="165">
        <f>1200+5000+400</f>
        <v>6600</v>
      </c>
      <c r="J39" s="756" t="s">
        <v>196</v>
      </c>
      <c r="K39" s="825" t="s">
        <v>101</v>
      </c>
      <c r="L39" s="825" t="s">
        <v>88</v>
      </c>
      <c r="M39" s="842">
        <v>49049.37</v>
      </c>
      <c r="N39" s="866"/>
      <c r="O39" s="831">
        <f>M39</f>
        <v>49049.37</v>
      </c>
      <c r="P39" s="866"/>
      <c r="Q39" s="855" t="s">
        <v>197</v>
      </c>
      <c r="R39" s="855" t="s">
        <v>198</v>
      </c>
      <c r="S39" s="119"/>
    </row>
    <row r="40" spans="1:19" s="410" customFormat="1" ht="70.5" customHeight="1" x14ac:dyDescent="0.25">
      <c r="A40" s="846"/>
      <c r="B40" s="850"/>
      <c r="C40" s="850"/>
      <c r="D40" s="853"/>
      <c r="E40" s="856"/>
      <c r="F40" s="762"/>
      <c r="G40" s="762"/>
      <c r="H40" s="38" t="s">
        <v>42</v>
      </c>
      <c r="I40" s="561">
        <v>2</v>
      </c>
      <c r="J40" s="756"/>
      <c r="K40" s="825"/>
      <c r="L40" s="825"/>
      <c r="M40" s="843"/>
      <c r="N40" s="867"/>
      <c r="O40" s="832"/>
      <c r="P40" s="867"/>
      <c r="Q40" s="856"/>
      <c r="R40" s="856"/>
      <c r="S40" s="119"/>
    </row>
    <row r="41" spans="1:19" s="410" customFormat="1" ht="78.75" customHeight="1" x14ac:dyDescent="0.25">
      <c r="A41" s="846"/>
      <c r="B41" s="851"/>
      <c r="C41" s="851"/>
      <c r="D41" s="854"/>
      <c r="E41" s="857"/>
      <c r="F41" s="763"/>
      <c r="G41" s="763"/>
      <c r="H41" s="38" t="s">
        <v>199</v>
      </c>
      <c r="I41" s="561">
        <f>47+25+25+29</f>
        <v>126</v>
      </c>
      <c r="J41" s="756"/>
      <c r="K41" s="825"/>
      <c r="L41" s="825"/>
      <c r="M41" s="844"/>
      <c r="N41" s="868"/>
      <c r="O41" s="833"/>
      <c r="P41" s="868"/>
      <c r="Q41" s="857"/>
      <c r="R41" s="857"/>
      <c r="S41" s="119"/>
    </row>
    <row r="42" spans="1:19" s="410" customFormat="1" ht="156" hidden="1" customHeight="1" x14ac:dyDescent="0.25">
      <c r="A42" s="593"/>
      <c r="B42" s="572"/>
      <c r="C42" s="572"/>
      <c r="D42" s="572"/>
      <c r="E42" s="611"/>
      <c r="F42" s="610"/>
      <c r="G42" s="38"/>
      <c r="H42" s="610"/>
      <c r="I42" s="612"/>
      <c r="J42" s="610"/>
      <c r="K42" s="611"/>
      <c r="L42" s="611"/>
      <c r="M42" s="613"/>
      <c r="N42" s="611"/>
      <c r="O42" s="574"/>
      <c r="P42" s="611"/>
      <c r="Q42" s="610"/>
      <c r="R42" s="610"/>
    </row>
    <row r="43" spans="1:19" s="410" customFormat="1" ht="81.75" customHeight="1" x14ac:dyDescent="0.25">
      <c r="A43" s="872">
        <v>12</v>
      </c>
      <c r="B43" s="750" t="s">
        <v>175</v>
      </c>
      <c r="C43" s="750">
        <v>1</v>
      </c>
      <c r="D43" s="750">
        <v>6</v>
      </c>
      <c r="E43" s="780" t="s">
        <v>200</v>
      </c>
      <c r="F43" s="855" t="s">
        <v>201</v>
      </c>
      <c r="G43" s="863" t="s">
        <v>202</v>
      </c>
      <c r="H43" s="38" t="s">
        <v>183</v>
      </c>
      <c r="I43" s="165">
        <f>1+2</f>
        <v>3</v>
      </c>
      <c r="J43" s="855" t="s">
        <v>203</v>
      </c>
      <c r="K43" s="780" t="s">
        <v>59</v>
      </c>
      <c r="L43" s="780" t="s">
        <v>88</v>
      </c>
      <c r="M43" s="869">
        <v>38220.65</v>
      </c>
      <c r="N43" s="780" t="s">
        <v>88</v>
      </c>
      <c r="O43" s="860">
        <v>38220.65</v>
      </c>
      <c r="P43" s="780" t="s">
        <v>88</v>
      </c>
      <c r="Q43" s="863" t="s">
        <v>79</v>
      </c>
      <c r="R43" s="863" t="s">
        <v>181</v>
      </c>
    </row>
    <row r="44" spans="1:19" s="410" customFormat="1" ht="59.25" customHeight="1" x14ac:dyDescent="0.25">
      <c r="A44" s="872"/>
      <c r="B44" s="751"/>
      <c r="C44" s="751"/>
      <c r="D44" s="751"/>
      <c r="E44" s="859"/>
      <c r="F44" s="856"/>
      <c r="G44" s="864"/>
      <c r="H44" s="551" t="s">
        <v>184</v>
      </c>
      <c r="I44" s="165">
        <f>31+46+15</f>
        <v>92</v>
      </c>
      <c r="J44" s="856"/>
      <c r="K44" s="859"/>
      <c r="L44" s="859"/>
      <c r="M44" s="870"/>
      <c r="N44" s="859"/>
      <c r="O44" s="861"/>
      <c r="P44" s="859"/>
      <c r="Q44" s="864"/>
      <c r="R44" s="864"/>
    </row>
    <row r="45" spans="1:19" s="410" customFormat="1" ht="59.25" customHeight="1" x14ac:dyDescent="0.25">
      <c r="A45" s="872"/>
      <c r="B45" s="751"/>
      <c r="C45" s="751"/>
      <c r="D45" s="751"/>
      <c r="E45" s="859"/>
      <c r="F45" s="856"/>
      <c r="G45" s="864"/>
      <c r="H45" s="38" t="s">
        <v>193</v>
      </c>
      <c r="I45" s="165">
        <v>1</v>
      </c>
      <c r="J45" s="856"/>
      <c r="K45" s="859"/>
      <c r="L45" s="859"/>
      <c r="M45" s="870"/>
      <c r="N45" s="859"/>
      <c r="O45" s="861"/>
      <c r="P45" s="859"/>
      <c r="Q45" s="864"/>
      <c r="R45" s="864"/>
    </row>
    <row r="46" spans="1:19" s="410" customFormat="1" ht="66.75" customHeight="1" x14ac:dyDescent="0.25">
      <c r="A46" s="872"/>
      <c r="B46" s="751"/>
      <c r="C46" s="751"/>
      <c r="D46" s="751"/>
      <c r="E46" s="859"/>
      <c r="F46" s="856"/>
      <c r="G46" s="864"/>
      <c r="H46" s="38" t="s">
        <v>185</v>
      </c>
      <c r="I46" s="165">
        <f>300+50+1200+20</f>
        <v>1570</v>
      </c>
      <c r="J46" s="856"/>
      <c r="K46" s="859"/>
      <c r="L46" s="859"/>
      <c r="M46" s="870"/>
      <c r="N46" s="859"/>
      <c r="O46" s="861"/>
      <c r="P46" s="859"/>
      <c r="Q46" s="864"/>
      <c r="R46" s="864"/>
    </row>
    <row r="47" spans="1:19" s="410" customFormat="1" ht="72" customHeight="1" x14ac:dyDescent="0.25">
      <c r="A47" s="872"/>
      <c r="B47" s="751"/>
      <c r="C47" s="751"/>
      <c r="D47" s="751"/>
      <c r="E47" s="859"/>
      <c r="F47" s="856"/>
      <c r="G47" s="864"/>
      <c r="H47" s="38" t="s">
        <v>2245</v>
      </c>
      <c r="I47" s="165">
        <v>40</v>
      </c>
      <c r="J47" s="856"/>
      <c r="K47" s="859"/>
      <c r="L47" s="859"/>
      <c r="M47" s="870"/>
      <c r="N47" s="859"/>
      <c r="O47" s="861"/>
      <c r="P47" s="859"/>
      <c r="Q47" s="864"/>
      <c r="R47" s="864"/>
    </row>
    <row r="48" spans="1:19" s="410" customFormat="1" ht="75" customHeight="1" x14ac:dyDescent="0.25">
      <c r="A48" s="872"/>
      <c r="B48" s="751"/>
      <c r="C48" s="751"/>
      <c r="D48" s="751"/>
      <c r="E48" s="859"/>
      <c r="F48" s="856"/>
      <c r="G48" s="864"/>
      <c r="H48" s="761" t="s">
        <v>204</v>
      </c>
      <c r="I48" s="750">
        <v>1</v>
      </c>
      <c r="J48" s="856"/>
      <c r="K48" s="859"/>
      <c r="L48" s="859"/>
      <c r="M48" s="870"/>
      <c r="N48" s="859"/>
      <c r="O48" s="861"/>
      <c r="P48" s="859"/>
      <c r="Q48" s="864"/>
      <c r="R48" s="864"/>
    </row>
    <row r="49" spans="1:18" s="408" customFormat="1" ht="21.75" customHeight="1" x14ac:dyDescent="0.25">
      <c r="A49" s="872"/>
      <c r="B49" s="834"/>
      <c r="C49" s="834"/>
      <c r="D49" s="834"/>
      <c r="E49" s="781"/>
      <c r="F49" s="857"/>
      <c r="G49" s="865"/>
      <c r="H49" s="763"/>
      <c r="I49" s="834"/>
      <c r="J49" s="857"/>
      <c r="K49" s="781"/>
      <c r="L49" s="781"/>
      <c r="M49" s="871"/>
      <c r="N49" s="781"/>
      <c r="O49" s="862"/>
      <c r="P49" s="781"/>
      <c r="Q49" s="865"/>
      <c r="R49" s="865"/>
    </row>
    <row r="50" spans="1:18" s="41" customFormat="1" ht="292.5" customHeight="1" x14ac:dyDescent="0.25">
      <c r="A50" s="65">
        <v>13</v>
      </c>
      <c r="B50" s="66" t="s">
        <v>51</v>
      </c>
      <c r="C50" s="67">
        <v>1</v>
      </c>
      <c r="D50" s="67">
        <v>6</v>
      </c>
      <c r="E50" s="66" t="s">
        <v>205</v>
      </c>
      <c r="F50" s="64" t="s">
        <v>206</v>
      </c>
      <c r="G50" s="260" t="s">
        <v>207</v>
      </c>
      <c r="H50" s="64" t="s">
        <v>208</v>
      </c>
      <c r="I50" s="67">
        <v>10</v>
      </c>
      <c r="J50" s="64" t="s">
        <v>209</v>
      </c>
      <c r="K50" s="66" t="s">
        <v>101</v>
      </c>
      <c r="L50" s="66" t="s">
        <v>88</v>
      </c>
      <c r="M50" s="68">
        <v>71850</v>
      </c>
      <c r="N50" s="66"/>
      <c r="O50" s="68">
        <f>M50</f>
        <v>71850</v>
      </c>
      <c r="P50" s="66"/>
      <c r="Q50" s="64" t="s">
        <v>210</v>
      </c>
      <c r="R50" s="64" t="s">
        <v>211</v>
      </c>
    </row>
    <row r="51" spans="1:18" s="410" customFormat="1" ht="31.5" customHeight="1" x14ac:dyDescent="0.25">
      <c r="A51" s="845">
        <v>14</v>
      </c>
      <c r="B51" s="866" t="s">
        <v>51</v>
      </c>
      <c r="C51" s="849">
        <v>1</v>
      </c>
      <c r="D51" s="849">
        <v>9</v>
      </c>
      <c r="E51" s="855" t="s">
        <v>212</v>
      </c>
      <c r="F51" s="855" t="s">
        <v>213</v>
      </c>
      <c r="G51" s="761" t="s">
        <v>214</v>
      </c>
      <c r="H51" s="38" t="s">
        <v>179</v>
      </c>
      <c r="I51" s="165">
        <v>1</v>
      </c>
      <c r="J51" s="855" t="s">
        <v>215</v>
      </c>
      <c r="K51" s="866" t="s">
        <v>101</v>
      </c>
      <c r="L51" s="866" t="s">
        <v>88</v>
      </c>
      <c r="M51" s="842">
        <v>26229.75</v>
      </c>
      <c r="N51" s="866"/>
      <c r="O51" s="831">
        <f>M51</f>
        <v>26229.75</v>
      </c>
      <c r="P51" s="866"/>
      <c r="Q51" s="855" t="s">
        <v>216</v>
      </c>
      <c r="R51" s="855" t="s">
        <v>181</v>
      </c>
    </row>
    <row r="52" spans="1:18" s="410" customFormat="1" ht="65.25" customHeight="1" x14ac:dyDescent="0.25">
      <c r="A52" s="846"/>
      <c r="B52" s="867"/>
      <c r="C52" s="850"/>
      <c r="D52" s="850"/>
      <c r="E52" s="856"/>
      <c r="F52" s="856"/>
      <c r="G52" s="762"/>
      <c r="H52" s="551" t="s">
        <v>182</v>
      </c>
      <c r="I52" s="165">
        <v>73</v>
      </c>
      <c r="J52" s="856"/>
      <c r="K52" s="867"/>
      <c r="L52" s="867"/>
      <c r="M52" s="843"/>
      <c r="N52" s="867"/>
      <c r="O52" s="832"/>
      <c r="P52" s="867"/>
      <c r="Q52" s="856"/>
      <c r="R52" s="856"/>
    </row>
    <row r="53" spans="1:18" s="410" customFormat="1" ht="60" customHeight="1" x14ac:dyDescent="0.25">
      <c r="A53" s="846"/>
      <c r="B53" s="867"/>
      <c r="C53" s="850"/>
      <c r="D53" s="850"/>
      <c r="E53" s="856"/>
      <c r="F53" s="856"/>
      <c r="G53" s="762"/>
      <c r="H53" s="38" t="s">
        <v>185</v>
      </c>
      <c r="I53" s="165">
        <f>120+50</f>
        <v>170</v>
      </c>
      <c r="J53" s="856"/>
      <c r="K53" s="867"/>
      <c r="L53" s="867"/>
      <c r="M53" s="843"/>
      <c r="N53" s="867"/>
      <c r="O53" s="832"/>
      <c r="P53" s="867"/>
      <c r="Q53" s="856"/>
      <c r="R53" s="856"/>
    </row>
    <row r="54" spans="1:18" s="410" customFormat="1" ht="48" customHeight="1" x14ac:dyDescent="0.25">
      <c r="A54" s="846"/>
      <c r="B54" s="867"/>
      <c r="C54" s="850"/>
      <c r="D54" s="850"/>
      <c r="E54" s="856"/>
      <c r="F54" s="856"/>
      <c r="G54" s="762"/>
      <c r="H54" s="855" t="s">
        <v>217</v>
      </c>
      <c r="I54" s="852">
        <v>400</v>
      </c>
      <c r="J54" s="856"/>
      <c r="K54" s="867"/>
      <c r="L54" s="867"/>
      <c r="M54" s="843"/>
      <c r="N54" s="867"/>
      <c r="O54" s="832"/>
      <c r="P54" s="867"/>
      <c r="Q54" s="856"/>
      <c r="R54" s="856"/>
    </row>
    <row r="55" spans="1:18" s="410" customFormat="1" ht="31.5" customHeight="1" x14ac:dyDescent="0.25">
      <c r="A55" s="846"/>
      <c r="B55" s="868"/>
      <c r="C55" s="851"/>
      <c r="D55" s="851"/>
      <c r="E55" s="857"/>
      <c r="F55" s="857"/>
      <c r="G55" s="763"/>
      <c r="H55" s="857"/>
      <c r="I55" s="854"/>
      <c r="J55" s="857"/>
      <c r="K55" s="868"/>
      <c r="L55" s="868"/>
      <c r="M55" s="844"/>
      <c r="N55" s="868"/>
      <c r="O55" s="833"/>
      <c r="P55" s="868"/>
      <c r="Q55" s="857"/>
      <c r="R55" s="857"/>
    </row>
    <row r="56" spans="1:18" s="410" customFormat="1" ht="55.5" customHeight="1" x14ac:dyDescent="0.25">
      <c r="A56" s="845">
        <v>15</v>
      </c>
      <c r="B56" s="866" t="s">
        <v>158</v>
      </c>
      <c r="C56" s="849">
        <v>5</v>
      </c>
      <c r="D56" s="849">
        <v>11</v>
      </c>
      <c r="E56" s="855" t="s">
        <v>218</v>
      </c>
      <c r="F56" s="761" t="s">
        <v>219</v>
      </c>
      <c r="G56" s="855" t="s">
        <v>220</v>
      </c>
      <c r="H56" s="38" t="s">
        <v>183</v>
      </c>
      <c r="I56" s="165">
        <f>1+2+8</f>
        <v>11</v>
      </c>
      <c r="J56" s="855" t="s">
        <v>221</v>
      </c>
      <c r="K56" s="866" t="s">
        <v>101</v>
      </c>
      <c r="L56" s="866" t="s">
        <v>88</v>
      </c>
      <c r="M56" s="831">
        <v>15000</v>
      </c>
      <c r="N56" s="866"/>
      <c r="O56" s="831">
        <f>M56</f>
        <v>15000</v>
      </c>
      <c r="P56" s="866"/>
      <c r="Q56" s="855" t="s">
        <v>222</v>
      </c>
      <c r="R56" s="855" t="s">
        <v>223</v>
      </c>
    </row>
    <row r="57" spans="1:18" s="410" customFormat="1" ht="55.5" customHeight="1" x14ac:dyDescent="0.25">
      <c r="A57" s="846"/>
      <c r="B57" s="867"/>
      <c r="C57" s="850"/>
      <c r="D57" s="850"/>
      <c r="E57" s="856"/>
      <c r="F57" s="762"/>
      <c r="G57" s="856"/>
      <c r="H57" s="38" t="s">
        <v>224</v>
      </c>
      <c r="I57" s="165">
        <f>50+41+358</f>
        <v>449</v>
      </c>
      <c r="J57" s="856"/>
      <c r="K57" s="867"/>
      <c r="L57" s="867"/>
      <c r="M57" s="832"/>
      <c r="N57" s="867"/>
      <c r="O57" s="832"/>
      <c r="P57" s="867"/>
      <c r="Q57" s="856"/>
      <c r="R57" s="856"/>
    </row>
    <row r="58" spans="1:18" s="410" customFormat="1" ht="55.5" customHeight="1" x14ac:dyDescent="0.25">
      <c r="A58" s="846"/>
      <c r="B58" s="867"/>
      <c r="C58" s="850"/>
      <c r="D58" s="850"/>
      <c r="E58" s="856"/>
      <c r="F58" s="762"/>
      <c r="G58" s="856"/>
      <c r="H58" s="855" t="s">
        <v>225</v>
      </c>
      <c r="I58" s="852">
        <f>4+35+1</f>
        <v>40</v>
      </c>
      <c r="J58" s="856"/>
      <c r="K58" s="867"/>
      <c r="L58" s="867"/>
      <c r="M58" s="832"/>
      <c r="N58" s="867"/>
      <c r="O58" s="832"/>
      <c r="P58" s="867"/>
      <c r="Q58" s="856"/>
      <c r="R58" s="856"/>
    </row>
    <row r="59" spans="1:18" s="410" customFormat="1" ht="55.5" customHeight="1" x14ac:dyDescent="0.25">
      <c r="A59" s="846"/>
      <c r="B59" s="867"/>
      <c r="C59" s="850"/>
      <c r="D59" s="850"/>
      <c r="E59" s="856"/>
      <c r="F59" s="762"/>
      <c r="G59" s="856"/>
      <c r="H59" s="856"/>
      <c r="I59" s="853"/>
      <c r="J59" s="856"/>
      <c r="K59" s="867"/>
      <c r="L59" s="867"/>
      <c r="M59" s="832"/>
      <c r="N59" s="867"/>
      <c r="O59" s="832"/>
      <c r="P59" s="867"/>
      <c r="Q59" s="856"/>
      <c r="R59" s="856"/>
    </row>
    <row r="60" spans="1:18" s="410" customFormat="1" ht="55.5" customHeight="1" x14ac:dyDescent="0.25">
      <c r="A60" s="846"/>
      <c r="B60" s="868"/>
      <c r="C60" s="851"/>
      <c r="D60" s="851"/>
      <c r="E60" s="857"/>
      <c r="F60" s="763"/>
      <c r="G60" s="857"/>
      <c r="H60" s="857"/>
      <c r="I60" s="854"/>
      <c r="J60" s="857"/>
      <c r="K60" s="868"/>
      <c r="L60" s="868"/>
      <c r="M60" s="833"/>
      <c r="N60" s="868"/>
      <c r="O60" s="833"/>
      <c r="P60" s="868"/>
      <c r="Q60" s="857"/>
      <c r="R60" s="857"/>
    </row>
    <row r="61" spans="1:18" s="410" customFormat="1" ht="62.25" customHeight="1" x14ac:dyDescent="0.25">
      <c r="A61" s="873">
        <v>16</v>
      </c>
      <c r="B61" s="750" t="s">
        <v>175</v>
      </c>
      <c r="C61" s="750">
        <v>5</v>
      </c>
      <c r="D61" s="750">
        <v>13</v>
      </c>
      <c r="E61" s="761" t="s">
        <v>226</v>
      </c>
      <c r="F61" s="761" t="s">
        <v>227</v>
      </c>
      <c r="G61" s="761" t="s">
        <v>228</v>
      </c>
      <c r="H61" s="38" t="s">
        <v>183</v>
      </c>
      <c r="I61" s="165">
        <v>2</v>
      </c>
      <c r="J61" s="761" t="s">
        <v>229</v>
      </c>
      <c r="K61" s="750" t="s">
        <v>101</v>
      </c>
      <c r="L61" s="750" t="s">
        <v>88</v>
      </c>
      <c r="M61" s="842">
        <v>18980.62</v>
      </c>
      <c r="N61" s="831"/>
      <c r="O61" s="831">
        <f>M61</f>
        <v>18980.62</v>
      </c>
      <c r="P61" s="831"/>
      <c r="Q61" s="750" t="s">
        <v>230</v>
      </c>
      <c r="R61" s="761" t="s">
        <v>231</v>
      </c>
    </row>
    <row r="62" spans="1:18" s="410" customFormat="1" ht="62.25" customHeight="1" x14ac:dyDescent="0.25">
      <c r="A62" s="873"/>
      <c r="B62" s="751"/>
      <c r="C62" s="751"/>
      <c r="D62" s="751"/>
      <c r="E62" s="762"/>
      <c r="F62" s="762"/>
      <c r="G62" s="762"/>
      <c r="H62" s="38" t="s">
        <v>224</v>
      </c>
      <c r="I62" s="165">
        <v>32</v>
      </c>
      <c r="J62" s="762"/>
      <c r="K62" s="751"/>
      <c r="L62" s="751"/>
      <c r="M62" s="843"/>
      <c r="N62" s="832"/>
      <c r="O62" s="832"/>
      <c r="P62" s="832"/>
      <c r="Q62" s="751"/>
      <c r="R62" s="762"/>
    </row>
    <row r="63" spans="1:18" s="410" customFormat="1" ht="37.5" customHeight="1" x14ac:dyDescent="0.25">
      <c r="A63" s="873"/>
      <c r="B63" s="751"/>
      <c r="C63" s="751"/>
      <c r="D63" s="751"/>
      <c r="E63" s="762"/>
      <c r="F63" s="762"/>
      <c r="G63" s="762"/>
      <c r="H63" s="38" t="s">
        <v>42</v>
      </c>
      <c r="I63" s="612">
        <v>1</v>
      </c>
      <c r="J63" s="762"/>
      <c r="K63" s="751"/>
      <c r="L63" s="751"/>
      <c r="M63" s="843"/>
      <c r="N63" s="832"/>
      <c r="O63" s="832"/>
      <c r="P63" s="832"/>
      <c r="Q63" s="751"/>
      <c r="R63" s="762"/>
    </row>
    <row r="64" spans="1:18" s="410" customFormat="1" ht="37.5" customHeight="1" x14ac:dyDescent="0.25">
      <c r="A64" s="873"/>
      <c r="B64" s="751"/>
      <c r="C64" s="751"/>
      <c r="D64" s="751"/>
      <c r="E64" s="762"/>
      <c r="F64" s="762"/>
      <c r="G64" s="762"/>
      <c r="H64" s="855" t="s">
        <v>118</v>
      </c>
      <c r="I64" s="858">
        <v>30</v>
      </c>
      <c r="J64" s="762"/>
      <c r="K64" s="751"/>
      <c r="L64" s="751"/>
      <c r="M64" s="843"/>
      <c r="N64" s="832"/>
      <c r="O64" s="832"/>
      <c r="P64" s="832"/>
      <c r="Q64" s="751"/>
      <c r="R64" s="762"/>
    </row>
    <row r="65" spans="1:19" s="410" customFormat="1" ht="39.75" customHeight="1" x14ac:dyDescent="0.25">
      <c r="A65" s="873"/>
      <c r="B65" s="834"/>
      <c r="C65" s="834"/>
      <c r="D65" s="834"/>
      <c r="E65" s="763"/>
      <c r="F65" s="763"/>
      <c r="G65" s="763"/>
      <c r="H65" s="857"/>
      <c r="I65" s="858"/>
      <c r="J65" s="763"/>
      <c r="K65" s="834"/>
      <c r="L65" s="834"/>
      <c r="M65" s="844"/>
      <c r="N65" s="833"/>
      <c r="O65" s="833"/>
      <c r="P65" s="833"/>
      <c r="Q65" s="834"/>
      <c r="R65" s="763"/>
    </row>
    <row r="66" spans="1:19" s="615" customFormat="1" ht="15.75" customHeight="1" x14ac:dyDescent="0.2">
      <c r="A66" s="874">
        <v>17</v>
      </c>
      <c r="B66" s="750" t="s">
        <v>127</v>
      </c>
      <c r="C66" s="750">
        <v>2.2999999999999998</v>
      </c>
      <c r="D66" s="761">
        <v>10</v>
      </c>
      <c r="E66" s="835" t="s">
        <v>2246</v>
      </c>
      <c r="F66" s="761" t="s">
        <v>139</v>
      </c>
      <c r="G66" s="835" t="s">
        <v>2247</v>
      </c>
      <c r="H66" s="761" t="s">
        <v>131</v>
      </c>
      <c r="I66" s="835">
        <v>1</v>
      </c>
      <c r="J66" s="835" t="s">
        <v>141</v>
      </c>
      <c r="K66" s="835" t="s">
        <v>88</v>
      </c>
      <c r="L66" s="835" t="s">
        <v>82</v>
      </c>
      <c r="M66" s="838" t="s">
        <v>88</v>
      </c>
      <c r="N66" s="838">
        <v>76000</v>
      </c>
      <c r="O66" s="838" t="s">
        <v>88</v>
      </c>
      <c r="P66" s="838">
        <v>76000</v>
      </c>
      <c r="Q66" s="835" t="s">
        <v>133</v>
      </c>
      <c r="R66" s="761" t="s">
        <v>134</v>
      </c>
      <c r="S66" s="614"/>
    </row>
    <row r="67" spans="1:19" s="615" customFormat="1" ht="55.5" customHeight="1" x14ac:dyDescent="0.2">
      <c r="A67" s="875"/>
      <c r="B67" s="751"/>
      <c r="C67" s="751"/>
      <c r="D67" s="762"/>
      <c r="E67" s="836"/>
      <c r="F67" s="762"/>
      <c r="G67" s="836"/>
      <c r="H67" s="762"/>
      <c r="I67" s="836"/>
      <c r="J67" s="836"/>
      <c r="K67" s="836"/>
      <c r="L67" s="836"/>
      <c r="M67" s="839"/>
      <c r="N67" s="839"/>
      <c r="O67" s="839"/>
      <c r="P67" s="839"/>
      <c r="Q67" s="836"/>
      <c r="R67" s="762"/>
      <c r="S67" s="614"/>
    </row>
    <row r="68" spans="1:19" s="615" customFormat="1" ht="15.75" customHeight="1" x14ac:dyDescent="0.2">
      <c r="A68" s="875"/>
      <c r="B68" s="751"/>
      <c r="C68" s="751"/>
      <c r="D68" s="762"/>
      <c r="E68" s="836"/>
      <c r="F68" s="762"/>
      <c r="G68" s="836"/>
      <c r="H68" s="763"/>
      <c r="I68" s="837"/>
      <c r="J68" s="836"/>
      <c r="K68" s="836"/>
      <c r="L68" s="836"/>
      <c r="M68" s="839"/>
      <c r="N68" s="839"/>
      <c r="O68" s="839"/>
      <c r="P68" s="839"/>
      <c r="Q68" s="836"/>
      <c r="R68" s="762"/>
      <c r="S68" s="614"/>
    </row>
    <row r="69" spans="1:19" s="615" customFormat="1" ht="58.5" customHeight="1" x14ac:dyDescent="0.2">
      <c r="A69" s="875"/>
      <c r="B69" s="834"/>
      <c r="C69" s="834"/>
      <c r="D69" s="763"/>
      <c r="E69" s="837"/>
      <c r="F69" s="763"/>
      <c r="G69" s="837"/>
      <c r="H69" s="556" t="s">
        <v>137</v>
      </c>
      <c r="I69" s="596">
        <v>8</v>
      </c>
      <c r="J69" s="837"/>
      <c r="K69" s="837"/>
      <c r="L69" s="837"/>
      <c r="M69" s="840"/>
      <c r="N69" s="840"/>
      <c r="O69" s="840"/>
      <c r="P69" s="840"/>
      <c r="Q69" s="837"/>
      <c r="R69" s="763"/>
      <c r="S69" s="614"/>
    </row>
    <row r="70" spans="1:19" s="410" customFormat="1" ht="71.25" customHeight="1" x14ac:dyDescent="0.25">
      <c r="A70" s="750">
        <v>18</v>
      </c>
      <c r="B70" s="752" t="s">
        <v>127</v>
      </c>
      <c r="C70" s="755">
        <v>2.2999999999999998</v>
      </c>
      <c r="D70" s="756">
        <v>10</v>
      </c>
      <c r="E70" s="756" t="s">
        <v>2248</v>
      </c>
      <c r="F70" s="756" t="s">
        <v>129</v>
      </c>
      <c r="G70" s="756" t="s">
        <v>130</v>
      </c>
      <c r="H70" s="556" t="s">
        <v>131</v>
      </c>
      <c r="I70" s="113" t="s">
        <v>36</v>
      </c>
      <c r="J70" s="756" t="s">
        <v>132</v>
      </c>
      <c r="K70" s="764" t="s">
        <v>88</v>
      </c>
      <c r="L70" s="764" t="s">
        <v>82</v>
      </c>
      <c r="M70" s="766" t="s">
        <v>88</v>
      </c>
      <c r="N70" s="841">
        <v>12000</v>
      </c>
      <c r="O70" s="766" t="s">
        <v>88</v>
      </c>
      <c r="P70" s="765">
        <v>12000</v>
      </c>
      <c r="Q70" s="756" t="s">
        <v>133</v>
      </c>
      <c r="R70" s="761" t="s">
        <v>134</v>
      </c>
      <c r="S70" s="119"/>
    </row>
    <row r="71" spans="1:19" s="410" customFormat="1" ht="50.25" customHeight="1" x14ac:dyDescent="0.25">
      <c r="A71" s="751"/>
      <c r="B71" s="753"/>
      <c r="C71" s="755"/>
      <c r="D71" s="756"/>
      <c r="E71" s="756"/>
      <c r="F71" s="756"/>
      <c r="G71" s="756"/>
      <c r="H71" s="559" t="s">
        <v>135</v>
      </c>
      <c r="I71" s="113" t="s">
        <v>136</v>
      </c>
      <c r="J71" s="756"/>
      <c r="K71" s="764"/>
      <c r="L71" s="764"/>
      <c r="M71" s="766"/>
      <c r="N71" s="841"/>
      <c r="O71" s="766"/>
      <c r="P71" s="765"/>
      <c r="Q71" s="756"/>
      <c r="R71" s="762"/>
      <c r="S71" s="119"/>
    </row>
    <row r="72" spans="1:19" s="410" customFormat="1" ht="45.75" customHeight="1" x14ac:dyDescent="0.25">
      <c r="A72" s="751"/>
      <c r="B72" s="754"/>
      <c r="C72" s="755"/>
      <c r="D72" s="756"/>
      <c r="E72" s="756"/>
      <c r="F72" s="756"/>
      <c r="G72" s="756"/>
      <c r="H72" s="559" t="s">
        <v>137</v>
      </c>
      <c r="I72" s="113" t="s">
        <v>136</v>
      </c>
      <c r="J72" s="756"/>
      <c r="K72" s="764"/>
      <c r="L72" s="764"/>
      <c r="M72" s="766"/>
      <c r="N72" s="841"/>
      <c r="O72" s="766"/>
      <c r="P72" s="765"/>
      <c r="Q72" s="756"/>
      <c r="R72" s="763"/>
      <c r="S72" s="119"/>
    </row>
    <row r="73" spans="1:19" s="410" customFormat="1" ht="84" customHeight="1" x14ac:dyDescent="0.25">
      <c r="A73" s="750">
        <v>19</v>
      </c>
      <c r="B73" s="755" t="s">
        <v>127</v>
      </c>
      <c r="C73" s="755">
        <v>2.2999999999999998</v>
      </c>
      <c r="D73" s="756">
        <v>10</v>
      </c>
      <c r="E73" s="756" t="s">
        <v>138</v>
      </c>
      <c r="F73" s="752" t="s">
        <v>139</v>
      </c>
      <c r="G73" s="756" t="s">
        <v>2247</v>
      </c>
      <c r="H73" s="556" t="s">
        <v>131</v>
      </c>
      <c r="I73" s="113" t="s">
        <v>36</v>
      </c>
      <c r="J73" s="761" t="s">
        <v>141</v>
      </c>
      <c r="K73" s="764" t="s">
        <v>88</v>
      </c>
      <c r="L73" s="764" t="s">
        <v>62</v>
      </c>
      <c r="M73" s="766" t="s">
        <v>88</v>
      </c>
      <c r="N73" s="841">
        <v>40000</v>
      </c>
      <c r="O73" s="766" t="s">
        <v>88</v>
      </c>
      <c r="P73" s="765">
        <v>40000</v>
      </c>
      <c r="Q73" s="756" t="s">
        <v>133</v>
      </c>
      <c r="R73" s="756" t="s">
        <v>134</v>
      </c>
      <c r="S73" s="119"/>
    </row>
    <row r="74" spans="1:19" s="410" customFormat="1" ht="56.25" customHeight="1" x14ac:dyDescent="0.25">
      <c r="A74" s="751"/>
      <c r="B74" s="755"/>
      <c r="C74" s="755"/>
      <c r="D74" s="756"/>
      <c r="E74" s="756"/>
      <c r="F74" s="754"/>
      <c r="G74" s="756"/>
      <c r="H74" s="556" t="s">
        <v>137</v>
      </c>
      <c r="I74" s="113" t="s">
        <v>142</v>
      </c>
      <c r="J74" s="763"/>
      <c r="K74" s="764"/>
      <c r="L74" s="764"/>
      <c r="M74" s="766"/>
      <c r="N74" s="841"/>
      <c r="O74" s="766"/>
      <c r="P74" s="765"/>
      <c r="Q74" s="756"/>
      <c r="R74" s="756"/>
      <c r="S74" s="119"/>
    </row>
    <row r="75" spans="1:19" s="410" customFormat="1" ht="75" customHeight="1" x14ac:dyDescent="0.25">
      <c r="A75" s="768">
        <v>20</v>
      </c>
      <c r="B75" s="771" t="s">
        <v>127</v>
      </c>
      <c r="C75" s="771">
        <v>2.2999999999999998</v>
      </c>
      <c r="D75" s="771">
        <v>10</v>
      </c>
      <c r="E75" s="771" t="s">
        <v>144</v>
      </c>
      <c r="F75" s="771" t="s">
        <v>145</v>
      </c>
      <c r="G75" s="771" t="s">
        <v>2247</v>
      </c>
      <c r="H75" s="556" t="s">
        <v>131</v>
      </c>
      <c r="I75" s="549">
        <v>1</v>
      </c>
      <c r="J75" s="771" t="s">
        <v>147</v>
      </c>
      <c r="K75" s="776" t="s">
        <v>88</v>
      </c>
      <c r="L75" s="764" t="s">
        <v>62</v>
      </c>
      <c r="M75" s="771" t="s">
        <v>88</v>
      </c>
      <c r="N75" s="780">
        <v>30000</v>
      </c>
      <c r="O75" s="771" t="s">
        <v>88</v>
      </c>
      <c r="P75" s="780">
        <f>N75</f>
        <v>30000</v>
      </c>
      <c r="Q75" s="771" t="s">
        <v>133</v>
      </c>
      <c r="R75" s="771" t="s">
        <v>134</v>
      </c>
      <c r="S75" s="119"/>
    </row>
    <row r="76" spans="1:19" s="410" customFormat="1" ht="90.75" customHeight="1" x14ac:dyDescent="0.25">
      <c r="A76" s="768"/>
      <c r="B76" s="772"/>
      <c r="C76" s="772"/>
      <c r="D76" s="772"/>
      <c r="E76" s="772"/>
      <c r="F76" s="772"/>
      <c r="G76" s="772"/>
      <c r="H76" s="553" t="s">
        <v>137</v>
      </c>
      <c r="I76" s="549">
        <v>8</v>
      </c>
      <c r="J76" s="772"/>
      <c r="K76" s="777"/>
      <c r="L76" s="764"/>
      <c r="M76" s="772"/>
      <c r="N76" s="781"/>
      <c r="O76" s="772"/>
      <c r="P76" s="781"/>
      <c r="Q76" s="772"/>
      <c r="R76" s="772"/>
      <c r="S76" s="119"/>
    </row>
    <row r="77" spans="1:19" s="410" customFormat="1" ht="70.5" customHeight="1" x14ac:dyDescent="0.25">
      <c r="A77" s="750">
        <v>21</v>
      </c>
      <c r="B77" s="767" t="s">
        <v>127</v>
      </c>
      <c r="C77" s="768">
        <v>2.2999999999999998</v>
      </c>
      <c r="D77" s="767">
        <v>10</v>
      </c>
      <c r="E77" s="756" t="s">
        <v>2249</v>
      </c>
      <c r="F77" s="768" t="s">
        <v>149</v>
      </c>
      <c r="G77" s="767" t="s">
        <v>130</v>
      </c>
      <c r="H77" s="556" t="s">
        <v>131</v>
      </c>
      <c r="I77" s="616">
        <v>1</v>
      </c>
      <c r="J77" s="768" t="s">
        <v>132</v>
      </c>
      <c r="K77" s="767" t="s">
        <v>88</v>
      </c>
      <c r="L77" s="755" t="s">
        <v>52</v>
      </c>
      <c r="M77" s="768" t="s">
        <v>88</v>
      </c>
      <c r="N77" s="876">
        <v>12000</v>
      </c>
      <c r="O77" s="768" t="s">
        <v>88</v>
      </c>
      <c r="P77" s="876">
        <v>12000</v>
      </c>
      <c r="Q77" s="768" t="s">
        <v>133</v>
      </c>
      <c r="R77" s="768" t="s">
        <v>134</v>
      </c>
      <c r="S77" s="119"/>
    </row>
    <row r="78" spans="1:19" s="408" customFormat="1" ht="30" customHeight="1" x14ac:dyDescent="0.25">
      <c r="A78" s="751"/>
      <c r="B78" s="767"/>
      <c r="C78" s="768"/>
      <c r="D78" s="767"/>
      <c r="E78" s="756"/>
      <c r="F78" s="768"/>
      <c r="G78" s="767"/>
      <c r="H78" s="253" t="s">
        <v>135</v>
      </c>
      <c r="I78" s="616">
        <v>26</v>
      </c>
      <c r="J78" s="768"/>
      <c r="K78" s="767"/>
      <c r="L78" s="755"/>
      <c r="M78" s="768"/>
      <c r="N78" s="876"/>
      <c r="O78" s="768"/>
      <c r="P78" s="876"/>
      <c r="Q78" s="768"/>
      <c r="R78" s="768"/>
    </row>
    <row r="79" spans="1:19" s="408" customFormat="1" ht="23.25" customHeight="1" x14ac:dyDescent="0.25">
      <c r="A79" s="751"/>
      <c r="B79" s="767"/>
      <c r="C79" s="768"/>
      <c r="D79" s="767"/>
      <c r="E79" s="756"/>
      <c r="F79" s="768"/>
      <c r="G79" s="767"/>
      <c r="H79" s="553" t="s">
        <v>137</v>
      </c>
      <c r="I79" s="549">
        <v>26</v>
      </c>
      <c r="J79" s="768"/>
      <c r="K79" s="767"/>
      <c r="L79" s="755"/>
      <c r="M79" s="768"/>
      <c r="N79" s="876"/>
      <c r="O79" s="768"/>
      <c r="P79" s="876"/>
      <c r="Q79" s="768"/>
      <c r="R79" s="768"/>
    </row>
    <row r="80" spans="1:19" s="408" customFormat="1" ht="74.25" customHeight="1" x14ac:dyDescent="0.25">
      <c r="A80" s="845">
        <v>22</v>
      </c>
      <c r="B80" s="768" t="s">
        <v>127</v>
      </c>
      <c r="C80" s="771">
        <v>2.2999999999999998</v>
      </c>
      <c r="D80" s="768">
        <v>10</v>
      </c>
      <c r="E80" s="768" t="s">
        <v>2250</v>
      </c>
      <c r="F80" s="768" t="s">
        <v>2251</v>
      </c>
      <c r="G80" s="768" t="s">
        <v>2252</v>
      </c>
      <c r="H80" s="556" t="s">
        <v>131</v>
      </c>
      <c r="I80" s="553">
        <v>1</v>
      </c>
      <c r="J80" s="768" t="s">
        <v>141</v>
      </c>
      <c r="K80" s="769" t="s">
        <v>88</v>
      </c>
      <c r="L80" s="771" t="s">
        <v>62</v>
      </c>
      <c r="M80" s="771" t="s">
        <v>88</v>
      </c>
      <c r="N80" s="877">
        <v>30000</v>
      </c>
      <c r="O80" s="768" t="s">
        <v>88</v>
      </c>
      <c r="P80" s="877">
        <v>30000</v>
      </c>
      <c r="Q80" s="768" t="s">
        <v>133</v>
      </c>
      <c r="R80" s="878" t="s">
        <v>134</v>
      </c>
    </row>
    <row r="81" spans="1:18" s="408" customFormat="1" ht="39.75" customHeight="1" x14ac:dyDescent="0.25">
      <c r="A81" s="846"/>
      <c r="B81" s="768"/>
      <c r="C81" s="785"/>
      <c r="D81" s="768"/>
      <c r="E81" s="768"/>
      <c r="F81" s="768"/>
      <c r="G81" s="768"/>
      <c r="H81" s="553" t="s">
        <v>53</v>
      </c>
      <c r="I81" s="553">
        <v>30</v>
      </c>
      <c r="J81" s="768"/>
      <c r="K81" s="881"/>
      <c r="L81" s="785"/>
      <c r="M81" s="785"/>
      <c r="N81" s="877"/>
      <c r="O81" s="768"/>
      <c r="P81" s="877"/>
      <c r="Q81" s="768"/>
      <c r="R81" s="879"/>
    </row>
    <row r="82" spans="1:18" s="408" customFormat="1" ht="39.75" customHeight="1" x14ac:dyDescent="0.25">
      <c r="A82" s="846"/>
      <c r="B82" s="768"/>
      <c r="C82" s="785"/>
      <c r="D82" s="768"/>
      <c r="E82" s="768"/>
      <c r="F82" s="768"/>
      <c r="G82" s="768"/>
      <c r="H82" s="771" t="s">
        <v>2253</v>
      </c>
      <c r="I82" s="771">
        <v>4</v>
      </c>
      <c r="J82" s="768"/>
      <c r="K82" s="881"/>
      <c r="L82" s="785"/>
      <c r="M82" s="785"/>
      <c r="N82" s="877"/>
      <c r="O82" s="768"/>
      <c r="P82" s="877"/>
      <c r="Q82" s="768"/>
      <c r="R82" s="879"/>
    </row>
    <row r="83" spans="1:18" s="408" customFormat="1" ht="39.75" customHeight="1" x14ac:dyDescent="0.25">
      <c r="A83" s="846"/>
      <c r="B83" s="768"/>
      <c r="C83" s="785"/>
      <c r="D83" s="768"/>
      <c r="E83" s="768"/>
      <c r="F83" s="768"/>
      <c r="G83" s="768"/>
      <c r="H83" s="785"/>
      <c r="I83" s="785"/>
      <c r="J83" s="768"/>
      <c r="K83" s="881"/>
      <c r="L83" s="785"/>
      <c r="M83" s="785"/>
      <c r="N83" s="877"/>
      <c r="O83" s="768"/>
      <c r="P83" s="877"/>
      <c r="Q83" s="768"/>
      <c r="R83" s="879"/>
    </row>
    <row r="84" spans="1:18" s="408" customFormat="1" ht="39.75" customHeight="1" x14ac:dyDescent="0.25">
      <c r="A84" s="846"/>
      <c r="B84" s="768"/>
      <c r="C84" s="772"/>
      <c r="D84" s="768"/>
      <c r="E84" s="768"/>
      <c r="F84" s="768"/>
      <c r="G84" s="768"/>
      <c r="H84" s="772"/>
      <c r="I84" s="772"/>
      <c r="J84" s="768"/>
      <c r="K84" s="770"/>
      <c r="L84" s="772"/>
      <c r="M84" s="772"/>
      <c r="N84" s="877"/>
      <c r="O84" s="768"/>
      <c r="P84" s="877"/>
      <c r="Q84" s="768"/>
      <c r="R84" s="880"/>
    </row>
    <row r="85" spans="1:18" s="408" customFormat="1" ht="65.25" customHeight="1" x14ac:dyDescent="0.25">
      <c r="A85" s="882">
        <v>23</v>
      </c>
      <c r="B85" s="771" t="s">
        <v>1307</v>
      </c>
      <c r="C85" s="771">
        <v>5</v>
      </c>
      <c r="D85" s="771">
        <v>4</v>
      </c>
      <c r="E85" s="761" t="s">
        <v>2254</v>
      </c>
      <c r="F85" s="771" t="s">
        <v>2255</v>
      </c>
      <c r="G85" s="771" t="s">
        <v>92</v>
      </c>
      <c r="H85" s="556" t="s">
        <v>172</v>
      </c>
      <c r="I85" s="553">
        <v>2</v>
      </c>
      <c r="J85" s="771" t="s">
        <v>2256</v>
      </c>
      <c r="K85" s="771" t="s">
        <v>88</v>
      </c>
      <c r="L85" s="771" t="s">
        <v>101</v>
      </c>
      <c r="M85" s="771" t="s">
        <v>88</v>
      </c>
      <c r="N85" s="886">
        <v>20000</v>
      </c>
      <c r="O85" s="771" t="s">
        <v>88</v>
      </c>
      <c r="P85" s="886">
        <v>20000</v>
      </c>
      <c r="Q85" s="771" t="s">
        <v>133</v>
      </c>
      <c r="R85" s="771" t="s">
        <v>134</v>
      </c>
    </row>
    <row r="86" spans="1:18" s="408" customFormat="1" ht="74.25" customHeight="1" x14ac:dyDescent="0.25">
      <c r="A86" s="883"/>
      <c r="B86" s="772"/>
      <c r="C86" s="772"/>
      <c r="D86" s="772"/>
      <c r="E86" s="763"/>
      <c r="F86" s="772"/>
      <c r="G86" s="772"/>
      <c r="H86" s="556" t="s">
        <v>174</v>
      </c>
      <c r="I86" s="553">
        <v>80</v>
      </c>
      <c r="J86" s="772"/>
      <c r="K86" s="772"/>
      <c r="L86" s="772"/>
      <c r="M86" s="772"/>
      <c r="N86" s="887"/>
      <c r="O86" s="772"/>
      <c r="P86" s="887"/>
      <c r="Q86" s="772"/>
      <c r="R86" s="772"/>
    </row>
    <row r="87" spans="1:18" s="408" customFormat="1" ht="60" customHeight="1" x14ac:dyDescent="0.25">
      <c r="A87" s="884">
        <v>24</v>
      </c>
      <c r="B87" s="771" t="s">
        <v>175</v>
      </c>
      <c r="C87" s="771">
        <v>5</v>
      </c>
      <c r="D87" s="771">
        <v>4</v>
      </c>
      <c r="E87" s="771" t="s">
        <v>2257</v>
      </c>
      <c r="F87" s="771" t="s">
        <v>2258</v>
      </c>
      <c r="G87" s="771" t="s">
        <v>92</v>
      </c>
      <c r="H87" s="556" t="s">
        <v>172</v>
      </c>
      <c r="I87" s="553">
        <v>2</v>
      </c>
      <c r="J87" s="771" t="s">
        <v>2259</v>
      </c>
      <c r="K87" s="771" t="s">
        <v>88</v>
      </c>
      <c r="L87" s="771" t="s">
        <v>101</v>
      </c>
      <c r="M87" s="771" t="s">
        <v>88</v>
      </c>
      <c r="N87" s="886">
        <v>10000</v>
      </c>
      <c r="O87" s="771" t="s">
        <v>88</v>
      </c>
      <c r="P87" s="886">
        <v>10000</v>
      </c>
      <c r="Q87" s="771" t="s">
        <v>133</v>
      </c>
      <c r="R87" s="771" t="s">
        <v>134</v>
      </c>
    </row>
    <row r="88" spans="1:18" s="408" customFormat="1" ht="74.25" customHeight="1" x14ac:dyDescent="0.25">
      <c r="A88" s="885"/>
      <c r="B88" s="772"/>
      <c r="C88" s="772"/>
      <c r="D88" s="772"/>
      <c r="E88" s="772"/>
      <c r="F88" s="772"/>
      <c r="G88" s="772"/>
      <c r="H88" s="556" t="s">
        <v>174</v>
      </c>
      <c r="I88" s="553">
        <v>30</v>
      </c>
      <c r="J88" s="772"/>
      <c r="K88" s="772"/>
      <c r="L88" s="772"/>
      <c r="M88" s="772"/>
      <c r="N88" s="887"/>
      <c r="O88" s="772"/>
      <c r="P88" s="887"/>
      <c r="Q88" s="772"/>
      <c r="R88" s="772"/>
    </row>
    <row r="89" spans="1:18" s="408" customFormat="1" ht="39.75" customHeight="1" x14ac:dyDescent="0.25">
      <c r="A89" s="845">
        <v>25</v>
      </c>
      <c r="B89" s="750" t="s">
        <v>2260</v>
      </c>
      <c r="C89" s="750">
        <v>5</v>
      </c>
      <c r="D89" s="750">
        <v>4</v>
      </c>
      <c r="E89" s="761" t="s">
        <v>2261</v>
      </c>
      <c r="F89" s="761" t="s">
        <v>2262</v>
      </c>
      <c r="G89" s="750" t="s">
        <v>64</v>
      </c>
      <c r="H89" s="552" t="s">
        <v>662</v>
      </c>
      <c r="I89" s="552">
        <v>1</v>
      </c>
      <c r="J89" s="750" t="s">
        <v>2263</v>
      </c>
      <c r="K89" s="750" t="s">
        <v>88</v>
      </c>
      <c r="L89" s="750" t="s">
        <v>101</v>
      </c>
      <c r="M89" s="750" t="s">
        <v>88</v>
      </c>
      <c r="N89" s="831">
        <v>20000</v>
      </c>
      <c r="O89" s="750" t="s">
        <v>88</v>
      </c>
      <c r="P89" s="831">
        <v>20000</v>
      </c>
      <c r="Q89" s="761" t="s">
        <v>133</v>
      </c>
      <c r="R89" s="761" t="s">
        <v>134</v>
      </c>
    </row>
    <row r="90" spans="1:18" s="408" customFormat="1" ht="64.5" customHeight="1" x14ac:dyDescent="0.25">
      <c r="A90" s="846"/>
      <c r="B90" s="751"/>
      <c r="C90" s="751"/>
      <c r="D90" s="751"/>
      <c r="E90" s="762"/>
      <c r="F90" s="762"/>
      <c r="G90" s="751"/>
      <c r="H90" s="556" t="s">
        <v>2264</v>
      </c>
      <c r="I90" s="552">
        <v>50</v>
      </c>
      <c r="J90" s="751"/>
      <c r="K90" s="751"/>
      <c r="L90" s="751"/>
      <c r="M90" s="751"/>
      <c r="N90" s="832"/>
      <c r="O90" s="751"/>
      <c r="P90" s="832"/>
      <c r="Q90" s="762"/>
      <c r="R90" s="762"/>
    </row>
    <row r="91" spans="1:18" s="408" customFormat="1" ht="39.75" customHeight="1" x14ac:dyDescent="0.25">
      <c r="A91" s="888">
        <v>26</v>
      </c>
      <c r="B91" s="750" t="s">
        <v>2265</v>
      </c>
      <c r="C91" s="750">
        <v>5</v>
      </c>
      <c r="D91" s="750">
        <v>11</v>
      </c>
      <c r="E91" s="750" t="s">
        <v>2266</v>
      </c>
      <c r="F91" s="761" t="s">
        <v>2267</v>
      </c>
      <c r="G91" s="750" t="s">
        <v>41</v>
      </c>
      <c r="H91" s="552" t="s">
        <v>41</v>
      </c>
      <c r="I91" s="552">
        <v>1</v>
      </c>
      <c r="J91" s="761" t="s">
        <v>2268</v>
      </c>
      <c r="K91" s="750" t="s">
        <v>88</v>
      </c>
      <c r="L91" s="750" t="s">
        <v>101</v>
      </c>
      <c r="M91" s="750" t="s">
        <v>88</v>
      </c>
      <c r="N91" s="831">
        <v>35000</v>
      </c>
      <c r="O91" s="750" t="s">
        <v>88</v>
      </c>
      <c r="P91" s="831">
        <v>35000</v>
      </c>
      <c r="Q91" s="761" t="s">
        <v>133</v>
      </c>
      <c r="R91" s="761" t="s">
        <v>134</v>
      </c>
    </row>
    <row r="92" spans="1:18" s="408" customFormat="1" ht="45" customHeight="1" x14ac:dyDescent="0.25">
      <c r="A92" s="888"/>
      <c r="B92" s="751"/>
      <c r="C92" s="751"/>
      <c r="D92" s="751"/>
      <c r="E92" s="751"/>
      <c r="F92" s="762"/>
      <c r="G92" s="751"/>
      <c r="H92" s="556" t="s">
        <v>60</v>
      </c>
      <c r="I92" s="552">
        <v>30</v>
      </c>
      <c r="J92" s="762"/>
      <c r="K92" s="751"/>
      <c r="L92" s="751"/>
      <c r="M92" s="751"/>
      <c r="N92" s="832"/>
      <c r="O92" s="751"/>
      <c r="P92" s="832"/>
      <c r="Q92" s="762"/>
      <c r="R92" s="762"/>
    </row>
    <row r="93" spans="1:18" s="408" customFormat="1" ht="39" customHeight="1" x14ac:dyDescent="0.25">
      <c r="A93" s="845">
        <v>27</v>
      </c>
      <c r="B93" s="750" t="s">
        <v>175</v>
      </c>
      <c r="C93" s="750">
        <v>5</v>
      </c>
      <c r="D93" s="750">
        <v>11</v>
      </c>
      <c r="E93" s="750" t="s">
        <v>2269</v>
      </c>
      <c r="F93" s="761" t="s">
        <v>2270</v>
      </c>
      <c r="G93" s="750" t="s">
        <v>1025</v>
      </c>
      <c r="H93" s="550" t="s">
        <v>2271</v>
      </c>
      <c r="I93" s="552">
        <v>1</v>
      </c>
      <c r="J93" s="761" t="s">
        <v>2272</v>
      </c>
      <c r="K93" s="750" t="s">
        <v>88</v>
      </c>
      <c r="L93" s="750" t="s">
        <v>101</v>
      </c>
      <c r="M93" s="750" t="s">
        <v>88</v>
      </c>
      <c r="N93" s="831">
        <v>15000</v>
      </c>
      <c r="O93" s="750" t="s">
        <v>88</v>
      </c>
      <c r="P93" s="831">
        <v>15000</v>
      </c>
      <c r="Q93" s="761" t="s">
        <v>133</v>
      </c>
      <c r="R93" s="761" t="s">
        <v>134</v>
      </c>
    </row>
    <row r="94" spans="1:18" s="408" customFormat="1" ht="42" customHeight="1" x14ac:dyDescent="0.25">
      <c r="A94" s="846"/>
      <c r="B94" s="751"/>
      <c r="C94" s="751"/>
      <c r="D94" s="751"/>
      <c r="E94" s="751"/>
      <c r="F94" s="762"/>
      <c r="G94" s="751"/>
      <c r="H94" s="556" t="s">
        <v>2273</v>
      </c>
      <c r="I94" s="552">
        <v>200</v>
      </c>
      <c r="J94" s="762"/>
      <c r="K94" s="751"/>
      <c r="L94" s="751"/>
      <c r="M94" s="751"/>
      <c r="N94" s="832"/>
      <c r="O94" s="751"/>
      <c r="P94" s="832"/>
      <c r="Q94" s="762"/>
      <c r="R94" s="762"/>
    </row>
    <row r="95" spans="1:18" s="408" customFormat="1" ht="69" customHeight="1" x14ac:dyDescent="0.25">
      <c r="A95" s="846"/>
      <c r="B95" s="834"/>
      <c r="C95" s="834"/>
      <c r="D95" s="834"/>
      <c r="E95" s="834"/>
      <c r="F95" s="763"/>
      <c r="G95" s="834"/>
      <c r="H95" s="556" t="s">
        <v>157</v>
      </c>
      <c r="I95" s="552">
        <v>60</v>
      </c>
      <c r="J95" s="763"/>
      <c r="K95" s="834"/>
      <c r="L95" s="834"/>
      <c r="M95" s="834"/>
      <c r="N95" s="833"/>
      <c r="O95" s="834"/>
      <c r="P95" s="833"/>
      <c r="Q95" s="763"/>
      <c r="R95" s="763"/>
    </row>
    <row r="96" spans="1:18" s="408" customFormat="1" ht="30" customHeight="1" x14ac:dyDescent="0.25">
      <c r="A96" s="878">
        <v>28</v>
      </c>
      <c r="B96" s="771" t="s">
        <v>150</v>
      </c>
      <c r="C96" s="771">
        <v>1</v>
      </c>
      <c r="D96" s="771">
        <v>6</v>
      </c>
      <c r="E96" s="761" t="s">
        <v>151</v>
      </c>
      <c r="F96" s="771" t="s">
        <v>152</v>
      </c>
      <c r="G96" s="761" t="s">
        <v>234</v>
      </c>
      <c r="H96" s="556" t="s">
        <v>154</v>
      </c>
      <c r="I96" s="556">
        <v>1</v>
      </c>
      <c r="J96" s="771" t="s">
        <v>155</v>
      </c>
      <c r="K96" s="771" t="s">
        <v>88</v>
      </c>
      <c r="L96" s="771" t="s">
        <v>62</v>
      </c>
      <c r="M96" s="787" t="s">
        <v>88</v>
      </c>
      <c r="N96" s="863">
        <v>16000</v>
      </c>
      <c r="O96" s="863" t="s">
        <v>88</v>
      </c>
      <c r="P96" s="863">
        <v>16000</v>
      </c>
      <c r="Q96" s="771" t="s">
        <v>133</v>
      </c>
      <c r="R96" s="771" t="s">
        <v>134</v>
      </c>
    </row>
    <row r="97" spans="1:18" s="408" customFormat="1" ht="39.75" customHeight="1" x14ac:dyDescent="0.25">
      <c r="A97" s="879"/>
      <c r="B97" s="785"/>
      <c r="C97" s="785"/>
      <c r="D97" s="785"/>
      <c r="E97" s="762"/>
      <c r="F97" s="785"/>
      <c r="G97" s="762"/>
      <c r="H97" s="556" t="s">
        <v>156</v>
      </c>
      <c r="I97" s="556">
        <v>50</v>
      </c>
      <c r="J97" s="785"/>
      <c r="K97" s="785"/>
      <c r="L97" s="785"/>
      <c r="M97" s="788"/>
      <c r="N97" s="864"/>
      <c r="O97" s="864"/>
      <c r="P97" s="864"/>
      <c r="Q97" s="785"/>
      <c r="R97" s="785"/>
    </row>
    <row r="98" spans="1:18" s="408" customFormat="1" ht="39.75" customHeight="1" x14ac:dyDescent="0.25">
      <c r="A98" s="879"/>
      <c r="B98" s="772"/>
      <c r="C98" s="772"/>
      <c r="D98" s="772"/>
      <c r="E98" s="763"/>
      <c r="F98" s="772"/>
      <c r="G98" s="763"/>
      <c r="H98" s="556" t="s">
        <v>2274</v>
      </c>
      <c r="I98" s="556">
        <v>30</v>
      </c>
      <c r="J98" s="772"/>
      <c r="K98" s="772"/>
      <c r="L98" s="772"/>
      <c r="M98" s="789"/>
      <c r="N98" s="865"/>
      <c r="O98" s="865"/>
      <c r="P98" s="865"/>
      <c r="Q98" s="772"/>
      <c r="R98" s="772"/>
    </row>
    <row r="99" spans="1:18" s="408" customFormat="1" ht="27" customHeight="1" x14ac:dyDescent="0.25">
      <c r="A99" s="776">
        <v>29</v>
      </c>
      <c r="B99" s="768" t="s">
        <v>158</v>
      </c>
      <c r="C99" s="768">
        <v>1</v>
      </c>
      <c r="D99" s="768">
        <v>6</v>
      </c>
      <c r="E99" s="771" t="s">
        <v>159</v>
      </c>
      <c r="F99" s="769" t="s">
        <v>160</v>
      </c>
      <c r="G99" s="756" t="s">
        <v>234</v>
      </c>
      <c r="H99" s="15" t="s">
        <v>161</v>
      </c>
      <c r="I99" s="556">
        <v>1</v>
      </c>
      <c r="J99" s="768" t="s">
        <v>162</v>
      </c>
      <c r="K99" s="768" t="s">
        <v>88</v>
      </c>
      <c r="L99" s="768" t="s">
        <v>59</v>
      </c>
      <c r="M99" s="768" t="s">
        <v>88</v>
      </c>
      <c r="N99" s="877">
        <v>84000</v>
      </c>
      <c r="O99" s="768" t="s">
        <v>88</v>
      </c>
      <c r="P99" s="877">
        <v>84000</v>
      </c>
      <c r="Q99" s="768" t="s">
        <v>133</v>
      </c>
      <c r="R99" s="878" t="s">
        <v>134</v>
      </c>
    </row>
    <row r="100" spans="1:18" s="408" customFormat="1" ht="24" customHeight="1" x14ac:dyDescent="0.25">
      <c r="A100" s="889"/>
      <c r="B100" s="768"/>
      <c r="C100" s="768"/>
      <c r="D100" s="768"/>
      <c r="E100" s="785"/>
      <c r="F100" s="881"/>
      <c r="G100" s="756"/>
      <c r="H100" s="603" t="s">
        <v>156</v>
      </c>
      <c r="I100" s="565">
        <v>35</v>
      </c>
      <c r="J100" s="768"/>
      <c r="K100" s="768"/>
      <c r="L100" s="768"/>
      <c r="M100" s="768"/>
      <c r="N100" s="877"/>
      <c r="O100" s="768"/>
      <c r="P100" s="877"/>
      <c r="Q100" s="768"/>
      <c r="R100" s="879"/>
    </row>
    <row r="101" spans="1:18" s="408" customFormat="1" ht="38.25" customHeight="1" x14ac:dyDescent="0.25">
      <c r="A101" s="889"/>
      <c r="B101" s="768"/>
      <c r="C101" s="768"/>
      <c r="D101" s="768"/>
      <c r="E101" s="785"/>
      <c r="F101" s="881"/>
      <c r="G101" s="756"/>
      <c r="H101" s="253" t="s">
        <v>2275</v>
      </c>
      <c r="I101" s="556">
        <v>25</v>
      </c>
      <c r="J101" s="768"/>
      <c r="K101" s="768"/>
      <c r="L101" s="768"/>
      <c r="M101" s="768"/>
      <c r="N101" s="877"/>
      <c r="O101" s="768"/>
      <c r="P101" s="877"/>
      <c r="Q101" s="768"/>
      <c r="R101" s="879"/>
    </row>
    <row r="102" spans="1:18" s="408" customFormat="1" ht="38.25" customHeight="1" x14ac:dyDescent="0.25">
      <c r="A102" s="777"/>
      <c r="B102" s="768"/>
      <c r="C102" s="768"/>
      <c r="D102" s="768"/>
      <c r="E102" s="772"/>
      <c r="F102" s="770"/>
      <c r="G102" s="756"/>
      <c r="H102" s="553" t="s">
        <v>2276</v>
      </c>
      <c r="I102" s="556">
        <v>25</v>
      </c>
      <c r="J102" s="768"/>
      <c r="K102" s="768"/>
      <c r="L102" s="768"/>
      <c r="M102" s="768"/>
      <c r="N102" s="877"/>
      <c r="O102" s="768"/>
      <c r="P102" s="877"/>
      <c r="Q102" s="768"/>
      <c r="R102" s="880"/>
    </row>
    <row r="103" spans="1:18" s="41" customFormat="1" ht="39.75" customHeight="1" x14ac:dyDescent="0.25">
      <c r="A103" s="69"/>
      <c r="B103" s="69"/>
      <c r="C103" s="69"/>
      <c r="D103" s="69"/>
      <c r="E103" s="69"/>
      <c r="F103" s="69"/>
      <c r="G103" s="69"/>
      <c r="H103" s="69"/>
      <c r="I103" s="69"/>
      <c r="J103" s="69"/>
      <c r="K103" s="69"/>
      <c r="L103" s="69"/>
      <c r="M103" s="70"/>
      <c r="N103" s="70"/>
      <c r="O103" s="70"/>
      <c r="P103" s="70"/>
      <c r="Q103" s="69"/>
      <c r="R103" s="69"/>
    </row>
    <row r="104" spans="1:18" s="41" customFormat="1" x14ac:dyDescent="0.25">
      <c r="M104" s="827" t="s">
        <v>119</v>
      </c>
      <c r="N104" s="828"/>
      <c r="O104" s="829" t="s">
        <v>120</v>
      </c>
      <c r="P104" s="830"/>
    </row>
    <row r="105" spans="1:18" s="41" customFormat="1" x14ac:dyDescent="0.25">
      <c r="M105" s="189" t="s">
        <v>121</v>
      </c>
      <c r="N105" s="189" t="s">
        <v>122</v>
      </c>
      <c r="O105" s="189" t="s">
        <v>121</v>
      </c>
      <c r="P105" s="189" t="s">
        <v>122</v>
      </c>
    </row>
    <row r="106" spans="1:18" s="41" customFormat="1" x14ac:dyDescent="0.25">
      <c r="M106" s="359">
        <v>21</v>
      </c>
      <c r="N106" s="360">
        <v>582000</v>
      </c>
      <c r="O106" s="112">
        <v>8</v>
      </c>
      <c r="P106" s="114">
        <v>320396.65000000002</v>
      </c>
    </row>
    <row r="107" spans="1:18" s="41" customFormat="1" x14ac:dyDescent="0.25">
      <c r="L107"/>
      <c r="M107" s="23"/>
      <c r="N107" s="23"/>
      <c r="O107" s="23"/>
      <c r="P107" s="23"/>
    </row>
    <row r="108" spans="1:18" s="41" customFormat="1" x14ac:dyDescent="0.25">
      <c r="L108"/>
      <c r="M108" s="23"/>
      <c r="N108" s="23"/>
      <c r="O108" s="23"/>
      <c r="P108" s="23"/>
    </row>
    <row r="109" spans="1:18" s="41" customFormat="1" x14ac:dyDescent="0.25">
      <c r="L109"/>
      <c r="M109" s="23"/>
      <c r="N109" s="23"/>
      <c r="O109" s="23"/>
      <c r="P109" s="23"/>
    </row>
    <row r="110" spans="1:18" s="41" customFormat="1" x14ac:dyDescent="0.25">
      <c r="L110"/>
      <c r="M110" s="23"/>
      <c r="N110" s="23"/>
      <c r="O110" s="23"/>
      <c r="P110" s="23"/>
    </row>
    <row r="111" spans="1:18" s="41" customFormat="1" x14ac:dyDescent="0.25">
      <c r="L111"/>
      <c r="M111" s="23"/>
      <c r="N111" s="23"/>
      <c r="O111" s="23"/>
      <c r="P111" s="23"/>
    </row>
  </sheetData>
  <mergeCells count="478">
    <mergeCell ref="L99:L102"/>
    <mergeCell ref="M99:M102"/>
    <mergeCell ref="N99:N102"/>
    <mergeCell ref="O99:O102"/>
    <mergeCell ref="P99:P102"/>
    <mergeCell ref="Q99:Q102"/>
    <mergeCell ref="R99:R102"/>
    <mergeCell ref="A99:A102"/>
    <mergeCell ref="B99:B102"/>
    <mergeCell ref="C99:C102"/>
    <mergeCell ref="D99:D102"/>
    <mergeCell ref="E99:E102"/>
    <mergeCell ref="F99:F102"/>
    <mergeCell ref="G99:G102"/>
    <mergeCell ref="J99:J102"/>
    <mergeCell ref="K99:K102"/>
    <mergeCell ref="A96:A98"/>
    <mergeCell ref="B96:B98"/>
    <mergeCell ref="C96:C98"/>
    <mergeCell ref="D96:D98"/>
    <mergeCell ref="E96:E98"/>
    <mergeCell ref="F96:F98"/>
    <mergeCell ref="G96:G98"/>
    <mergeCell ref="J96:J98"/>
    <mergeCell ref="K96:K98"/>
    <mergeCell ref="L96:L98"/>
    <mergeCell ref="M96:M98"/>
    <mergeCell ref="N96:N98"/>
    <mergeCell ref="O96:O98"/>
    <mergeCell ref="P96:P98"/>
    <mergeCell ref="Q96:Q98"/>
    <mergeCell ref="R96:R98"/>
    <mergeCell ref="L91:L92"/>
    <mergeCell ref="M91:M92"/>
    <mergeCell ref="N91:N92"/>
    <mergeCell ref="O91:O92"/>
    <mergeCell ref="P91:P92"/>
    <mergeCell ref="Q91:Q92"/>
    <mergeCell ref="R91:R92"/>
    <mergeCell ref="L93:L95"/>
    <mergeCell ref="M93:M95"/>
    <mergeCell ref="N93:N95"/>
    <mergeCell ref="O93:O95"/>
    <mergeCell ref="P93:P95"/>
    <mergeCell ref="Q93:Q95"/>
    <mergeCell ref="R93:R95"/>
    <mergeCell ref="A93:A95"/>
    <mergeCell ref="B93:B95"/>
    <mergeCell ref="C93:C95"/>
    <mergeCell ref="D93:D95"/>
    <mergeCell ref="E93:E95"/>
    <mergeCell ref="F93:F95"/>
    <mergeCell ref="G93:G95"/>
    <mergeCell ref="J93:J95"/>
    <mergeCell ref="K93:K95"/>
    <mergeCell ref="A91:A92"/>
    <mergeCell ref="B91:B92"/>
    <mergeCell ref="C91:C92"/>
    <mergeCell ref="D91:D92"/>
    <mergeCell ref="E91:E92"/>
    <mergeCell ref="F91:F92"/>
    <mergeCell ref="G91:G92"/>
    <mergeCell ref="J91:J92"/>
    <mergeCell ref="K91:K92"/>
    <mergeCell ref="A89:A90"/>
    <mergeCell ref="B89:B90"/>
    <mergeCell ref="C89:C90"/>
    <mergeCell ref="D89:D90"/>
    <mergeCell ref="E89:E90"/>
    <mergeCell ref="F89:F90"/>
    <mergeCell ref="G89:G90"/>
    <mergeCell ref="J89:J90"/>
    <mergeCell ref="K89:K90"/>
    <mergeCell ref="L89:L90"/>
    <mergeCell ref="M89:M90"/>
    <mergeCell ref="N89:N90"/>
    <mergeCell ref="O89:O90"/>
    <mergeCell ref="P89:P90"/>
    <mergeCell ref="Q89:Q90"/>
    <mergeCell ref="R89:R90"/>
    <mergeCell ref="L85:L86"/>
    <mergeCell ref="M85:M86"/>
    <mergeCell ref="N85:N86"/>
    <mergeCell ref="O85:O86"/>
    <mergeCell ref="P85:P86"/>
    <mergeCell ref="Q85:Q86"/>
    <mergeCell ref="R85:R86"/>
    <mergeCell ref="L87:L88"/>
    <mergeCell ref="M87:M88"/>
    <mergeCell ref="N87:N88"/>
    <mergeCell ref="O87:O88"/>
    <mergeCell ref="P87:P88"/>
    <mergeCell ref="Q87:Q88"/>
    <mergeCell ref="R87:R88"/>
    <mergeCell ref="A87:A88"/>
    <mergeCell ref="B87:B88"/>
    <mergeCell ref="C87:C88"/>
    <mergeCell ref="D87:D88"/>
    <mergeCell ref="E87:E88"/>
    <mergeCell ref="F87:F88"/>
    <mergeCell ref="G87:G88"/>
    <mergeCell ref="J87:J88"/>
    <mergeCell ref="K87:K88"/>
    <mergeCell ref="A85:A86"/>
    <mergeCell ref="B85:B86"/>
    <mergeCell ref="C85:C86"/>
    <mergeCell ref="D85:D86"/>
    <mergeCell ref="E85:E86"/>
    <mergeCell ref="F85:F86"/>
    <mergeCell ref="G85:G86"/>
    <mergeCell ref="J85:J86"/>
    <mergeCell ref="K85:K86"/>
    <mergeCell ref="A80:A84"/>
    <mergeCell ref="B80:B84"/>
    <mergeCell ref="C80:C84"/>
    <mergeCell ref="D80:D84"/>
    <mergeCell ref="E80:E84"/>
    <mergeCell ref="F80:F84"/>
    <mergeCell ref="G80:G84"/>
    <mergeCell ref="J80:J84"/>
    <mergeCell ref="K80:K84"/>
    <mergeCell ref="L80:L84"/>
    <mergeCell ref="M80:M84"/>
    <mergeCell ref="N80:N84"/>
    <mergeCell ref="O80:O84"/>
    <mergeCell ref="P80:P84"/>
    <mergeCell ref="Q80:Q84"/>
    <mergeCell ref="R80:R84"/>
    <mergeCell ref="H82:H84"/>
    <mergeCell ref="I82:I84"/>
    <mergeCell ref="L75:L76"/>
    <mergeCell ref="M75:M76"/>
    <mergeCell ref="N75:N76"/>
    <mergeCell ref="O75:O76"/>
    <mergeCell ref="P75:P76"/>
    <mergeCell ref="Q75:Q76"/>
    <mergeCell ref="R75:R76"/>
    <mergeCell ref="A77:A79"/>
    <mergeCell ref="B77:B79"/>
    <mergeCell ref="C77:C79"/>
    <mergeCell ref="D77:D79"/>
    <mergeCell ref="E77:E79"/>
    <mergeCell ref="F77:F79"/>
    <mergeCell ref="G77:G79"/>
    <mergeCell ref="J77:J79"/>
    <mergeCell ref="K77:K79"/>
    <mergeCell ref="L77:L79"/>
    <mergeCell ref="M77:M79"/>
    <mergeCell ref="N77:N79"/>
    <mergeCell ref="O77:O79"/>
    <mergeCell ref="P77:P79"/>
    <mergeCell ref="Q77:Q79"/>
    <mergeCell ref="R77:R79"/>
    <mergeCell ref="A75:A76"/>
    <mergeCell ref="B75:B76"/>
    <mergeCell ref="C75:C76"/>
    <mergeCell ref="D75:D76"/>
    <mergeCell ref="E75:E76"/>
    <mergeCell ref="F75:F76"/>
    <mergeCell ref="G75:G76"/>
    <mergeCell ref="J75:J76"/>
    <mergeCell ref="K75:K76"/>
    <mergeCell ref="A73:A74"/>
    <mergeCell ref="B73:B74"/>
    <mergeCell ref="C73:C74"/>
    <mergeCell ref="D73:D74"/>
    <mergeCell ref="E73:E74"/>
    <mergeCell ref="F73:F74"/>
    <mergeCell ref="G73:G74"/>
    <mergeCell ref="J73:J74"/>
    <mergeCell ref="K73:K74"/>
    <mergeCell ref="N73:N74"/>
    <mergeCell ref="O73:O74"/>
    <mergeCell ref="P73:P74"/>
    <mergeCell ref="Q73:Q74"/>
    <mergeCell ref="R73:R74"/>
    <mergeCell ref="A70:A72"/>
    <mergeCell ref="B70:B72"/>
    <mergeCell ref="C70:C72"/>
    <mergeCell ref="D70:D72"/>
    <mergeCell ref="E70:E72"/>
    <mergeCell ref="F70:F72"/>
    <mergeCell ref="G70:G72"/>
    <mergeCell ref="J70:J72"/>
    <mergeCell ref="K70:K72"/>
    <mergeCell ref="O70:O72"/>
    <mergeCell ref="P70:P72"/>
    <mergeCell ref="Q70:Q72"/>
    <mergeCell ref="R70:R72"/>
    <mergeCell ref="A66:A69"/>
    <mergeCell ref="B66:B69"/>
    <mergeCell ref="C66:C69"/>
    <mergeCell ref="D66:D69"/>
    <mergeCell ref="E66:E69"/>
    <mergeCell ref="F66:F69"/>
    <mergeCell ref="G66:G69"/>
    <mergeCell ref="H66:H68"/>
    <mergeCell ref="I66:I68"/>
    <mergeCell ref="A56:A60"/>
    <mergeCell ref="B56:B60"/>
    <mergeCell ref="C56:C60"/>
    <mergeCell ref="D56:D60"/>
    <mergeCell ref="E56:E60"/>
    <mergeCell ref="F56:F60"/>
    <mergeCell ref="G56:G60"/>
    <mergeCell ref="J56:J60"/>
    <mergeCell ref="A61:A65"/>
    <mergeCell ref="B61:B65"/>
    <mergeCell ref="C61:C65"/>
    <mergeCell ref="D61:D65"/>
    <mergeCell ref="E61:E65"/>
    <mergeCell ref="F61:F65"/>
    <mergeCell ref="G61:G65"/>
    <mergeCell ref="J61:J65"/>
    <mergeCell ref="H64:H65"/>
    <mergeCell ref="I64:I65"/>
    <mergeCell ref="K56:K60"/>
    <mergeCell ref="L56:L60"/>
    <mergeCell ref="M56:M60"/>
    <mergeCell ref="N56:N60"/>
    <mergeCell ref="O56:O60"/>
    <mergeCell ref="P56:P60"/>
    <mergeCell ref="Q56:Q60"/>
    <mergeCell ref="R56:R60"/>
    <mergeCell ref="H58:H60"/>
    <mergeCell ref="I58:I60"/>
    <mergeCell ref="A43:A49"/>
    <mergeCell ref="B51:B55"/>
    <mergeCell ref="C51:C55"/>
    <mergeCell ref="D51:D55"/>
    <mergeCell ref="E51:E55"/>
    <mergeCell ref="F51:F55"/>
    <mergeCell ref="G51:G55"/>
    <mergeCell ref="J51:J55"/>
    <mergeCell ref="K51:K55"/>
    <mergeCell ref="J43:J49"/>
    <mergeCell ref="K43:K49"/>
    <mergeCell ref="G43:G49"/>
    <mergeCell ref="A51:A55"/>
    <mergeCell ref="L51:L55"/>
    <mergeCell ref="M51:M55"/>
    <mergeCell ref="N51:N55"/>
    <mergeCell ref="O51:O55"/>
    <mergeCell ref="P51:P55"/>
    <mergeCell ref="Q51:Q55"/>
    <mergeCell ref="R51:R55"/>
    <mergeCell ref="H54:H55"/>
    <mergeCell ref="I54:I55"/>
    <mergeCell ref="L43:L49"/>
    <mergeCell ref="N43:N49"/>
    <mergeCell ref="O43:O49"/>
    <mergeCell ref="P43:P49"/>
    <mergeCell ref="Q43:Q49"/>
    <mergeCell ref="R43:R49"/>
    <mergeCell ref="L39:L41"/>
    <mergeCell ref="M39:M41"/>
    <mergeCell ref="N39:N41"/>
    <mergeCell ref="O39:O41"/>
    <mergeCell ref="P39:P41"/>
    <mergeCell ref="Q39:Q41"/>
    <mergeCell ref="R39:R41"/>
    <mergeCell ref="M43:M49"/>
    <mergeCell ref="K39:K41"/>
    <mergeCell ref="H48:H49"/>
    <mergeCell ref="I48:I49"/>
    <mergeCell ref="A39:A41"/>
    <mergeCell ref="A35:A38"/>
    <mergeCell ref="B39:B41"/>
    <mergeCell ref="C39:C41"/>
    <mergeCell ref="D39:D41"/>
    <mergeCell ref="E39:E41"/>
    <mergeCell ref="F39:F41"/>
    <mergeCell ref="G39:G41"/>
    <mergeCell ref="J39:J41"/>
    <mergeCell ref="B35:B38"/>
    <mergeCell ref="C35:C38"/>
    <mergeCell ref="D35:D38"/>
    <mergeCell ref="E35:E38"/>
    <mergeCell ref="F35:F38"/>
    <mergeCell ref="G35:G38"/>
    <mergeCell ref="J35:J38"/>
    <mergeCell ref="B43:B49"/>
    <mergeCell ref="C43:C49"/>
    <mergeCell ref="D43:D49"/>
    <mergeCell ref="E43:E49"/>
    <mergeCell ref="F43:F49"/>
    <mergeCell ref="M104:N104"/>
    <mergeCell ref="O104:P104"/>
    <mergeCell ref="O61:O65"/>
    <mergeCell ref="P61:P65"/>
    <mergeCell ref="Q61:Q65"/>
    <mergeCell ref="R61:R65"/>
    <mergeCell ref="J66:J69"/>
    <mergeCell ref="K66:K69"/>
    <mergeCell ref="L66:L69"/>
    <mergeCell ref="M66:M69"/>
    <mergeCell ref="N66:N69"/>
    <mergeCell ref="O66:O69"/>
    <mergeCell ref="P66:P69"/>
    <mergeCell ref="Q66:Q69"/>
    <mergeCell ref="R66:R69"/>
    <mergeCell ref="L70:L72"/>
    <mergeCell ref="M70:M72"/>
    <mergeCell ref="N70:N72"/>
    <mergeCell ref="L61:L65"/>
    <mergeCell ref="M61:M65"/>
    <mergeCell ref="N61:N65"/>
    <mergeCell ref="K61:K65"/>
    <mergeCell ref="L73:L74"/>
    <mergeCell ref="M73:M74"/>
    <mergeCell ref="M35:M38"/>
    <mergeCell ref="N35:N38"/>
    <mergeCell ref="O35:O38"/>
    <mergeCell ref="P35:P38"/>
    <mergeCell ref="Q35:Q38"/>
    <mergeCell ref="R35:R38"/>
    <mergeCell ref="K35:K38"/>
    <mergeCell ref="L35:L38"/>
    <mergeCell ref="K28:K34"/>
    <mergeCell ref="L28:L34"/>
    <mergeCell ref="M28:M34"/>
    <mergeCell ref="N28:N34"/>
    <mergeCell ref="O26:O27"/>
    <mergeCell ref="P26:P27"/>
    <mergeCell ref="Q26:Q27"/>
    <mergeCell ref="R26:R27"/>
    <mergeCell ref="A28:A34"/>
    <mergeCell ref="B28:B34"/>
    <mergeCell ref="C28:C34"/>
    <mergeCell ref="D28:D34"/>
    <mergeCell ref="E28:E34"/>
    <mergeCell ref="F28:F34"/>
    <mergeCell ref="G26:G27"/>
    <mergeCell ref="J26:J27"/>
    <mergeCell ref="K26:K27"/>
    <mergeCell ref="L26:L27"/>
    <mergeCell ref="M26:M27"/>
    <mergeCell ref="N26:N27"/>
    <mergeCell ref="O28:O34"/>
    <mergeCell ref="P28:P34"/>
    <mergeCell ref="Q28:Q34"/>
    <mergeCell ref="R28:R34"/>
    <mergeCell ref="H32:H34"/>
    <mergeCell ref="I32:I34"/>
    <mergeCell ref="G28:G34"/>
    <mergeCell ref="J28:J34"/>
    <mergeCell ref="A26:A27"/>
    <mergeCell ref="B26:B27"/>
    <mergeCell ref="C26:C27"/>
    <mergeCell ref="D26:D27"/>
    <mergeCell ref="E26:E27"/>
    <mergeCell ref="F26:F27"/>
    <mergeCell ref="G24:G25"/>
    <mergeCell ref="J24:J25"/>
    <mergeCell ref="K24:K25"/>
    <mergeCell ref="O24:O25"/>
    <mergeCell ref="P24:P25"/>
    <mergeCell ref="Q24:Q25"/>
    <mergeCell ref="R24:R25"/>
    <mergeCell ref="L24:L25"/>
    <mergeCell ref="M24:M25"/>
    <mergeCell ref="N24:N25"/>
    <mergeCell ref="A20:A23"/>
    <mergeCell ref="B20:B23"/>
    <mergeCell ref="C20:C23"/>
    <mergeCell ref="D20:D23"/>
    <mergeCell ref="A24:A25"/>
    <mergeCell ref="B24:B25"/>
    <mergeCell ref="C24:C25"/>
    <mergeCell ref="D24:D25"/>
    <mergeCell ref="E24:E25"/>
    <mergeCell ref="F24:F25"/>
    <mergeCell ref="J20:J23"/>
    <mergeCell ref="K20:K23"/>
    <mergeCell ref="L20:L23"/>
    <mergeCell ref="E20:E23"/>
    <mergeCell ref="F20:F23"/>
    <mergeCell ref="G20:G23"/>
    <mergeCell ref="P20:P23"/>
    <mergeCell ref="Q20:Q23"/>
    <mergeCell ref="Q14:Q16"/>
    <mergeCell ref="R14:R16"/>
    <mergeCell ref="K14:K16"/>
    <mergeCell ref="L14:L16"/>
    <mergeCell ref="M14:M16"/>
    <mergeCell ref="N14:N16"/>
    <mergeCell ref="O14:O16"/>
    <mergeCell ref="P14:P16"/>
    <mergeCell ref="R17:R19"/>
    <mergeCell ref="R20:R23"/>
    <mergeCell ref="M20:M23"/>
    <mergeCell ref="N20:N23"/>
    <mergeCell ref="O20:O23"/>
    <mergeCell ref="A17:A19"/>
    <mergeCell ref="B17:B19"/>
    <mergeCell ref="C17:C19"/>
    <mergeCell ref="D17:D19"/>
    <mergeCell ref="E17:E19"/>
    <mergeCell ref="F17:F19"/>
    <mergeCell ref="G17:G19"/>
    <mergeCell ref="J17:J19"/>
    <mergeCell ref="Q17:Q19"/>
    <mergeCell ref="K17:K19"/>
    <mergeCell ref="L17:L19"/>
    <mergeCell ref="M17:M19"/>
    <mergeCell ref="N17:N19"/>
    <mergeCell ref="O17:O19"/>
    <mergeCell ref="P17:P19"/>
    <mergeCell ref="A14:A16"/>
    <mergeCell ref="B14:B16"/>
    <mergeCell ref="C14:C16"/>
    <mergeCell ref="D14:D16"/>
    <mergeCell ref="E14:E16"/>
    <mergeCell ref="F14:F16"/>
    <mergeCell ref="G14:G16"/>
    <mergeCell ref="J14:J16"/>
    <mergeCell ref="N12:N13"/>
    <mergeCell ref="A12:A13"/>
    <mergeCell ref="R10:R11"/>
    <mergeCell ref="L10:L11"/>
    <mergeCell ref="M10:M11"/>
    <mergeCell ref="N10:N11"/>
    <mergeCell ref="O10:O11"/>
    <mergeCell ref="P10:P11"/>
    <mergeCell ref="Q10:Q11"/>
    <mergeCell ref="A10:A11"/>
    <mergeCell ref="B12:B13"/>
    <mergeCell ref="C12:C13"/>
    <mergeCell ref="D12:D13"/>
    <mergeCell ref="E12:E13"/>
    <mergeCell ref="F12:F13"/>
    <mergeCell ref="G12:G13"/>
    <mergeCell ref="J12:J13"/>
    <mergeCell ref="K12:K13"/>
    <mergeCell ref="R12:R13"/>
    <mergeCell ref="L12:L13"/>
    <mergeCell ref="M12:M13"/>
    <mergeCell ref="O12:O13"/>
    <mergeCell ref="P12:P13"/>
    <mergeCell ref="Q12:Q13"/>
    <mergeCell ref="K7:K9"/>
    <mergeCell ref="L7:L9"/>
    <mergeCell ref="M7:M9"/>
    <mergeCell ref="N7:N9"/>
    <mergeCell ref="O7:O9"/>
    <mergeCell ref="P7:P9"/>
    <mergeCell ref="B10:B11"/>
    <mergeCell ref="C10:C11"/>
    <mergeCell ref="D10:D11"/>
    <mergeCell ref="E10:E11"/>
    <mergeCell ref="F10:F11"/>
    <mergeCell ref="G10:G11"/>
    <mergeCell ref="J10:J11"/>
    <mergeCell ref="K10:K11"/>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s>
  <pageMargins left="0.7" right="0.7" top="0.75" bottom="0.75" header="0.3" footer="0.3"/>
  <pageSetup paperSize="9" orientation="portrait"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T132"/>
  <sheetViews>
    <sheetView zoomScale="65" zoomScaleNormal="65" workbookViewId="0">
      <selection activeCell="A3" sqref="A3"/>
    </sheetView>
  </sheetViews>
  <sheetFormatPr defaultRowHeight="15" x14ac:dyDescent="0.25"/>
  <cols>
    <col min="1" max="1" width="4.7109375" style="407" customWidth="1"/>
    <col min="2" max="2" width="8.85546875" style="407" customWidth="1"/>
    <col min="3" max="3" width="11.42578125" style="407" customWidth="1"/>
    <col min="4" max="4" width="9.7109375" style="407" customWidth="1"/>
    <col min="5" max="5" width="45.7109375" style="407" customWidth="1"/>
    <col min="6" max="6" width="71.28515625" style="407" customWidth="1"/>
    <col min="7" max="7" width="35.7109375" style="407" customWidth="1"/>
    <col min="8" max="8" width="19.28515625" style="407" customWidth="1"/>
    <col min="9" max="9" width="19.5703125" style="407" customWidth="1"/>
    <col min="10" max="10" width="29.7109375" style="407" customWidth="1"/>
    <col min="11" max="11" width="10.7109375" style="407" customWidth="1"/>
    <col min="12" max="12" width="12.7109375" style="407" customWidth="1"/>
    <col min="13" max="16" width="14.7109375" style="104" customWidth="1"/>
    <col min="17" max="17" width="16.7109375" style="407" customWidth="1"/>
    <col min="18" max="18" width="19.42578125" style="407" customWidth="1"/>
    <col min="19" max="19" width="19.5703125" style="407" customWidth="1"/>
    <col min="20" max="20" width="11.28515625" style="407" bestFit="1" customWidth="1"/>
    <col min="21" max="258" width="9.140625" style="407"/>
    <col min="259" max="259" width="4.7109375" style="407" bestFit="1" customWidth="1"/>
    <col min="260" max="260" width="9.7109375" style="407" bestFit="1" customWidth="1"/>
    <col min="261" max="261" width="10" style="407" bestFit="1" customWidth="1"/>
    <col min="262" max="262" width="8.85546875" style="407" bestFit="1" customWidth="1"/>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8.85546875" style="407" bestFit="1" customWidth="1"/>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8.85546875" style="407" bestFit="1" customWidth="1"/>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8.85546875" style="407" bestFit="1" customWidth="1"/>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8.85546875" style="407" bestFit="1" customWidth="1"/>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8.85546875" style="407" bestFit="1" customWidth="1"/>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8.85546875" style="407" bestFit="1" customWidth="1"/>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8.85546875" style="407" bestFit="1" customWidth="1"/>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8.85546875" style="407" bestFit="1" customWidth="1"/>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8.85546875" style="407" bestFit="1" customWidth="1"/>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8.85546875" style="407" bestFit="1" customWidth="1"/>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8.85546875" style="407" bestFit="1" customWidth="1"/>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8.85546875" style="407" bestFit="1" customWidth="1"/>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8.85546875" style="407" bestFit="1" customWidth="1"/>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8.85546875" style="407" bestFit="1" customWidth="1"/>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8.85546875" style="407" bestFit="1" customWidth="1"/>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8.85546875" style="407" bestFit="1" customWidth="1"/>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8.85546875" style="407" bestFit="1" customWidth="1"/>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8.85546875" style="407" bestFit="1" customWidth="1"/>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8.85546875" style="407" bestFit="1" customWidth="1"/>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8.85546875" style="407" bestFit="1" customWidth="1"/>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8.85546875" style="407" bestFit="1" customWidth="1"/>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8.85546875" style="407" bestFit="1" customWidth="1"/>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8.85546875" style="407" bestFit="1" customWidth="1"/>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8.85546875" style="407" bestFit="1" customWidth="1"/>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8.85546875" style="407" bestFit="1" customWidth="1"/>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8.85546875" style="407" bestFit="1" customWidth="1"/>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8.85546875" style="407" bestFit="1" customWidth="1"/>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8.85546875" style="407" bestFit="1" customWidth="1"/>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8.85546875" style="407" bestFit="1" customWidth="1"/>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8.85546875" style="407" bestFit="1" customWidth="1"/>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8.85546875" style="407" bestFit="1" customWidth="1"/>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8.85546875" style="407" bestFit="1" customWidth="1"/>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8.85546875" style="407" bestFit="1" customWidth="1"/>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8.85546875" style="407" bestFit="1" customWidth="1"/>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8.85546875" style="407" bestFit="1" customWidth="1"/>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8.85546875" style="407" bestFit="1" customWidth="1"/>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8.85546875" style="407" bestFit="1" customWidth="1"/>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8.85546875" style="407" bestFit="1" customWidth="1"/>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8.85546875" style="407" bestFit="1" customWidth="1"/>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8.85546875" style="407" bestFit="1" customWidth="1"/>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8.85546875" style="407" bestFit="1" customWidth="1"/>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8.85546875" style="407" bestFit="1" customWidth="1"/>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8.85546875" style="407" bestFit="1" customWidth="1"/>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8.85546875" style="407" bestFit="1" customWidth="1"/>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8.85546875" style="407" bestFit="1" customWidth="1"/>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8.85546875" style="407" bestFit="1" customWidth="1"/>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8.85546875" style="407" bestFit="1" customWidth="1"/>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8.85546875" style="407" bestFit="1" customWidth="1"/>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8.85546875" style="407" bestFit="1" customWidth="1"/>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8.85546875" style="407" bestFit="1" customWidth="1"/>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8.85546875" style="407" bestFit="1" customWidth="1"/>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8.85546875" style="407" bestFit="1" customWidth="1"/>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8.85546875" style="407" bestFit="1" customWidth="1"/>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8.85546875" style="407" bestFit="1" customWidth="1"/>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8.85546875" style="407" bestFit="1" customWidth="1"/>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8.85546875" style="407" bestFit="1" customWidth="1"/>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8.85546875" style="407" bestFit="1" customWidth="1"/>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8.85546875" style="407" bestFit="1" customWidth="1"/>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8.85546875" style="407" bestFit="1" customWidth="1"/>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8.85546875" style="407" bestFit="1" customWidth="1"/>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8.85546875" style="407" bestFit="1" customWidth="1"/>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8.85546875" style="407" bestFit="1" customWidth="1"/>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2" spans="1:20" x14ac:dyDescent="0.25">
      <c r="A2" s="409" t="s">
        <v>4109</v>
      </c>
    </row>
    <row r="4" spans="1:20"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20" s="106" customFormat="1" ht="35.25" customHeight="1" x14ac:dyDescent="0.2">
      <c r="A5" s="891"/>
      <c r="B5" s="893"/>
      <c r="C5" s="893"/>
      <c r="D5" s="893"/>
      <c r="E5" s="891"/>
      <c r="F5" s="891"/>
      <c r="G5" s="891"/>
      <c r="H5" s="392" t="s">
        <v>14</v>
      </c>
      <c r="I5" s="392" t="s">
        <v>15</v>
      </c>
      <c r="J5" s="891"/>
      <c r="K5" s="394">
        <v>2018</v>
      </c>
      <c r="L5" s="394">
        <v>2019</v>
      </c>
      <c r="M5" s="192">
        <v>2018</v>
      </c>
      <c r="N5" s="192">
        <v>2019</v>
      </c>
      <c r="O5" s="192">
        <v>2018</v>
      </c>
      <c r="P5" s="192">
        <v>2019</v>
      </c>
      <c r="Q5" s="891"/>
      <c r="R5" s="893"/>
      <c r="S5" s="105"/>
    </row>
    <row r="6" spans="1:20" s="106" customFormat="1" ht="15.75" customHeight="1" x14ac:dyDescent="0.2">
      <c r="A6" s="391" t="s">
        <v>16</v>
      </c>
      <c r="B6" s="392" t="s">
        <v>17</v>
      </c>
      <c r="C6" s="392" t="s">
        <v>18</v>
      </c>
      <c r="D6" s="392" t="s">
        <v>19</v>
      </c>
      <c r="E6" s="391" t="s">
        <v>20</v>
      </c>
      <c r="F6" s="391" t="s">
        <v>21</v>
      </c>
      <c r="G6" s="391" t="s">
        <v>22</v>
      </c>
      <c r="H6" s="392" t="s">
        <v>23</v>
      </c>
      <c r="I6" s="392" t="s">
        <v>24</v>
      </c>
      <c r="J6" s="391" t="s">
        <v>25</v>
      </c>
      <c r="K6" s="394" t="s">
        <v>26</v>
      </c>
      <c r="L6" s="394" t="s">
        <v>27</v>
      </c>
      <c r="M6" s="393" t="s">
        <v>28</v>
      </c>
      <c r="N6" s="393" t="s">
        <v>29</v>
      </c>
      <c r="O6" s="393" t="s">
        <v>30</v>
      </c>
      <c r="P6" s="393" t="s">
        <v>31</v>
      </c>
      <c r="Q6" s="391" t="s">
        <v>32</v>
      </c>
      <c r="R6" s="392" t="s">
        <v>33</v>
      </c>
      <c r="S6" s="105"/>
    </row>
    <row r="7" spans="1:20" s="410" customFormat="1" ht="71.25" customHeight="1" x14ac:dyDescent="0.25">
      <c r="A7" s="750">
        <v>1</v>
      </c>
      <c r="B7" s="750">
        <v>1</v>
      </c>
      <c r="C7" s="750">
        <v>4</v>
      </c>
      <c r="D7" s="761">
        <v>2</v>
      </c>
      <c r="E7" s="847" t="s">
        <v>3257</v>
      </c>
      <c r="F7" s="761" t="s">
        <v>3256</v>
      </c>
      <c r="G7" s="761" t="s">
        <v>3255</v>
      </c>
      <c r="H7" s="700" t="s">
        <v>64</v>
      </c>
      <c r="I7" s="700">
        <v>1</v>
      </c>
      <c r="J7" s="1128" t="s">
        <v>4107</v>
      </c>
      <c r="K7" s="1128" t="s">
        <v>59</v>
      </c>
      <c r="L7" s="1128"/>
      <c r="M7" s="1144">
        <v>96590.43</v>
      </c>
      <c r="N7" s="1147"/>
      <c r="O7" s="1144">
        <v>96590.43</v>
      </c>
      <c r="P7" s="1147"/>
      <c r="Q7" s="1128" t="s">
        <v>3166</v>
      </c>
      <c r="R7" s="1128" t="s">
        <v>3185</v>
      </c>
      <c r="S7" s="119"/>
    </row>
    <row r="8" spans="1:20" s="410" customFormat="1" ht="71.25" customHeight="1" x14ac:dyDescent="0.25">
      <c r="A8" s="751"/>
      <c r="B8" s="751"/>
      <c r="C8" s="751"/>
      <c r="D8" s="762"/>
      <c r="E8" s="848"/>
      <c r="F8" s="762"/>
      <c r="G8" s="762"/>
      <c r="H8" s="700" t="s">
        <v>53</v>
      </c>
      <c r="I8" s="700" t="s">
        <v>3254</v>
      </c>
      <c r="J8" s="1142"/>
      <c r="K8" s="1142"/>
      <c r="L8" s="1142"/>
      <c r="M8" s="1145"/>
      <c r="N8" s="1148"/>
      <c r="O8" s="1145"/>
      <c r="P8" s="1148"/>
      <c r="Q8" s="1142"/>
      <c r="R8" s="1142"/>
      <c r="S8" s="119"/>
      <c r="T8" s="94"/>
    </row>
    <row r="9" spans="1:20" s="410" customFormat="1" ht="107.25" customHeight="1" x14ac:dyDescent="0.25">
      <c r="A9" s="834"/>
      <c r="B9" s="834"/>
      <c r="C9" s="834"/>
      <c r="D9" s="763"/>
      <c r="E9" s="1141"/>
      <c r="F9" s="763"/>
      <c r="G9" s="763"/>
      <c r="H9" s="559" t="s">
        <v>3253</v>
      </c>
      <c r="I9" s="113" t="s">
        <v>94</v>
      </c>
      <c r="J9" s="1143"/>
      <c r="K9" s="1143"/>
      <c r="L9" s="1143"/>
      <c r="M9" s="1146"/>
      <c r="N9" s="1149"/>
      <c r="O9" s="1146"/>
      <c r="P9" s="1149"/>
      <c r="Q9" s="1143"/>
      <c r="R9" s="1143"/>
      <c r="S9" s="119"/>
    </row>
    <row r="10" spans="1:20" s="410" customFormat="1" ht="34.5" customHeight="1" x14ac:dyDescent="0.25">
      <c r="A10" s="755">
        <v>2</v>
      </c>
      <c r="B10" s="755">
        <v>1</v>
      </c>
      <c r="C10" s="756">
        <v>4</v>
      </c>
      <c r="D10" s="755">
        <v>2</v>
      </c>
      <c r="E10" s="1140" t="s">
        <v>3252</v>
      </c>
      <c r="F10" s="756" t="s">
        <v>3251</v>
      </c>
      <c r="G10" s="756" t="s">
        <v>103</v>
      </c>
      <c r="H10" s="556" t="s">
        <v>92</v>
      </c>
      <c r="I10" s="113" t="s">
        <v>36</v>
      </c>
      <c r="J10" s="756" t="s">
        <v>3250</v>
      </c>
      <c r="K10" s="764" t="s">
        <v>62</v>
      </c>
      <c r="L10" s="764"/>
      <c r="M10" s="765">
        <v>6684.78</v>
      </c>
      <c r="N10" s="765"/>
      <c r="O10" s="765">
        <v>6684.78</v>
      </c>
      <c r="P10" s="765"/>
      <c r="Q10" s="756" t="s">
        <v>3166</v>
      </c>
      <c r="R10" s="756" t="s">
        <v>3185</v>
      </c>
      <c r="S10" s="119"/>
    </row>
    <row r="11" spans="1:20" s="410" customFormat="1" ht="34.5" customHeight="1" x14ac:dyDescent="0.25">
      <c r="A11" s="755"/>
      <c r="B11" s="755"/>
      <c r="C11" s="756"/>
      <c r="D11" s="755"/>
      <c r="E11" s="1140"/>
      <c r="F11" s="756"/>
      <c r="G11" s="756"/>
      <c r="H11" s="556" t="s">
        <v>53</v>
      </c>
      <c r="I11" s="113" t="s">
        <v>3249</v>
      </c>
      <c r="J11" s="756"/>
      <c r="K11" s="764"/>
      <c r="L11" s="764"/>
      <c r="M11" s="765"/>
      <c r="N11" s="765"/>
      <c r="O11" s="765"/>
      <c r="P11" s="765"/>
      <c r="Q11" s="756"/>
      <c r="R11" s="756"/>
      <c r="S11" s="119"/>
    </row>
    <row r="12" spans="1:20" s="410" customFormat="1" ht="76.5" customHeight="1" x14ac:dyDescent="0.25">
      <c r="A12" s="755">
        <v>3</v>
      </c>
      <c r="B12" s="755">
        <v>1</v>
      </c>
      <c r="C12" s="756">
        <v>4</v>
      </c>
      <c r="D12" s="755">
        <v>2</v>
      </c>
      <c r="E12" s="1140" t="s">
        <v>3248</v>
      </c>
      <c r="F12" s="756" t="s">
        <v>3247</v>
      </c>
      <c r="G12" s="756" t="s">
        <v>3242</v>
      </c>
      <c r="H12" s="556" t="s">
        <v>70</v>
      </c>
      <c r="I12" s="113" t="s">
        <v>36</v>
      </c>
      <c r="J12" s="756" t="s">
        <v>3246</v>
      </c>
      <c r="K12" s="764" t="s">
        <v>59</v>
      </c>
      <c r="L12" s="764"/>
      <c r="M12" s="765">
        <v>32582.63</v>
      </c>
      <c r="N12" s="765"/>
      <c r="O12" s="765">
        <v>32582.63</v>
      </c>
      <c r="P12" s="765"/>
      <c r="Q12" s="756" t="s">
        <v>3166</v>
      </c>
      <c r="R12" s="756" t="s">
        <v>3185</v>
      </c>
      <c r="S12" s="119"/>
    </row>
    <row r="13" spans="1:20" s="410" customFormat="1" ht="121.5" customHeight="1" x14ac:dyDescent="0.25">
      <c r="A13" s="755"/>
      <c r="B13" s="755"/>
      <c r="C13" s="756"/>
      <c r="D13" s="755"/>
      <c r="E13" s="1140"/>
      <c r="F13" s="756"/>
      <c r="G13" s="756"/>
      <c r="H13" s="556" t="s">
        <v>53</v>
      </c>
      <c r="I13" s="113" t="s">
        <v>3245</v>
      </c>
      <c r="J13" s="756"/>
      <c r="K13" s="764"/>
      <c r="L13" s="764"/>
      <c r="M13" s="765"/>
      <c r="N13" s="765"/>
      <c r="O13" s="765"/>
      <c r="P13" s="765"/>
      <c r="Q13" s="756"/>
      <c r="R13" s="756"/>
      <c r="S13" s="119"/>
    </row>
    <row r="14" spans="1:20" s="410" customFormat="1" ht="65.25" customHeight="1" x14ac:dyDescent="0.25">
      <c r="A14" s="755">
        <v>4</v>
      </c>
      <c r="B14" s="755">
        <v>1</v>
      </c>
      <c r="C14" s="756">
        <v>4</v>
      </c>
      <c r="D14" s="755">
        <v>2</v>
      </c>
      <c r="E14" s="1140" t="s">
        <v>3244</v>
      </c>
      <c r="F14" s="756" t="s">
        <v>3243</v>
      </c>
      <c r="G14" s="756" t="s">
        <v>3242</v>
      </c>
      <c r="H14" s="556" t="s">
        <v>70</v>
      </c>
      <c r="I14" s="113" t="s">
        <v>36</v>
      </c>
      <c r="J14" s="756" t="s">
        <v>3241</v>
      </c>
      <c r="K14" s="764" t="s">
        <v>62</v>
      </c>
      <c r="L14" s="764"/>
      <c r="M14" s="765">
        <v>69506.53</v>
      </c>
      <c r="N14" s="765"/>
      <c r="O14" s="765">
        <v>69334.63</v>
      </c>
      <c r="P14" s="765"/>
      <c r="Q14" s="756" t="s">
        <v>3166</v>
      </c>
      <c r="R14" s="756" t="s">
        <v>3185</v>
      </c>
      <c r="S14" s="119"/>
    </row>
    <row r="15" spans="1:20" s="410" customFormat="1" ht="71.25" customHeight="1" x14ac:dyDescent="0.25">
      <c r="A15" s="755"/>
      <c r="B15" s="755"/>
      <c r="C15" s="756"/>
      <c r="D15" s="755"/>
      <c r="E15" s="1140"/>
      <c r="F15" s="756"/>
      <c r="G15" s="756"/>
      <c r="H15" s="556" t="s">
        <v>53</v>
      </c>
      <c r="I15" s="113" t="s">
        <v>3240</v>
      </c>
      <c r="J15" s="756"/>
      <c r="K15" s="764"/>
      <c r="L15" s="764"/>
      <c r="M15" s="765"/>
      <c r="N15" s="765"/>
      <c r="O15" s="765"/>
      <c r="P15" s="765"/>
      <c r="Q15" s="756"/>
      <c r="R15" s="756"/>
      <c r="S15" s="119"/>
    </row>
    <row r="16" spans="1:20" s="410" customFormat="1" ht="53.25" customHeight="1" x14ac:dyDescent="0.25">
      <c r="A16" s="755">
        <v>5</v>
      </c>
      <c r="B16" s="755">
        <v>1</v>
      </c>
      <c r="C16" s="756">
        <v>4</v>
      </c>
      <c r="D16" s="755">
        <v>5</v>
      </c>
      <c r="E16" s="1140" t="s">
        <v>3239</v>
      </c>
      <c r="F16" s="756" t="s">
        <v>3238</v>
      </c>
      <c r="G16" s="756" t="s">
        <v>39</v>
      </c>
      <c r="H16" s="556" t="s">
        <v>39</v>
      </c>
      <c r="I16" s="113" t="s">
        <v>36</v>
      </c>
      <c r="J16" s="756" t="s">
        <v>3237</v>
      </c>
      <c r="K16" s="764" t="s">
        <v>59</v>
      </c>
      <c r="L16" s="764"/>
      <c r="M16" s="765">
        <v>26527</v>
      </c>
      <c r="N16" s="765"/>
      <c r="O16" s="765">
        <v>26527</v>
      </c>
      <c r="P16" s="765"/>
      <c r="Q16" s="756" t="s">
        <v>3166</v>
      </c>
      <c r="R16" s="756" t="s">
        <v>3185</v>
      </c>
      <c r="S16" s="119"/>
    </row>
    <row r="17" spans="1:19" s="410" customFormat="1" ht="53.25" customHeight="1" x14ac:dyDescent="0.25">
      <c r="A17" s="755"/>
      <c r="B17" s="755"/>
      <c r="C17" s="756"/>
      <c r="D17" s="755"/>
      <c r="E17" s="1140"/>
      <c r="F17" s="756"/>
      <c r="G17" s="756"/>
      <c r="H17" s="556" t="s">
        <v>106</v>
      </c>
      <c r="I17" s="113" t="s">
        <v>3236</v>
      </c>
      <c r="J17" s="756"/>
      <c r="K17" s="764"/>
      <c r="L17" s="764"/>
      <c r="M17" s="765"/>
      <c r="N17" s="765"/>
      <c r="O17" s="765"/>
      <c r="P17" s="765"/>
      <c r="Q17" s="756"/>
      <c r="R17" s="756"/>
      <c r="S17" s="119"/>
    </row>
    <row r="18" spans="1:19" s="410" customFormat="1" ht="75.75" customHeight="1" x14ac:dyDescent="0.25">
      <c r="A18" s="755">
        <v>6</v>
      </c>
      <c r="B18" s="755">
        <v>1</v>
      </c>
      <c r="C18" s="756">
        <v>4</v>
      </c>
      <c r="D18" s="755">
        <v>5</v>
      </c>
      <c r="E18" s="1140" t="s">
        <v>3235</v>
      </c>
      <c r="F18" s="756" t="s">
        <v>3234</v>
      </c>
      <c r="G18" s="756" t="s">
        <v>3233</v>
      </c>
      <c r="H18" s="556" t="s">
        <v>92</v>
      </c>
      <c r="I18" s="113" t="s">
        <v>45</v>
      </c>
      <c r="J18" s="761" t="s">
        <v>3232</v>
      </c>
      <c r="K18" s="764" t="s">
        <v>59</v>
      </c>
      <c r="L18" s="764"/>
      <c r="M18" s="765">
        <v>43301.01</v>
      </c>
      <c r="N18" s="765"/>
      <c r="O18" s="765">
        <v>43301.01</v>
      </c>
      <c r="P18" s="765"/>
      <c r="Q18" s="756" t="s">
        <v>3166</v>
      </c>
      <c r="R18" s="756" t="s">
        <v>3185</v>
      </c>
      <c r="S18" s="119"/>
    </row>
    <row r="19" spans="1:19" s="410" customFormat="1" ht="81" customHeight="1" x14ac:dyDescent="0.25">
      <c r="A19" s="755"/>
      <c r="B19" s="755"/>
      <c r="C19" s="756"/>
      <c r="D19" s="755"/>
      <c r="E19" s="1140"/>
      <c r="F19" s="756"/>
      <c r="G19" s="756"/>
      <c r="H19" s="556" t="s">
        <v>3231</v>
      </c>
      <c r="I19" s="113" t="s">
        <v>3230</v>
      </c>
      <c r="J19" s="762"/>
      <c r="K19" s="764"/>
      <c r="L19" s="764"/>
      <c r="M19" s="765"/>
      <c r="N19" s="765"/>
      <c r="O19" s="765"/>
      <c r="P19" s="765"/>
      <c r="Q19" s="756"/>
      <c r="R19" s="756"/>
      <c r="S19" s="119"/>
    </row>
    <row r="20" spans="1:19" s="410" customFormat="1" ht="114" customHeight="1" x14ac:dyDescent="0.25">
      <c r="A20" s="755"/>
      <c r="B20" s="755"/>
      <c r="C20" s="756"/>
      <c r="D20" s="755"/>
      <c r="E20" s="1140"/>
      <c r="F20" s="756"/>
      <c r="G20" s="756"/>
      <c r="H20" s="556" t="s">
        <v>3229</v>
      </c>
      <c r="I20" s="113" t="s">
        <v>3228</v>
      </c>
      <c r="J20" s="763"/>
      <c r="K20" s="764"/>
      <c r="L20" s="764"/>
      <c r="M20" s="765"/>
      <c r="N20" s="765"/>
      <c r="O20" s="765"/>
      <c r="P20" s="765"/>
      <c r="Q20" s="756"/>
      <c r="R20" s="756"/>
      <c r="S20" s="119"/>
    </row>
    <row r="21" spans="1:19" s="410" customFormat="1" ht="84.75" customHeight="1" x14ac:dyDescent="0.25">
      <c r="A21" s="750">
        <v>7</v>
      </c>
      <c r="B21" s="750">
        <v>1</v>
      </c>
      <c r="C21" s="761">
        <v>4</v>
      </c>
      <c r="D21" s="750">
        <v>5</v>
      </c>
      <c r="E21" s="847" t="s">
        <v>3227</v>
      </c>
      <c r="F21" s="761" t="s">
        <v>3226</v>
      </c>
      <c r="G21" s="761" t="s">
        <v>3199</v>
      </c>
      <c r="H21" s="556" t="s">
        <v>3198</v>
      </c>
      <c r="I21" s="113" t="s">
        <v>50</v>
      </c>
      <c r="J21" s="761" t="s">
        <v>3225</v>
      </c>
      <c r="K21" s="902" t="s">
        <v>59</v>
      </c>
      <c r="L21" s="902"/>
      <c r="M21" s="831">
        <v>51516.67</v>
      </c>
      <c r="N21" s="831"/>
      <c r="O21" s="831">
        <v>51516.67</v>
      </c>
      <c r="P21" s="831"/>
      <c r="Q21" s="761" t="s">
        <v>3166</v>
      </c>
      <c r="R21" s="761" t="s">
        <v>3185</v>
      </c>
      <c r="S21" s="119"/>
    </row>
    <row r="22" spans="1:19" s="410" customFormat="1" ht="84.75" customHeight="1" x14ac:dyDescent="0.25">
      <c r="A22" s="834"/>
      <c r="B22" s="834"/>
      <c r="C22" s="763"/>
      <c r="D22" s="834"/>
      <c r="E22" s="1141"/>
      <c r="F22" s="763"/>
      <c r="G22" s="763"/>
      <c r="H22" s="556" t="s">
        <v>53</v>
      </c>
      <c r="I22" s="113" t="s">
        <v>3224</v>
      </c>
      <c r="J22" s="763"/>
      <c r="K22" s="925"/>
      <c r="L22" s="925"/>
      <c r="M22" s="833"/>
      <c r="N22" s="833"/>
      <c r="O22" s="833"/>
      <c r="P22" s="833"/>
      <c r="Q22" s="763"/>
      <c r="R22" s="763"/>
      <c r="S22" s="119"/>
    </row>
    <row r="23" spans="1:19" s="410" customFormat="1" ht="378" customHeight="1" x14ac:dyDescent="0.25">
      <c r="A23" s="552">
        <v>8</v>
      </c>
      <c r="B23" s="572">
        <v>1</v>
      </c>
      <c r="C23" s="572">
        <v>4</v>
      </c>
      <c r="D23" s="551">
        <v>5</v>
      </c>
      <c r="E23" s="556" t="s">
        <v>3223</v>
      </c>
      <c r="F23" s="581" t="s">
        <v>3222</v>
      </c>
      <c r="G23" s="551" t="s">
        <v>102</v>
      </c>
      <c r="H23" s="551" t="s">
        <v>53</v>
      </c>
      <c r="I23" s="437" t="s">
        <v>54</v>
      </c>
      <c r="J23" s="551" t="s">
        <v>3221</v>
      </c>
      <c r="K23" s="575" t="s">
        <v>62</v>
      </c>
      <c r="L23" s="575"/>
      <c r="M23" s="574">
        <v>134000</v>
      </c>
      <c r="N23" s="574"/>
      <c r="O23" s="574">
        <v>127875</v>
      </c>
      <c r="P23" s="574"/>
      <c r="Q23" s="551" t="s">
        <v>99</v>
      </c>
      <c r="R23" s="551" t="s">
        <v>3220</v>
      </c>
      <c r="S23" s="119"/>
    </row>
    <row r="24" spans="1:19" s="410" customFormat="1" ht="315" customHeight="1" x14ac:dyDescent="0.25">
      <c r="A24" s="755">
        <v>9</v>
      </c>
      <c r="B24" s="755">
        <v>1</v>
      </c>
      <c r="C24" s="755">
        <v>4</v>
      </c>
      <c r="D24" s="756">
        <v>5</v>
      </c>
      <c r="E24" s="756" t="s">
        <v>3218</v>
      </c>
      <c r="F24" s="756" t="s">
        <v>3217</v>
      </c>
      <c r="G24" s="556" t="s">
        <v>3219</v>
      </c>
      <c r="H24" s="556" t="s">
        <v>3216</v>
      </c>
      <c r="I24" s="113" t="s">
        <v>109</v>
      </c>
      <c r="J24" s="756" t="s">
        <v>3215</v>
      </c>
      <c r="K24" s="764" t="s">
        <v>59</v>
      </c>
      <c r="L24" s="764"/>
      <c r="M24" s="765">
        <v>191618.39</v>
      </c>
      <c r="N24" s="765"/>
      <c r="O24" s="765">
        <v>191618.39</v>
      </c>
      <c r="P24" s="765"/>
      <c r="Q24" s="756" t="s">
        <v>38</v>
      </c>
      <c r="R24" s="756" t="s">
        <v>49</v>
      </c>
      <c r="S24" s="119"/>
    </row>
    <row r="25" spans="1:19" s="410" customFormat="1" ht="328.5" customHeight="1" x14ac:dyDescent="0.25">
      <c r="A25" s="755"/>
      <c r="B25" s="755"/>
      <c r="C25" s="755"/>
      <c r="D25" s="756"/>
      <c r="E25" s="756"/>
      <c r="F25" s="756"/>
      <c r="G25" s="556"/>
      <c r="H25" s="556" t="s">
        <v>3214</v>
      </c>
      <c r="I25" s="113" t="s">
        <v>110</v>
      </c>
      <c r="J25" s="756"/>
      <c r="K25" s="764"/>
      <c r="L25" s="764"/>
      <c r="M25" s="765"/>
      <c r="N25" s="765"/>
      <c r="O25" s="765"/>
      <c r="P25" s="765"/>
      <c r="Q25" s="756"/>
      <c r="R25" s="756"/>
      <c r="S25" s="119"/>
    </row>
    <row r="26" spans="1:19" s="410" customFormat="1" ht="80.25" customHeight="1" x14ac:dyDescent="0.25">
      <c r="A26" s="750">
        <v>10</v>
      </c>
      <c r="B26" s="755">
        <v>1</v>
      </c>
      <c r="C26" s="755">
        <v>4</v>
      </c>
      <c r="D26" s="756">
        <v>5</v>
      </c>
      <c r="E26" s="756" t="s">
        <v>3213</v>
      </c>
      <c r="F26" s="756" t="s">
        <v>3212</v>
      </c>
      <c r="G26" s="756" t="s">
        <v>3211</v>
      </c>
      <c r="H26" s="556" t="s">
        <v>3210</v>
      </c>
      <c r="I26" s="113" t="s">
        <v>111</v>
      </c>
      <c r="J26" s="756" t="s">
        <v>3209</v>
      </c>
      <c r="K26" s="764" t="s">
        <v>62</v>
      </c>
      <c r="L26" s="764"/>
      <c r="M26" s="765">
        <v>76511</v>
      </c>
      <c r="N26" s="765"/>
      <c r="O26" s="765">
        <v>67986</v>
      </c>
      <c r="P26" s="765"/>
      <c r="Q26" s="756" t="s">
        <v>3208</v>
      </c>
      <c r="R26" s="756" t="s">
        <v>3207</v>
      </c>
      <c r="S26" s="119"/>
    </row>
    <row r="27" spans="1:19" s="410" customFormat="1" ht="80.25" customHeight="1" x14ac:dyDescent="0.25">
      <c r="A27" s="834"/>
      <c r="B27" s="755"/>
      <c r="C27" s="755"/>
      <c r="D27" s="756"/>
      <c r="E27" s="756"/>
      <c r="F27" s="756"/>
      <c r="G27" s="756"/>
      <c r="H27" s="556" t="s">
        <v>112</v>
      </c>
      <c r="I27" s="113" t="s">
        <v>50</v>
      </c>
      <c r="J27" s="756"/>
      <c r="K27" s="764"/>
      <c r="L27" s="764"/>
      <c r="M27" s="765"/>
      <c r="N27" s="765"/>
      <c r="O27" s="765"/>
      <c r="P27" s="765"/>
      <c r="Q27" s="756"/>
      <c r="R27" s="756"/>
      <c r="S27" s="119"/>
    </row>
    <row r="28" spans="1:19" s="410" customFormat="1" ht="37.5" customHeight="1" x14ac:dyDescent="0.25">
      <c r="A28" s="750">
        <v>11</v>
      </c>
      <c r="B28" s="750">
        <v>1</v>
      </c>
      <c r="C28" s="761">
        <v>4</v>
      </c>
      <c r="D28" s="750">
        <v>2</v>
      </c>
      <c r="E28" s="847" t="s">
        <v>3206</v>
      </c>
      <c r="F28" s="761" t="s">
        <v>3205</v>
      </c>
      <c r="G28" s="761" t="s">
        <v>3204</v>
      </c>
      <c r="H28" s="556" t="s">
        <v>70</v>
      </c>
      <c r="I28" s="113" t="s">
        <v>36</v>
      </c>
      <c r="J28" s="761" t="s">
        <v>3203</v>
      </c>
      <c r="K28" s="902" t="s">
        <v>62</v>
      </c>
      <c r="L28" s="902"/>
      <c r="M28" s="831">
        <v>44993.4</v>
      </c>
      <c r="N28" s="831"/>
      <c r="O28" s="831">
        <v>44993.4</v>
      </c>
      <c r="P28" s="831"/>
      <c r="Q28" s="761" t="s">
        <v>3166</v>
      </c>
      <c r="R28" s="761" t="s">
        <v>3202</v>
      </c>
    </row>
    <row r="29" spans="1:19" s="410" customFormat="1" ht="100.5" customHeight="1" x14ac:dyDescent="0.25">
      <c r="A29" s="834"/>
      <c r="B29" s="834"/>
      <c r="C29" s="763"/>
      <c r="D29" s="834"/>
      <c r="E29" s="1141"/>
      <c r="F29" s="763"/>
      <c r="G29" s="763"/>
      <c r="H29" s="556" t="s">
        <v>53</v>
      </c>
      <c r="I29" s="113" t="s">
        <v>3201</v>
      </c>
      <c r="J29" s="763"/>
      <c r="K29" s="925"/>
      <c r="L29" s="925"/>
      <c r="M29" s="833"/>
      <c r="N29" s="833"/>
      <c r="O29" s="833"/>
      <c r="P29" s="833"/>
      <c r="Q29" s="763"/>
      <c r="R29" s="763"/>
    </row>
    <row r="30" spans="1:19" s="410" customFormat="1" ht="107.25" customHeight="1" x14ac:dyDescent="0.25">
      <c r="A30" s="750">
        <v>12</v>
      </c>
      <c r="B30" s="750">
        <v>1</v>
      </c>
      <c r="C30" s="761">
        <v>4</v>
      </c>
      <c r="D30" s="750">
        <v>2</v>
      </c>
      <c r="E30" s="847" t="s">
        <v>4108</v>
      </c>
      <c r="F30" s="761" t="s">
        <v>3200</v>
      </c>
      <c r="G30" s="761" t="s">
        <v>3199</v>
      </c>
      <c r="H30" s="556" t="s">
        <v>3198</v>
      </c>
      <c r="I30" s="113" t="s">
        <v>45</v>
      </c>
      <c r="J30" s="761" t="s">
        <v>3197</v>
      </c>
      <c r="K30" s="902"/>
      <c r="L30" s="902" t="s">
        <v>101</v>
      </c>
      <c r="M30" s="831"/>
      <c r="N30" s="831">
        <v>50000</v>
      </c>
      <c r="O30" s="831"/>
      <c r="P30" s="831">
        <v>50000</v>
      </c>
      <c r="Q30" s="761" t="s">
        <v>3166</v>
      </c>
      <c r="R30" s="761" t="s">
        <v>3185</v>
      </c>
      <c r="S30" s="119"/>
    </row>
    <row r="31" spans="1:19" s="410" customFormat="1" ht="84.75" customHeight="1" x14ac:dyDescent="0.25">
      <c r="A31" s="834"/>
      <c r="B31" s="834"/>
      <c r="C31" s="763"/>
      <c r="D31" s="834"/>
      <c r="E31" s="1141"/>
      <c r="F31" s="763"/>
      <c r="G31" s="763"/>
      <c r="H31" s="556" t="s">
        <v>53</v>
      </c>
      <c r="I31" s="113" t="s">
        <v>109</v>
      </c>
      <c r="J31" s="763"/>
      <c r="K31" s="925"/>
      <c r="L31" s="925"/>
      <c r="M31" s="833"/>
      <c r="N31" s="833"/>
      <c r="O31" s="833"/>
      <c r="P31" s="833"/>
      <c r="Q31" s="763"/>
      <c r="R31" s="763"/>
      <c r="S31" s="119"/>
    </row>
    <row r="32" spans="1:19" s="410" customFormat="1" ht="153.75" customHeight="1" x14ac:dyDescent="0.25">
      <c r="A32" s="755">
        <v>13</v>
      </c>
      <c r="B32" s="755">
        <v>1</v>
      </c>
      <c r="C32" s="756">
        <v>4</v>
      </c>
      <c r="D32" s="755">
        <v>5</v>
      </c>
      <c r="E32" s="1140" t="s">
        <v>3196</v>
      </c>
      <c r="F32" s="756" t="s">
        <v>3195</v>
      </c>
      <c r="G32" s="756" t="s">
        <v>3194</v>
      </c>
      <c r="H32" s="556" t="s">
        <v>92</v>
      </c>
      <c r="I32" s="113" t="s">
        <v>922</v>
      </c>
      <c r="J32" s="761" t="s">
        <v>3193</v>
      </c>
      <c r="K32" s="764"/>
      <c r="L32" s="764" t="s">
        <v>59</v>
      </c>
      <c r="M32" s="765"/>
      <c r="N32" s="765">
        <v>86000</v>
      </c>
      <c r="O32" s="765"/>
      <c r="P32" s="765">
        <v>86000</v>
      </c>
      <c r="Q32" s="756" t="s">
        <v>3166</v>
      </c>
      <c r="R32" s="756" t="s">
        <v>3185</v>
      </c>
      <c r="S32" s="119"/>
    </row>
    <row r="33" spans="1:19" s="410" customFormat="1" ht="84.75" customHeight="1" x14ac:dyDescent="0.25">
      <c r="A33" s="755"/>
      <c r="B33" s="755"/>
      <c r="C33" s="756"/>
      <c r="D33" s="755"/>
      <c r="E33" s="1140"/>
      <c r="F33" s="756"/>
      <c r="G33" s="756"/>
      <c r="H33" s="556" t="s">
        <v>117</v>
      </c>
      <c r="I33" s="113" t="s">
        <v>105</v>
      </c>
      <c r="J33" s="762"/>
      <c r="K33" s="764"/>
      <c r="L33" s="764"/>
      <c r="M33" s="765"/>
      <c r="N33" s="765"/>
      <c r="O33" s="765"/>
      <c r="P33" s="765"/>
      <c r="Q33" s="756"/>
      <c r="R33" s="756"/>
      <c r="S33" s="119"/>
    </row>
    <row r="34" spans="1:19" s="410" customFormat="1" ht="57.75" hidden="1" customHeight="1" x14ac:dyDescent="0.25">
      <c r="A34" s="755"/>
      <c r="B34" s="755"/>
      <c r="C34" s="756"/>
      <c r="D34" s="755"/>
      <c r="E34" s="1140"/>
      <c r="F34" s="756"/>
      <c r="G34" s="756"/>
      <c r="H34" s="556"/>
      <c r="I34" s="113"/>
      <c r="J34" s="762"/>
      <c r="K34" s="764"/>
      <c r="L34" s="764"/>
      <c r="M34" s="765"/>
      <c r="N34" s="765"/>
      <c r="O34" s="765"/>
      <c r="P34" s="765"/>
      <c r="Q34" s="756"/>
      <c r="R34" s="756"/>
      <c r="S34" s="119"/>
    </row>
    <row r="35" spans="1:19" s="410" customFormat="1" ht="50.25" hidden="1" customHeight="1" x14ac:dyDescent="0.25">
      <c r="A35" s="755"/>
      <c r="B35" s="755"/>
      <c r="C35" s="756"/>
      <c r="D35" s="755"/>
      <c r="E35" s="1140"/>
      <c r="F35" s="756"/>
      <c r="G35" s="756"/>
      <c r="H35" s="556"/>
      <c r="I35" s="113"/>
      <c r="J35" s="763"/>
      <c r="K35" s="764"/>
      <c r="L35" s="764"/>
      <c r="M35" s="765"/>
      <c r="N35" s="765"/>
      <c r="O35" s="765"/>
      <c r="P35" s="765"/>
      <c r="Q35" s="756"/>
      <c r="R35" s="756"/>
      <c r="S35" s="119"/>
    </row>
    <row r="36" spans="1:19" s="410" customFormat="1" ht="56.25" customHeight="1" x14ac:dyDescent="0.25">
      <c r="A36" s="755">
        <v>14</v>
      </c>
      <c r="B36" s="755">
        <v>1</v>
      </c>
      <c r="C36" s="756">
        <v>4</v>
      </c>
      <c r="D36" s="755">
        <v>5</v>
      </c>
      <c r="E36" s="1140" t="s">
        <v>3192</v>
      </c>
      <c r="F36" s="756" t="s">
        <v>3191</v>
      </c>
      <c r="G36" s="756" t="s">
        <v>3190</v>
      </c>
      <c r="H36" s="556" t="s">
        <v>70</v>
      </c>
      <c r="I36" s="113" t="s">
        <v>36</v>
      </c>
      <c r="J36" s="756" t="s">
        <v>3189</v>
      </c>
      <c r="K36" s="764"/>
      <c r="L36" s="764" t="s">
        <v>59</v>
      </c>
      <c r="M36" s="765"/>
      <c r="N36" s="765">
        <v>64000</v>
      </c>
      <c r="O36" s="765"/>
      <c r="P36" s="765">
        <v>64000</v>
      </c>
      <c r="Q36" s="756" t="s">
        <v>3166</v>
      </c>
      <c r="R36" s="756" t="s">
        <v>3185</v>
      </c>
      <c r="S36" s="119"/>
    </row>
    <row r="37" spans="1:19" s="410" customFormat="1" ht="112.5" customHeight="1" x14ac:dyDescent="0.25">
      <c r="A37" s="755"/>
      <c r="B37" s="755"/>
      <c r="C37" s="756"/>
      <c r="D37" s="755"/>
      <c r="E37" s="1140"/>
      <c r="F37" s="756"/>
      <c r="G37" s="756"/>
      <c r="H37" s="556" t="s">
        <v>53</v>
      </c>
      <c r="I37" s="113" t="s">
        <v>105</v>
      </c>
      <c r="J37" s="756"/>
      <c r="K37" s="764"/>
      <c r="L37" s="764"/>
      <c r="M37" s="765"/>
      <c r="N37" s="765"/>
      <c r="O37" s="765"/>
      <c r="P37" s="765"/>
      <c r="Q37" s="756"/>
      <c r="R37" s="756"/>
      <c r="S37" s="119"/>
    </row>
    <row r="38" spans="1:19" s="410" customFormat="1" ht="97.5" customHeight="1" x14ac:dyDescent="0.25">
      <c r="A38" s="755">
        <v>15</v>
      </c>
      <c r="B38" s="755">
        <v>1</v>
      </c>
      <c r="C38" s="756">
        <v>4</v>
      </c>
      <c r="D38" s="755">
        <v>2</v>
      </c>
      <c r="E38" s="1140" t="s">
        <v>3188</v>
      </c>
      <c r="F38" s="756" t="s">
        <v>3187</v>
      </c>
      <c r="G38" s="756" t="s">
        <v>41</v>
      </c>
      <c r="H38" s="556" t="s">
        <v>41</v>
      </c>
      <c r="I38" s="113" t="s">
        <v>36</v>
      </c>
      <c r="J38" s="756" t="s">
        <v>3186</v>
      </c>
      <c r="K38" s="764"/>
      <c r="L38" s="764" t="s">
        <v>59</v>
      </c>
      <c r="M38" s="765"/>
      <c r="N38" s="765">
        <v>100000</v>
      </c>
      <c r="O38" s="765"/>
      <c r="P38" s="765">
        <v>100000</v>
      </c>
      <c r="Q38" s="756" t="s">
        <v>3166</v>
      </c>
      <c r="R38" s="756" t="s">
        <v>3185</v>
      </c>
      <c r="S38" s="119"/>
    </row>
    <row r="39" spans="1:19" s="410" customFormat="1" ht="81.75" customHeight="1" x14ac:dyDescent="0.25">
      <c r="A39" s="755"/>
      <c r="B39" s="755"/>
      <c r="C39" s="756"/>
      <c r="D39" s="755"/>
      <c r="E39" s="1140"/>
      <c r="F39" s="756"/>
      <c r="G39" s="756"/>
      <c r="H39" s="556" t="s">
        <v>53</v>
      </c>
      <c r="I39" s="113" t="s">
        <v>98</v>
      </c>
      <c r="J39" s="756"/>
      <c r="K39" s="764"/>
      <c r="L39" s="764"/>
      <c r="M39" s="765"/>
      <c r="N39" s="765"/>
      <c r="O39" s="765"/>
      <c r="P39" s="765"/>
      <c r="Q39" s="756"/>
      <c r="R39" s="756"/>
      <c r="S39" s="119"/>
    </row>
    <row r="40" spans="1:19" s="411" customFormat="1" x14ac:dyDescent="0.25">
      <c r="M40" s="109"/>
      <c r="N40" s="109"/>
      <c r="O40" s="109"/>
      <c r="P40" s="109"/>
    </row>
    <row r="41" spans="1:19" s="411" customFormat="1" x14ac:dyDescent="0.25">
      <c r="M41" s="918" t="s">
        <v>119</v>
      </c>
      <c r="N41" s="918"/>
      <c r="O41" s="828" t="s">
        <v>120</v>
      </c>
      <c r="P41" s="919"/>
    </row>
    <row r="42" spans="1:19" s="411" customFormat="1" x14ac:dyDescent="0.25">
      <c r="M42" s="664" t="s">
        <v>121</v>
      </c>
      <c r="N42" s="582" t="s">
        <v>122</v>
      </c>
      <c r="O42" s="251" t="s">
        <v>121</v>
      </c>
      <c r="P42" s="189" t="s">
        <v>122</v>
      </c>
      <c r="Q42" s="109"/>
    </row>
    <row r="43" spans="1:19" s="411" customFormat="1" x14ac:dyDescent="0.25">
      <c r="M43" s="371">
        <v>12</v>
      </c>
      <c r="N43" s="360">
        <v>671530.55</v>
      </c>
      <c r="O43" s="701">
        <v>3</v>
      </c>
      <c r="P43" s="360">
        <v>387479.39</v>
      </c>
    </row>
    <row r="44" spans="1:19" s="411" customFormat="1" x14ac:dyDescent="0.25">
      <c r="M44" s="109"/>
      <c r="N44" s="109"/>
      <c r="O44" s="109"/>
      <c r="P44" s="109"/>
    </row>
    <row r="45" spans="1:19" s="411" customFormat="1" x14ac:dyDescent="0.25">
      <c r="M45" s="109"/>
      <c r="N45" s="109"/>
      <c r="O45" s="109"/>
      <c r="P45" s="109"/>
    </row>
    <row r="46" spans="1:19" s="411" customFormat="1" x14ac:dyDescent="0.25">
      <c r="M46" s="109"/>
      <c r="N46" s="109"/>
      <c r="O46" s="109"/>
      <c r="P46" s="109"/>
    </row>
    <row r="47" spans="1:19" s="411" customFormat="1" x14ac:dyDescent="0.25">
      <c r="M47" s="109"/>
      <c r="N47" s="109"/>
      <c r="O47" s="109"/>
      <c r="P47" s="109"/>
    </row>
    <row r="48" spans="1:19" s="411" customFormat="1" x14ac:dyDescent="0.25">
      <c r="M48" s="109"/>
      <c r="N48" s="109"/>
      <c r="O48" s="109"/>
      <c r="P48" s="109"/>
    </row>
    <row r="49" spans="13:16" s="411" customFormat="1" x14ac:dyDescent="0.25">
      <c r="M49" s="109"/>
      <c r="N49" s="109"/>
      <c r="O49" s="109"/>
      <c r="P49" s="109"/>
    </row>
    <row r="50" spans="13:16" s="411" customFormat="1" x14ac:dyDescent="0.25">
      <c r="M50" s="109"/>
      <c r="N50" s="109"/>
      <c r="O50" s="109"/>
      <c r="P50" s="109"/>
    </row>
    <row r="51" spans="13:16" s="411" customFormat="1" x14ac:dyDescent="0.25">
      <c r="M51" s="109"/>
      <c r="N51" s="109"/>
      <c r="O51" s="109"/>
      <c r="P51" s="109"/>
    </row>
    <row r="52" spans="13:16" s="411" customFormat="1" x14ac:dyDescent="0.25">
      <c r="M52" s="109"/>
      <c r="N52" s="109"/>
      <c r="O52" s="109"/>
      <c r="P52" s="109"/>
    </row>
    <row r="53" spans="13:16" s="411" customFormat="1" x14ac:dyDescent="0.25">
      <c r="M53" s="109"/>
      <c r="N53" s="109"/>
      <c r="O53" s="109"/>
      <c r="P53" s="109"/>
    </row>
    <row r="54" spans="13:16" s="411" customFormat="1" x14ac:dyDescent="0.25">
      <c r="M54" s="109"/>
      <c r="N54" s="109"/>
      <c r="O54" s="109"/>
      <c r="P54" s="109"/>
    </row>
    <row r="55" spans="13:16" s="411" customFormat="1" x14ac:dyDescent="0.25">
      <c r="M55" s="109"/>
      <c r="N55" s="109"/>
      <c r="O55" s="109"/>
      <c r="P55" s="109"/>
    </row>
    <row r="56" spans="13:16" s="411" customFormat="1" x14ac:dyDescent="0.25">
      <c r="M56" s="109"/>
      <c r="N56" s="109"/>
      <c r="O56" s="109"/>
      <c r="P56" s="109"/>
    </row>
    <row r="57" spans="13:16" s="411" customFormat="1" x14ac:dyDescent="0.25">
      <c r="M57" s="109"/>
      <c r="N57" s="109"/>
      <c r="O57" s="109"/>
      <c r="P57" s="109"/>
    </row>
    <row r="58" spans="13:16" s="411" customFormat="1" x14ac:dyDescent="0.25">
      <c r="M58" s="109"/>
      <c r="N58" s="109"/>
      <c r="O58" s="109"/>
      <c r="P58" s="109"/>
    </row>
    <row r="59" spans="13:16" s="411" customFormat="1" x14ac:dyDescent="0.25">
      <c r="M59" s="109"/>
      <c r="N59" s="109"/>
      <c r="O59" s="109"/>
      <c r="P59" s="109"/>
    </row>
    <row r="60" spans="13:16" s="411" customFormat="1" x14ac:dyDescent="0.25">
      <c r="M60" s="109"/>
      <c r="N60" s="109"/>
      <c r="O60" s="109"/>
      <c r="P60" s="109"/>
    </row>
    <row r="61" spans="13:16" s="411" customFormat="1" x14ac:dyDescent="0.25">
      <c r="M61" s="109"/>
      <c r="N61" s="109"/>
      <c r="O61" s="109"/>
      <c r="P61" s="109"/>
    </row>
    <row r="62" spans="13:16" s="411" customFormat="1" x14ac:dyDescent="0.25">
      <c r="M62" s="109"/>
      <c r="N62" s="109"/>
      <c r="O62" s="109"/>
      <c r="P62" s="109"/>
    </row>
    <row r="63" spans="13:16" s="411" customFormat="1" x14ac:dyDescent="0.25">
      <c r="M63" s="109"/>
      <c r="N63" s="109"/>
      <c r="O63" s="109"/>
      <c r="P63" s="109"/>
    </row>
    <row r="64" spans="13:16" s="411" customFormat="1" x14ac:dyDescent="0.25">
      <c r="M64" s="109"/>
      <c r="N64" s="109"/>
      <c r="O64" s="109"/>
      <c r="P64" s="109"/>
    </row>
    <row r="65" spans="13:16" s="411" customFormat="1" x14ac:dyDescent="0.25">
      <c r="M65" s="109"/>
      <c r="N65" s="109"/>
      <c r="O65" s="109"/>
      <c r="P65" s="109"/>
    </row>
    <row r="66" spans="13:16" s="411" customFormat="1" x14ac:dyDescent="0.25">
      <c r="M66" s="109"/>
      <c r="N66" s="109"/>
      <c r="O66" s="109"/>
      <c r="P66" s="109"/>
    </row>
    <row r="67" spans="13:16" s="411" customFormat="1" x14ac:dyDescent="0.25">
      <c r="M67" s="109"/>
      <c r="N67" s="109"/>
      <c r="O67" s="109"/>
      <c r="P67" s="109"/>
    </row>
    <row r="68" spans="13:16" s="411" customFormat="1" x14ac:dyDescent="0.25">
      <c r="M68" s="109"/>
      <c r="N68" s="109"/>
      <c r="O68" s="109"/>
      <c r="P68" s="109"/>
    </row>
    <row r="69" spans="13:16" s="411" customFormat="1" x14ac:dyDescent="0.25">
      <c r="M69" s="109"/>
      <c r="N69" s="109"/>
      <c r="O69" s="109"/>
      <c r="P69" s="109"/>
    </row>
    <row r="70" spans="13:16" s="411" customFormat="1" x14ac:dyDescent="0.25">
      <c r="M70" s="109"/>
      <c r="N70" s="109"/>
      <c r="O70" s="109"/>
      <c r="P70" s="109"/>
    </row>
    <row r="71" spans="13:16" s="411" customFormat="1" x14ac:dyDescent="0.25">
      <c r="M71" s="109"/>
      <c r="N71" s="109"/>
      <c r="O71" s="109"/>
      <c r="P71" s="109"/>
    </row>
    <row r="72" spans="13:16" s="411" customFormat="1" x14ac:dyDescent="0.25">
      <c r="M72" s="109"/>
      <c r="N72" s="109"/>
      <c r="O72" s="109"/>
      <c r="P72" s="109"/>
    </row>
    <row r="73" spans="13:16" s="411" customFormat="1" x14ac:dyDescent="0.25">
      <c r="M73" s="109"/>
      <c r="N73" s="109"/>
      <c r="O73" s="109"/>
      <c r="P73" s="109"/>
    </row>
    <row r="74" spans="13:16" s="411" customFormat="1" x14ac:dyDescent="0.25">
      <c r="M74" s="109"/>
      <c r="N74" s="109"/>
      <c r="O74" s="109"/>
      <c r="P74" s="109"/>
    </row>
    <row r="75" spans="13:16" s="411" customFormat="1" x14ac:dyDescent="0.25">
      <c r="M75" s="109"/>
      <c r="N75" s="109"/>
      <c r="O75" s="109"/>
      <c r="P75" s="109"/>
    </row>
    <row r="76" spans="13:16" s="411" customFormat="1" x14ac:dyDescent="0.25">
      <c r="M76" s="109"/>
      <c r="N76" s="109"/>
      <c r="O76" s="109"/>
      <c r="P76" s="109"/>
    </row>
    <row r="77" spans="13:16" s="411" customFormat="1" x14ac:dyDescent="0.25">
      <c r="M77" s="109"/>
      <c r="N77" s="109"/>
      <c r="O77" s="109"/>
      <c r="P77" s="109"/>
    </row>
    <row r="78" spans="13:16" s="411" customFormat="1" x14ac:dyDescent="0.25">
      <c r="M78" s="109"/>
      <c r="N78" s="109"/>
      <c r="O78" s="109"/>
      <c r="P78" s="109"/>
    </row>
    <row r="79" spans="13:16" s="411" customFormat="1" x14ac:dyDescent="0.25">
      <c r="M79" s="109"/>
      <c r="N79" s="109"/>
      <c r="O79" s="109"/>
      <c r="P79" s="109"/>
    </row>
    <row r="80" spans="13:16" s="411" customFormat="1" x14ac:dyDescent="0.25">
      <c r="M80" s="109"/>
      <c r="N80" s="109"/>
      <c r="O80" s="109"/>
      <c r="P80" s="109"/>
    </row>
    <row r="81" spans="13:16" s="411" customFormat="1" x14ac:dyDescent="0.25">
      <c r="M81" s="109"/>
      <c r="N81" s="109"/>
      <c r="O81" s="109"/>
      <c r="P81" s="109"/>
    </row>
    <row r="82" spans="13:16" s="411" customFormat="1" x14ac:dyDescent="0.25">
      <c r="M82" s="109"/>
      <c r="N82" s="109"/>
      <c r="O82" s="109"/>
      <c r="P82" s="109"/>
    </row>
    <row r="83" spans="13:16" s="411" customFormat="1" x14ac:dyDescent="0.25">
      <c r="M83" s="109"/>
      <c r="N83" s="109"/>
      <c r="O83" s="109"/>
      <c r="P83" s="109"/>
    </row>
    <row r="84" spans="13:16" s="411" customFormat="1" x14ac:dyDescent="0.25">
      <c r="M84" s="109"/>
      <c r="N84" s="109"/>
      <c r="O84" s="109"/>
      <c r="P84" s="109"/>
    </row>
    <row r="85" spans="13:16" s="411" customFormat="1" x14ac:dyDescent="0.25">
      <c r="M85" s="109"/>
      <c r="N85" s="109"/>
      <c r="O85" s="109"/>
      <c r="P85" s="109"/>
    </row>
    <row r="86" spans="13:16" s="411" customFormat="1" x14ac:dyDescent="0.25">
      <c r="M86" s="109"/>
      <c r="N86" s="109"/>
      <c r="O86" s="109"/>
      <c r="P86" s="109"/>
    </row>
    <row r="87" spans="13:16" s="411" customFormat="1" x14ac:dyDescent="0.25">
      <c r="M87" s="109"/>
      <c r="N87" s="109"/>
      <c r="O87" s="109"/>
      <c r="P87" s="109"/>
    </row>
    <row r="88" spans="13:16" s="411" customFormat="1" x14ac:dyDescent="0.25">
      <c r="M88" s="109"/>
      <c r="N88" s="109"/>
      <c r="O88" s="109"/>
      <c r="P88" s="109"/>
    </row>
    <row r="89" spans="13:16" s="411" customFormat="1" x14ac:dyDescent="0.25">
      <c r="M89" s="109"/>
      <c r="N89" s="109"/>
      <c r="O89" s="109"/>
      <c r="P89" s="109"/>
    </row>
    <row r="90" spans="13:16" s="411" customFormat="1" x14ac:dyDescent="0.25">
      <c r="M90" s="109"/>
      <c r="N90" s="109"/>
      <c r="O90" s="109"/>
      <c r="P90" s="109"/>
    </row>
    <row r="91" spans="13:16" s="411" customFormat="1" x14ac:dyDescent="0.25">
      <c r="M91" s="109"/>
      <c r="N91" s="109"/>
      <c r="O91" s="109"/>
      <c r="P91" s="109"/>
    </row>
    <row r="92" spans="13:16" s="411" customFormat="1" x14ac:dyDescent="0.25">
      <c r="M92" s="109"/>
      <c r="N92" s="109"/>
      <c r="O92" s="109"/>
      <c r="P92" s="109"/>
    </row>
    <row r="93" spans="13:16" s="411" customFormat="1" x14ac:dyDescent="0.25">
      <c r="M93" s="109"/>
      <c r="N93" s="109"/>
      <c r="O93" s="109"/>
      <c r="P93" s="109"/>
    </row>
    <row r="94" spans="13:16" s="411" customFormat="1" x14ac:dyDescent="0.25">
      <c r="M94" s="109"/>
      <c r="N94" s="109"/>
      <c r="O94" s="109"/>
      <c r="P94" s="109"/>
    </row>
    <row r="95" spans="13:16" s="411" customFormat="1" x14ac:dyDescent="0.25">
      <c r="M95" s="109"/>
      <c r="N95" s="109"/>
      <c r="O95" s="109"/>
      <c r="P95" s="109"/>
    </row>
    <row r="96" spans="13:16" s="411" customFormat="1" x14ac:dyDescent="0.25">
      <c r="M96" s="109"/>
      <c r="N96" s="109"/>
      <c r="O96" s="109"/>
      <c r="P96" s="109"/>
    </row>
    <row r="97" spans="13:16" s="411" customFormat="1" x14ac:dyDescent="0.25">
      <c r="M97" s="109"/>
      <c r="N97" s="109"/>
      <c r="O97" s="109"/>
      <c r="P97" s="109"/>
    </row>
    <row r="98" spans="13:16" s="411" customFormat="1" x14ac:dyDescent="0.25">
      <c r="M98" s="109"/>
      <c r="N98" s="109"/>
      <c r="O98" s="109"/>
      <c r="P98" s="109"/>
    </row>
    <row r="99" spans="13:16" s="411" customFormat="1" x14ac:dyDescent="0.25">
      <c r="M99" s="109"/>
      <c r="N99" s="109"/>
      <c r="O99" s="109"/>
      <c r="P99" s="109"/>
    </row>
    <row r="100" spans="13:16" s="411" customFormat="1" x14ac:dyDescent="0.25">
      <c r="M100" s="109"/>
      <c r="N100" s="109"/>
      <c r="O100" s="109"/>
      <c r="P100" s="109"/>
    </row>
    <row r="101" spans="13:16" s="411" customFormat="1" x14ac:dyDescent="0.25">
      <c r="M101" s="109"/>
      <c r="N101" s="109"/>
      <c r="O101" s="109"/>
      <c r="P101" s="109"/>
    </row>
    <row r="102" spans="13:16" s="411" customFormat="1" x14ac:dyDescent="0.25">
      <c r="M102" s="109"/>
      <c r="N102" s="109"/>
      <c r="O102" s="109"/>
      <c r="P102" s="109"/>
    </row>
    <row r="103" spans="13:16" s="411" customFormat="1" x14ac:dyDescent="0.25">
      <c r="M103" s="109"/>
      <c r="N103" s="109"/>
      <c r="O103" s="109"/>
      <c r="P103" s="109"/>
    </row>
    <row r="104" spans="13:16" s="411" customFormat="1" x14ac:dyDescent="0.25">
      <c r="M104" s="109"/>
      <c r="N104" s="109"/>
      <c r="O104" s="109"/>
      <c r="P104" s="109"/>
    </row>
    <row r="105" spans="13:16" s="411" customFormat="1" x14ac:dyDescent="0.25">
      <c r="M105" s="109"/>
      <c r="N105" s="109"/>
      <c r="O105" s="109"/>
      <c r="P105" s="109"/>
    </row>
    <row r="106" spans="13:16" s="411" customFormat="1" x14ac:dyDescent="0.25">
      <c r="M106" s="109"/>
      <c r="N106" s="109"/>
      <c r="O106" s="109"/>
      <c r="P106" s="109"/>
    </row>
    <row r="107" spans="13:16" s="411" customFormat="1" x14ac:dyDescent="0.25">
      <c r="M107" s="109"/>
      <c r="N107" s="109"/>
      <c r="O107" s="109"/>
      <c r="P107" s="109"/>
    </row>
    <row r="108" spans="13:16" s="411" customFormat="1" x14ac:dyDescent="0.25">
      <c r="M108" s="109"/>
      <c r="N108" s="109"/>
      <c r="O108" s="109"/>
      <c r="P108" s="109"/>
    </row>
    <row r="109" spans="13:16" s="411" customFormat="1" x14ac:dyDescent="0.25">
      <c r="M109" s="109"/>
      <c r="N109" s="109"/>
      <c r="O109" s="109"/>
      <c r="P109" s="109"/>
    </row>
    <row r="110" spans="13:16" s="411" customFormat="1" x14ac:dyDescent="0.25">
      <c r="M110" s="109"/>
      <c r="N110" s="109"/>
      <c r="O110" s="109"/>
      <c r="P110" s="109"/>
    </row>
    <row r="111" spans="13:16" s="411" customFormat="1" x14ac:dyDescent="0.25">
      <c r="M111" s="109"/>
      <c r="N111" s="109"/>
      <c r="O111" s="109"/>
      <c r="P111" s="109"/>
    </row>
    <row r="112" spans="13:16" s="411" customFormat="1" x14ac:dyDescent="0.25">
      <c r="M112" s="109"/>
      <c r="N112" s="109"/>
      <c r="O112" s="109"/>
      <c r="P112" s="109"/>
    </row>
    <row r="113" spans="12:16" s="411" customFormat="1" x14ac:dyDescent="0.25">
      <c r="M113" s="109"/>
      <c r="N113" s="109"/>
      <c r="O113" s="109"/>
      <c r="P113" s="109"/>
    </row>
    <row r="114" spans="12:16" s="411" customFormat="1" x14ac:dyDescent="0.25">
      <c r="M114" s="109"/>
      <c r="N114" s="109"/>
      <c r="O114" s="109"/>
      <c r="P114" s="109"/>
    </row>
    <row r="115" spans="12:16" s="411" customFormat="1" x14ac:dyDescent="0.25">
      <c r="M115" s="109"/>
      <c r="N115" s="109"/>
      <c r="O115" s="109"/>
      <c r="P115" s="109"/>
    </row>
    <row r="116" spans="12:16" s="411" customFormat="1" x14ac:dyDescent="0.25">
      <c r="M116" s="109"/>
      <c r="N116" s="109"/>
      <c r="O116" s="109"/>
      <c r="P116" s="109"/>
    </row>
    <row r="117" spans="12:16" s="411" customFormat="1" x14ac:dyDescent="0.25">
      <c r="M117" s="109"/>
      <c r="N117" s="109"/>
      <c r="O117" s="109"/>
      <c r="P117" s="109"/>
    </row>
    <row r="118" spans="12:16" s="411" customFormat="1" x14ac:dyDescent="0.25">
      <c r="M118" s="109"/>
      <c r="N118" s="109"/>
      <c r="O118" s="109"/>
      <c r="P118" s="109"/>
    </row>
    <row r="119" spans="12:16" s="411" customFormat="1" x14ac:dyDescent="0.25">
      <c r="M119" s="109"/>
      <c r="N119" s="109"/>
      <c r="O119" s="109"/>
      <c r="P119" s="109"/>
    </row>
    <row r="120" spans="12:16" s="411" customFormat="1" x14ac:dyDescent="0.25">
      <c r="M120" s="109"/>
      <c r="N120" s="109"/>
      <c r="O120" s="109"/>
      <c r="P120" s="109"/>
    </row>
    <row r="121" spans="12:16" s="411" customFormat="1" x14ac:dyDescent="0.25">
      <c r="M121" s="109"/>
      <c r="N121" s="109"/>
      <c r="O121" s="109"/>
      <c r="P121" s="109"/>
    </row>
    <row r="122" spans="12:16" s="411" customFormat="1" x14ac:dyDescent="0.25">
      <c r="M122" s="109"/>
      <c r="N122" s="109"/>
      <c r="O122" s="109"/>
      <c r="P122" s="109"/>
    </row>
    <row r="123" spans="12:16" s="411" customFormat="1" x14ac:dyDescent="0.25">
      <c r="M123" s="109"/>
      <c r="N123" s="109"/>
      <c r="O123" s="109"/>
      <c r="P123" s="109"/>
    </row>
    <row r="124" spans="12:16" s="411" customFormat="1" x14ac:dyDescent="0.25">
      <c r="L124" s="407"/>
      <c r="M124" s="109"/>
      <c r="N124" s="109"/>
      <c r="O124" s="109"/>
      <c r="P124" s="109"/>
    </row>
    <row r="125" spans="12:16" s="411" customFormat="1" x14ac:dyDescent="0.25">
      <c r="L125" s="407"/>
      <c r="M125" s="109"/>
      <c r="N125" s="109"/>
      <c r="O125" s="109"/>
      <c r="P125" s="109"/>
    </row>
    <row r="126" spans="12:16" s="411" customFormat="1" x14ac:dyDescent="0.25">
      <c r="L126" s="407"/>
      <c r="M126" s="109"/>
      <c r="N126" s="109"/>
      <c r="O126" s="109"/>
      <c r="P126" s="109"/>
    </row>
    <row r="127" spans="12:16" s="411" customFormat="1" x14ac:dyDescent="0.25">
      <c r="L127" s="407"/>
      <c r="M127" s="109"/>
      <c r="N127" s="109"/>
      <c r="O127" s="109"/>
      <c r="P127" s="109"/>
    </row>
    <row r="128" spans="12:16" s="411" customFormat="1" x14ac:dyDescent="0.25">
      <c r="L128" s="407"/>
      <c r="M128" s="109"/>
      <c r="N128" s="109"/>
      <c r="O128" s="109"/>
      <c r="P128" s="109"/>
    </row>
    <row r="129" spans="12:16" s="411" customFormat="1" x14ac:dyDescent="0.25">
      <c r="L129" s="407"/>
      <c r="M129" s="109"/>
      <c r="N129" s="109"/>
      <c r="O129" s="109"/>
      <c r="P129" s="109"/>
    </row>
    <row r="130" spans="12:16" s="411" customFormat="1" x14ac:dyDescent="0.25">
      <c r="L130" s="407"/>
      <c r="M130" s="109"/>
      <c r="N130" s="109"/>
      <c r="O130" s="109"/>
      <c r="P130" s="109"/>
    </row>
    <row r="131" spans="12:16" s="411" customFormat="1" x14ac:dyDescent="0.25">
      <c r="L131" s="407"/>
      <c r="M131" s="109"/>
      <c r="N131" s="109"/>
      <c r="O131" s="109"/>
      <c r="P131" s="109"/>
    </row>
    <row r="132" spans="12:16" s="411" customFormat="1" x14ac:dyDescent="0.25">
      <c r="L132" s="407"/>
      <c r="M132" s="109"/>
      <c r="N132" s="109"/>
      <c r="O132" s="109"/>
      <c r="P132" s="109"/>
    </row>
  </sheetData>
  <mergeCells count="239">
    <mergeCell ref="R16:R17"/>
    <mergeCell ref="E16:E17"/>
    <mergeCell ref="F16:F17"/>
    <mergeCell ref="G16:G17"/>
    <mergeCell ref="J16:J17"/>
    <mergeCell ref="K16:K17"/>
    <mergeCell ref="C12:C13"/>
    <mergeCell ref="N12:N13"/>
    <mergeCell ref="O12:O13"/>
    <mergeCell ref="P12:P13"/>
    <mergeCell ref="Q12:Q13"/>
    <mergeCell ref="R12:R13"/>
    <mergeCell ref="K10:K11"/>
    <mergeCell ref="L7:L9"/>
    <mergeCell ref="M7:M9"/>
    <mergeCell ref="N7:N9"/>
    <mergeCell ref="O7:O9"/>
    <mergeCell ref="P7:P9"/>
    <mergeCell ref="E14:E15"/>
    <mergeCell ref="F14:F15"/>
    <mergeCell ref="G14:G15"/>
    <mergeCell ref="B14:B15"/>
    <mergeCell ref="C14:C15"/>
    <mergeCell ref="D14:D15"/>
    <mergeCell ref="A16:A17"/>
    <mergeCell ref="B16:B17"/>
    <mergeCell ref="C16:C17"/>
    <mergeCell ref="D16:D17"/>
    <mergeCell ref="A28:A29"/>
    <mergeCell ref="B28:B29"/>
    <mergeCell ref="C28:C29"/>
    <mergeCell ref="D28:D29"/>
    <mergeCell ref="E28:E29"/>
    <mergeCell ref="F28:F29"/>
    <mergeCell ref="G28:G29"/>
    <mergeCell ref="R18:R20"/>
    <mergeCell ref="F18:F20"/>
    <mergeCell ref="G18:G20"/>
    <mergeCell ref="J18:J20"/>
    <mergeCell ref="K18:K20"/>
    <mergeCell ref="L18:L20"/>
    <mergeCell ref="M18:M20"/>
    <mergeCell ref="K21:K22"/>
    <mergeCell ref="N18:N20"/>
    <mergeCell ref="R21:R22"/>
    <mergeCell ref="A18:A20"/>
    <mergeCell ref="B18:B20"/>
    <mergeCell ref="C18:C20"/>
    <mergeCell ref="D18:D20"/>
    <mergeCell ref="E18:E20"/>
    <mergeCell ref="F10:F11"/>
    <mergeCell ref="G10:G11"/>
    <mergeCell ref="J10:J11"/>
    <mergeCell ref="L24:L25"/>
    <mergeCell ref="R24:R25"/>
    <mergeCell ref="A24:A25"/>
    <mergeCell ref="B24:B25"/>
    <mergeCell ref="C24:C25"/>
    <mergeCell ref="D24:D25"/>
    <mergeCell ref="E24:E25"/>
    <mergeCell ref="F24:F25"/>
    <mergeCell ref="J24:J25"/>
    <mergeCell ref="K24:K25"/>
    <mergeCell ref="N16:N17"/>
    <mergeCell ref="O16:O17"/>
    <mergeCell ref="P16:P17"/>
    <mergeCell ref="A21:A22"/>
    <mergeCell ref="B21:B22"/>
    <mergeCell ref="C21:C22"/>
    <mergeCell ref="D21:D22"/>
    <mergeCell ref="E21:E22"/>
    <mergeCell ref="F21:F22"/>
    <mergeCell ref="G21:G22"/>
    <mergeCell ref="A14:A15"/>
    <mergeCell ref="M41:N41"/>
    <mergeCell ref="O41:P41"/>
    <mergeCell ref="M30:M31"/>
    <mergeCell ref="N30:N31"/>
    <mergeCell ref="O30:O31"/>
    <mergeCell ref="P30:P31"/>
    <mergeCell ref="Q30:Q31"/>
    <mergeCell ref="L28:L29"/>
    <mergeCell ref="M28:M29"/>
    <mergeCell ref="N28:N29"/>
    <mergeCell ref="O28:O29"/>
    <mergeCell ref="P28:P29"/>
    <mergeCell ref="Q28:Q29"/>
    <mergeCell ref="A26:A27"/>
    <mergeCell ref="B26:B27"/>
    <mergeCell ref="C26:C27"/>
    <mergeCell ref="D26:D27"/>
    <mergeCell ref="E26:E27"/>
    <mergeCell ref="F26:F27"/>
    <mergeCell ref="P26:P27"/>
    <mergeCell ref="Q26:Q27"/>
    <mergeCell ref="G26:G27"/>
    <mergeCell ref="J26:J27"/>
    <mergeCell ref="K26:K27"/>
    <mergeCell ref="J21:J22"/>
    <mergeCell ref="M21:M22"/>
    <mergeCell ref="N21:N22"/>
    <mergeCell ref="O21:O22"/>
    <mergeCell ref="P21:P22"/>
    <mergeCell ref="Q21:Q22"/>
    <mergeCell ref="L21:L22"/>
    <mergeCell ref="R28:R29"/>
    <mergeCell ref="L26:L27"/>
    <mergeCell ref="M26:M27"/>
    <mergeCell ref="N26:N27"/>
    <mergeCell ref="J28:J29"/>
    <mergeCell ref="K28:K29"/>
    <mergeCell ref="R26:R27"/>
    <mergeCell ref="Q18:Q20"/>
    <mergeCell ref="L12:L13"/>
    <mergeCell ref="M12:M13"/>
    <mergeCell ref="N24:N25"/>
    <mergeCell ref="O24:O25"/>
    <mergeCell ref="P24:P25"/>
    <mergeCell ref="Q24:Q25"/>
    <mergeCell ref="M24:M25"/>
    <mergeCell ref="O26:O27"/>
    <mergeCell ref="L16:L17"/>
    <mergeCell ref="M16:M17"/>
    <mergeCell ref="Q16:Q17"/>
    <mergeCell ref="R14:R15"/>
    <mergeCell ref="L14:L15"/>
    <mergeCell ref="M14:M15"/>
    <mergeCell ref="N14:N15"/>
    <mergeCell ref="K7:K9"/>
    <mergeCell ref="G30:G31"/>
    <mergeCell ref="J30:J31"/>
    <mergeCell ref="K30:K31"/>
    <mergeCell ref="D12:D13"/>
    <mergeCell ref="E12:E13"/>
    <mergeCell ref="F12:F13"/>
    <mergeCell ref="G12:G13"/>
    <mergeCell ref="J12:J13"/>
    <mergeCell ref="R10:R11"/>
    <mergeCell ref="L10:L11"/>
    <mergeCell ref="M10:M11"/>
    <mergeCell ref="R30:R31"/>
    <mergeCell ref="J14:J15"/>
    <mergeCell ref="K14:K15"/>
    <mergeCell ref="O14:O15"/>
    <mergeCell ref="P14:P15"/>
    <mergeCell ref="Q14:Q15"/>
    <mergeCell ref="O18:O20"/>
    <mergeCell ref="P18:P20"/>
    <mergeCell ref="F4:F5"/>
    <mergeCell ref="A7:A9"/>
    <mergeCell ref="B7:B9"/>
    <mergeCell ref="C7:C9"/>
    <mergeCell ref="D7:D9"/>
    <mergeCell ref="E7:E9"/>
    <mergeCell ref="F7:F9"/>
    <mergeCell ref="K12:K13"/>
    <mergeCell ref="A12:A13"/>
    <mergeCell ref="B12:B13"/>
    <mergeCell ref="A4:A5"/>
    <mergeCell ref="B4:B5"/>
    <mergeCell ref="C4:C5"/>
    <mergeCell ref="D4:D5"/>
    <mergeCell ref="E4:E5"/>
    <mergeCell ref="G4:G5"/>
    <mergeCell ref="H4:I4"/>
    <mergeCell ref="J4:J5"/>
    <mergeCell ref="K4:L4"/>
    <mergeCell ref="A10:A11"/>
    <mergeCell ref="B10:B11"/>
    <mergeCell ref="C10:C11"/>
    <mergeCell ref="D10:D11"/>
    <mergeCell ref="E10:E11"/>
    <mergeCell ref="M4:N4"/>
    <mergeCell ref="O4:P4"/>
    <mergeCell ref="Q4:Q5"/>
    <mergeCell ref="R4:R5"/>
    <mergeCell ref="N10:N11"/>
    <mergeCell ref="O10:O11"/>
    <mergeCell ref="P10:P11"/>
    <mergeCell ref="Q10:Q11"/>
    <mergeCell ref="G7:G9"/>
    <mergeCell ref="J7:J9"/>
    <mergeCell ref="Q7:Q9"/>
    <mergeCell ref="R7:R9"/>
    <mergeCell ref="A30:A31"/>
    <mergeCell ref="B30:B31"/>
    <mergeCell ref="C30:C31"/>
    <mergeCell ref="D30:D31"/>
    <mergeCell ref="E30:E31"/>
    <mergeCell ref="F30:F31"/>
    <mergeCell ref="L32:L35"/>
    <mergeCell ref="M32:M35"/>
    <mergeCell ref="N32:N35"/>
    <mergeCell ref="A32:A35"/>
    <mergeCell ref="B32:B35"/>
    <mergeCell ref="C32:C35"/>
    <mergeCell ref="D32:D35"/>
    <mergeCell ref="E32:E35"/>
    <mergeCell ref="F32:F35"/>
    <mergeCell ref="G32:G35"/>
    <mergeCell ref="J32:J35"/>
    <mergeCell ref="K32:K35"/>
    <mergeCell ref="L30:L31"/>
    <mergeCell ref="B36:B37"/>
    <mergeCell ref="C36:C37"/>
    <mergeCell ref="D36:D37"/>
    <mergeCell ref="E36:E37"/>
    <mergeCell ref="F36:F37"/>
    <mergeCell ref="G36:G37"/>
    <mergeCell ref="J36:J37"/>
    <mergeCell ref="K36:K37"/>
    <mergeCell ref="R32:R35"/>
    <mergeCell ref="O32:O35"/>
    <mergeCell ref="P32:P35"/>
    <mergeCell ref="Q32:Q35"/>
    <mergeCell ref="R36:R37"/>
    <mergeCell ref="L36:L37"/>
    <mergeCell ref="M36:M37"/>
    <mergeCell ref="N36:N37"/>
    <mergeCell ref="O36:O37"/>
    <mergeCell ref="P36:P37"/>
    <mergeCell ref="Q36:Q37"/>
    <mergeCell ref="A38:A39"/>
    <mergeCell ref="B38:B39"/>
    <mergeCell ref="C38:C39"/>
    <mergeCell ref="D38:D39"/>
    <mergeCell ref="E38:E39"/>
    <mergeCell ref="F38:F39"/>
    <mergeCell ref="G38:G39"/>
    <mergeCell ref="P38:P39"/>
    <mergeCell ref="Q38:Q39"/>
    <mergeCell ref="R38:R39"/>
    <mergeCell ref="J38:J39"/>
    <mergeCell ref="K38:K39"/>
    <mergeCell ref="L38:L39"/>
    <mergeCell ref="M38:M39"/>
    <mergeCell ref="N38:N39"/>
    <mergeCell ref="O38:O39"/>
    <mergeCell ref="A36:A37"/>
  </mergeCells>
  <pageMargins left="0.7" right="0.7" top="0.75" bottom="0.75" header="0.3" footer="0.3"/>
  <pageSetup paperSize="9" scale="3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R56"/>
  <sheetViews>
    <sheetView zoomScale="70" zoomScaleNormal="70" workbookViewId="0">
      <selection activeCell="A3" sqref="A3"/>
    </sheetView>
  </sheetViews>
  <sheetFormatPr defaultRowHeight="15" x14ac:dyDescent="0.25"/>
  <cols>
    <col min="1" max="4" width="9.140625" style="407"/>
    <col min="5" max="5" width="19.7109375" style="407" bestFit="1" customWidth="1"/>
    <col min="6" max="6" width="87.5703125" style="407" customWidth="1"/>
    <col min="7" max="7" width="17.140625" style="407" customWidth="1"/>
    <col min="8" max="8" width="21.140625" style="407" customWidth="1"/>
    <col min="9" max="9" width="10.140625" style="407" customWidth="1"/>
    <col min="10" max="10" width="38.5703125" style="407" customWidth="1"/>
    <col min="11" max="11" width="9.140625" style="407"/>
    <col min="12" max="12" width="12.85546875" style="407" customWidth="1"/>
    <col min="13" max="13" width="15.85546875" style="407" customWidth="1"/>
    <col min="14" max="14" width="14.140625" style="407" customWidth="1"/>
    <col min="15" max="15" width="14.28515625" style="407" customWidth="1"/>
    <col min="16" max="16" width="14.85546875" style="407" customWidth="1"/>
    <col min="17" max="17" width="14.42578125" style="407" bestFit="1" customWidth="1"/>
    <col min="18" max="18" width="22.28515625" style="407" bestFit="1" customWidth="1"/>
    <col min="19" max="16384" width="9.140625" style="407"/>
  </cols>
  <sheetData>
    <row r="2" spans="1:18" x14ac:dyDescent="0.25">
      <c r="A2" s="409" t="s">
        <v>4110</v>
      </c>
      <c r="M2" s="104"/>
      <c r="N2" s="104"/>
      <c r="O2" s="104"/>
      <c r="P2" s="104"/>
    </row>
    <row r="3" spans="1:18" x14ac:dyDescent="0.25">
      <c r="M3" s="104"/>
      <c r="N3" s="104"/>
      <c r="O3" s="104"/>
      <c r="P3" s="104"/>
    </row>
    <row r="4" spans="1:18" ht="51.7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row>
    <row r="5" spans="1:18" ht="40.5" customHeight="1" x14ac:dyDescent="0.25">
      <c r="A5" s="891"/>
      <c r="B5" s="893"/>
      <c r="C5" s="893"/>
      <c r="D5" s="893"/>
      <c r="E5" s="891"/>
      <c r="F5" s="891"/>
      <c r="G5" s="891"/>
      <c r="H5" s="392" t="s">
        <v>14</v>
      </c>
      <c r="I5" s="392" t="s">
        <v>15</v>
      </c>
      <c r="J5" s="891"/>
      <c r="K5" s="394">
        <v>2018</v>
      </c>
      <c r="L5" s="394">
        <v>2019</v>
      </c>
      <c r="M5" s="192">
        <v>2018</v>
      </c>
      <c r="N5" s="192">
        <v>2019</v>
      </c>
      <c r="O5" s="192">
        <v>2018</v>
      </c>
      <c r="P5" s="192">
        <v>2019</v>
      </c>
      <c r="Q5" s="891"/>
      <c r="R5" s="893"/>
    </row>
    <row r="6" spans="1:18" x14ac:dyDescent="0.25">
      <c r="A6" s="391" t="s">
        <v>16</v>
      </c>
      <c r="B6" s="392" t="s">
        <v>17</v>
      </c>
      <c r="C6" s="392" t="s">
        <v>18</v>
      </c>
      <c r="D6" s="392" t="s">
        <v>19</v>
      </c>
      <c r="E6" s="391" t="s">
        <v>20</v>
      </c>
      <c r="F6" s="391" t="s">
        <v>21</v>
      </c>
      <c r="G6" s="391" t="s">
        <v>22</v>
      </c>
      <c r="H6" s="392" t="s">
        <v>23</v>
      </c>
      <c r="I6" s="392" t="s">
        <v>24</v>
      </c>
      <c r="J6" s="391" t="s">
        <v>25</v>
      </c>
      <c r="K6" s="394" t="s">
        <v>26</v>
      </c>
      <c r="L6" s="394" t="s">
        <v>27</v>
      </c>
      <c r="M6" s="393" t="s">
        <v>28</v>
      </c>
      <c r="N6" s="393" t="s">
        <v>29</v>
      </c>
      <c r="O6" s="393" t="s">
        <v>30</v>
      </c>
      <c r="P6" s="393" t="s">
        <v>31</v>
      </c>
      <c r="Q6" s="391" t="s">
        <v>32</v>
      </c>
      <c r="R6" s="392" t="s">
        <v>33</v>
      </c>
    </row>
    <row r="7" spans="1:18" s="410" customFormat="1" ht="162.75" customHeight="1" x14ac:dyDescent="0.25">
      <c r="A7" s="25">
        <v>1</v>
      </c>
      <c r="B7" s="552">
        <v>1</v>
      </c>
      <c r="C7" s="552">
        <v>4</v>
      </c>
      <c r="D7" s="556">
        <v>5</v>
      </c>
      <c r="E7" s="424" t="s">
        <v>3315</v>
      </c>
      <c r="F7" s="566" t="s">
        <v>3314</v>
      </c>
      <c r="G7" s="556" t="s">
        <v>34</v>
      </c>
      <c r="H7" s="425" t="s">
        <v>3313</v>
      </c>
      <c r="I7" s="422" t="s">
        <v>3312</v>
      </c>
      <c r="J7" s="556" t="s">
        <v>3311</v>
      </c>
      <c r="K7" s="559" t="s">
        <v>75</v>
      </c>
      <c r="L7" s="559"/>
      <c r="M7" s="560">
        <v>12173.93</v>
      </c>
      <c r="N7" s="560"/>
      <c r="O7" s="560">
        <v>12173.93</v>
      </c>
      <c r="P7" s="560"/>
      <c r="Q7" s="556" t="s">
        <v>3259</v>
      </c>
      <c r="R7" s="556" t="s">
        <v>3258</v>
      </c>
    </row>
    <row r="8" spans="1:18" s="410" customFormat="1" ht="209.25" customHeight="1" x14ac:dyDescent="0.25">
      <c r="A8" s="552">
        <v>2</v>
      </c>
      <c r="B8" s="552">
        <v>1</v>
      </c>
      <c r="C8" s="552">
        <v>4</v>
      </c>
      <c r="D8" s="556">
        <v>2</v>
      </c>
      <c r="E8" s="424" t="s">
        <v>3310</v>
      </c>
      <c r="F8" s="566" t="s">
        <v>3309</v>
      </c>
      <c r="G8" s="556" t="s">
        <v>76</v>
      </c>
      <c r="H8" s="423" t="s">
        <v>3308</v>
      </c>
      <c r="I8" s="422" t="s">
        <v>3307</v>
      </c>
      <c r="J8" s="556" t="s">
        <v>3306</v>
      </c>
      <c r="K8" s="559" t="s">
        <v>77</v>
      </c>
      <c r="L8" s="559"/>
      <c r="M8" s="560">
        <v>26030.799999999999</v>
      </c>
      <c r="N8" s="560"/>
      <c r="O8" s="560">
        <v>26030.799999999999</v>
      </c>
      <c r="P8" s="560"/>
      <c r="Q8" s="556" t="s">
        <v>3259</v>
      </c>
      <c r="R8" s="556" t="s">
        <v>3258</v>
      </c>
    </row>
    <row r="9" spans="1:18" s="410" customFormat="1" ht="298.5" customHeight="1" x14ac:dyDescent="0.25">
      <c r="A9" s="552">
        <v>3</v>
      </c>
      <c r="B9" s="552">
        <v>1</v>
      </c>
      <c r="C9" s="552">
        <v>4</v>
      </c>
      <c r="D9" s="556">
        <v>2</v>
      </c>
      <c r="E9" s="424" t="s">
        <v>3305</v>
      </c>
      <c r="F9" s="566" t="s">
        <v>3304</v>
      </c>
      <c r="G9" s="556" t="s">
        <v>3303</v>
      </c>
      <c r="H9" s="423" t="s">
        <v>3302</v>
      </c>
      <c r="I9" s="422" t="s">
        <v>3301</v>
      </c>
      <c r="J9" s="556" t="s">
        <v>3300</v>
      </c>
      <c r="K9" s="559" t="s">
        <v>78</v>
      </c>
      <c r="L9" s="559"/>
      <c r="M9" s="560">
        <v>28970.799999999999</v>
      </c>
      <c r="N9" s="560"/>
      <c r="O9" s="560">
        <v>28970.799999999999</v>
      </c>
      <c r="P9" s="560"/>
      <c r="Q9" s="556" t="s">
        <v>3259</v>
      </c>
      <c r="R9" s="556" t="s">
        <v>3258</v>
      </c>
    </row>
    <row r="10" spans="1:18" s="410" customFormat="1" ht="120" x14ac:dyDescent="0.25">
      <c r="A10" s="552">
        <v>4</v>
      </c>
      <c r="B10" s="552">
        <v>1</v>
      </c>
      <c r="C10" s="552">
        <v>4</v>
      </c>
      <c r="D10" s="556">
        <v>2</v>
      </c>
      <c r="E10" s="424" t="s">
        <v>3299</v>
      </c>
      <c r="F10" s="566" t="s">
        <v>3298</v>
      </c>
      <c r="G10" s="556" t="s">
        <v>3297</v>
      </c>
      <c r="H10" s="423" t="s">
        <v>3296</v>
      </c>
      <c r="I10" s="422" t="s">
        <v>3295</v>
      </c>
      <c r="J10" s="556" t="s">
        <v>3294</v>
      </c>
      <c r="K10" s="559" t="s">
        <v>78</v>
      </c>
      <c r="L10" s="559"/>
      <c r="M10" s="560">
        <v>38780.839999999997</v>
      </c>
      <c r="N10" s="560"/>
      <c r="O10" s="560">
        <v>38780.839999999997</v>
      </c>
      <c r="P10" s="560"/>
      <c r="Q10" s="556" t="s">
        <v>3259</v>
      </c>
      <c r="R10" s="556" t="s">
        <v>3258</v>
      </c>
    </row>
    <row r="11" spans="1:18" s="410" customFormat="1" ht="372.75" customHeight="1" x14ac:dyDescent="0.25">
      <c r="A11" s="552">
        <v>5</v>
      </c>
      <c r="B11" s="552">
        <v>1</v>
      </c>
      <c r="C11" s="552">
        <v>4</v>
      </c>
      <c r="D11" s="556">
        <v>5</v>
      </c>
      <c r="E11" s="424" t="s">
        <v>3293</v>
      </c>
      <c r="F11" s="566" t="s">
        <v>3292</v>
      </c>
      <c r="G11" s="556" t="s">
        <v>41</v>
      </c>
      <c r="H11" s="59" t="s">
        <v>3291</v>
      </c>
      <c r="I11" s="113" t="s">
        <v>3290</v>
      </c>
      <c r="J11" s="556" t="s">
        <v>3289</v>
      </c>
      <c r="K11" s="559" t="s">
        <v>77</v>
      </c>
      <c r="L11" s="559"/>
      <c r="M11" s="560">
        <v>79820.19</v>
      </c>
      <c r="N11" s="560"/>
      <c r="O11" s="560">
        <v>79820.19</v>
      </c>
      <c r="P11" s="560"/>
      <c r="Q11" s="556" t="s">
        <v>79</v>
      </c>
      <c r="R11" s="556" t="s">
        <v>3288</v>
      </c>
    </row>
    <row r="12" spans="1:18" s="410" customFormat="1" ht="255" x14ac:dyDescent="0.25">
      <c r="A12" s="552">
        <v>6</v>
      </c>
      <c r="B12" s="552">
        <v>1</v>
      </c>
      <c r="C12" s="552">
        <v>4</v>
      </c>
      <c r="D12" s="556">
        <v>2</v>
      </c>
      <c r="E12" s="424" t="s">
        <v>3287</v>
      </c>
      <c r="F12" s="566" t="s">
        <v>3286</v>
      </c>
      <c r="G12" s="556" t="s">
        <v>3285</v>
      </c>
      <c r="H12" s="425" t="s">
        <v>3284</v>
      </c>
      <c r="I12" s="422" t="s">
        <v>3283</v>
      </c>
      <c r="J12" s="556" t="s">
        <v>3282</v>
      </c>
      <c r="K12" s="559"/>
      <c r="L12" s="559" t="s">
        <v>78</v>
      </c>
      <c r="M12" s="560"/>
      <c r="N12" s="560">
        <v>20008.93</v>
      </c>
      <c r="O12" s="560"/>
      <c r="P12" s="560">
        <v>20008.93</v>
      </c>
      <c r="Q12" s="556" t="s">
        <v>3259</v>
      </c>
      <c r="R12" s="556" t="s">
        <v>3258</v>
      </c>
    </row>
    <row r="13" spans="1:18" s="410" customFormat="1" ht="243.75" customHeight="1" x14ac:dyDescent="0.25">
      <c r="A13" s="552">
        <v>7</v>
      </c>
      <c r="B13" s="552">
        <v>1</v>
      </c>
      <c r="C13" s="552">
        <v>4</v>
      </c>
      <c r="D13" s="556">
        <v>2</v>
      </c>
      <c r="E13" s="424" t="s">
        <v>3281</v>
      </c>
      <c r="F13" s="566" t="s">
        <v>3280</v>
      </c>
      <c r="G13" s="556" t="s">
        <v>3279</v>
      </c>
      <c r="H13" s="425" t="s">
        <v>3278</v>
      </c>
      <c r="I13" s="422" t="s">
        <v>3277</v>
      </c>
      <c r="J13" s="556" t="s">
        <v>3276</v>
      </c>
      <c r="K13" s="559"/>
      <c r="L13" s="559" t="s">
        <v>77</v>
      </c>
      <c r="M13" s="560"/>
      <c r="N13" s="560">
        <v>71700</v>
      </c>
      <c r="O13" s="560"/>
      <c r="P13" s="560">
        <v>71700</v>
      </c>
      <c r="Q13" s="556" t="s">
        <v>3259</v>
      </c>
      <c r="R13" s="556" t="s">
        <v>3258</v>
      </c>
    </row>
    <row r="14" spans="1:18" s="410" customFormat="1" ht="111.75" customHeight="1" x14ac:dyDescent="0.25">
      <c r="A14" s="552">
        <v>8</v>
      </c>
      <c r="B14" s="552">
        <v>1</v>
      </c>
      <c r="C14" s="552">
        <v>4</v>
      </c>
      <c r="D14" s="556">
        <v>2</v>
      </c>
      <c r="E14" s="424" t="s">
        <v>3275</v>
      </c>
      <c r="F14" s="566" t="s">
        <v>3274</v>
      </c>
      <c r="G14" s="556" t="s">
        <v>34</v>
      </c>
      <c r="H14" s="425" t="s">
        <v>3273</v>
      </c>
      <c r="I14" s="422" t="s">
        <v>3272</v>
      </c>
      <c r="J14" s="556" t="s">
        <v>3271</v>
      </c>
      <c r="K14" s="559"/>
      <c r="L14" s="559" t="s">
        <v>77</v>
      </c>
      <c r="M14" s="560"/>
      <c r="N14" s="560">
        <v>8059.83</v>
      </c>
      <c r="O14" s="560"/>
      <c r="P14" s="560">
        <v>8059.83</v>
      </c>
      <c r="Q14" s="556" t="s">
        <v>3259</v>
      </c>
      <c r="R14" s="556" t="s">
        <v>3258</v>
      </c>
    </row>
    <row r="15" spans="1:18" s="410" customFormat="1" ht="113.25" customHeight="1" x14ac:dyDescent="0.25">
      <c r="A15" s="552">
        <v>9</v>
      </c>
      <c r="B15" s="552">
        <v>1</v>
      </c>
      <c r="C15" s="552">
        <v>4</v>
      </c>
      <c r="D15" s="556">
        <v>5</v>
      </c>
      <c r="E15" s="424" t="s">
        <v>3270</v>
      </c>
      <c r="F15" s="566" t="s">
        <v>3269</v>
      </c>
      <c r="G15" s="556" t="s">
        <v>76</v>
      </c>
      <c r="H15" s="425" t="s">
        <v>3268</v>
      </c>
      <c r="I15" s="422" t="s">
        <v>3267</v>
      </c>
      <c r="J15" s="556" t="s">
        <v>3266</v>
      </c>
      <c r="K15" s="559"/>
      <c r="L15" s="559" t="s">
        <v>77</v>
      </c>
      <c r="M15" s="560"/>
      <c r="N15" s="560">
        <v>23017.8</v>
      </c>
      <c r="O15" s="560"/>
      <c r="P15" s="560">
        <v>23017.8</v>
      </c>
      <c r="Q15" s="556" t="s">
        <v>3259</v>
      </c>
      <c r="R15" s="556" t="s">
        <v>3258</v>
      </c>
    </row>
    <row r="16" spans="1:18" s="410" customFormat="1" ht="183.75" customHeight="1" x14ac:dyDescent="0.25">
      <c r="A16" s="552">
        <v>10</v>
      </c>
      <c r="B16" s="552">
        <v>1</v>
      </c>
      <c r="C16" s="552">
        <v>4</v>
      </c>
      <c r="D16" s="556">
        <v>5</v>
      </c>
      <c r="E16" s="424" t="s">
        <v>3265</v>
      </c>
      <c r="F16" s="566" t="s">
        <v>3264</v>
      </c>
      <c r="G16" s="556" t="s">
        <v>3263</v>
      </c>
      <c r="H16" s="425" t="s">
        <v>3262</v>
      </c>
      <c r="I16" s="422" t="s">
        <v>3261</v>
      </c>
      <c r="J16" s="556" t="s">
        <v>3260</v>
      </c>
      <c r="K16" s="559"/>
      <c r="L16" s="559" t="s">
        <v>77</v>
      </c>
      <c r="M16" s="560"/>
      <c r="N16" s="560">
        <v>20489.919999999998</v>
      </c>
      <c r="O16" s="560"/>
      <c r="P16" s="560">
        <v>20489.919999999998</v>
      </c>
      <c r="Q16" s="556" t="s">
        <v>3259</v>
      </c>
      <c r="R16" s="556" t="s">
        <v>3258</v>
      </c>
    </row>
    <row r="18" spans="6:16" x14ac:dyDescent="0.25">
      <c r="F18" s="421"/>
      <c r="M18" s="918" t="s">
        <v>119</v>
      </c>
      <c r="N18" s="918"/>
      <c r="O18" s="828" t="s">
        <v>120</v>
      </c>
      <c r="P18" s="919"/>
    </row>
    <row r="19" spans="6:16" x14ac:dyDescent="0.25">
      <c r="M19" s="664" t="s">
        <v>121</v>
      </c>
      <c r="N19" s="582" t="s">
        <v>122</v>
      </c>
      <c r="O19" s="251" t="s">
        <v>121</v>
      </c>
      <c r="P19" s="189" t="s">
        <v>122</v>
      </c>
    </row>
    <row r="20" spans="6:16" x14ac:dyDescent="0.25">
      <c r="M20" s="363">
        <v>9</v>
      </c>
      <c r="N20" s="420">
        <v>249232.84999999995</v>
      </c>
      <c r="O20" s="564">
        <v>1</v>
      </c>
      <c r="P20" s="366">
        <v>79820.19</v>
      </c>
    </row>
    <row r="25" spans="6:16" x14ac:dyDescent="0.25">
      <c r="N25" s="104"/>
    </row>
    <row r="56" spans="6:6" x14ac:dyDescent="0.25">
      <c r="F56" s="407" t="s">
        <v>40</v>
      </c>
    </row>
  </sheetData>
  <mergeCells count="16">
    <mergeCell ref="O4:P4"/>
    <mergeCell ref="M18:N18"/>
    <mergeCell ref="O18:P18"/>
    <mergeCell ref="Q4:Q5"/>
    <mergeCell ref="R4:R5"/>
    <mergeCell ref="G4:G5"/>
    <mergeCell ref="H4:I4"/>
    <mergeCell ref="J4:J5"/>
    <mergeCell ref="K4:L4"/>
    <mergeCell ref="M4:N4"/>
    <mergeCell ref="F4:F5"/>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3"/>
  <sheetViews>
    <sheetView zoomScale="69" zoomScaleNormal="69" workbookViewId="0">
      <selection activeCell="A3" sqref="A3"/>
    </sheetView>
  </sheetViews>
  <sheetFormatPr defaultRowHeight="15" x14ac:dyDescent="0.25"/>
  <cols>
    <col min="1" max="1" width="4.7109375" style="407" customWidth="1"/>
    <col min="2" max="2" width="9.140625" style="407"/>
    <col min="3" max="3" width="11.42578125" style="407" customWidth="1"/>
    <col min="4" max="4" width="9.7109375" style="407" customWidth="1"/>
    <col min="5" max="5" width="45.7109375" style="407" customWidth="1"/>
    <col min="6" max="6" width="57.7109375" style="407" customWidth="1"/>
    <col min="7" max="7" width="35.7109375" style="407" customWidth="1"/>
    <col min="8" max="8" width="19.28515625" style="407" customWidth="1"/>
    <col min="9" max="9" width="10.42578125" style="407" customWidth="1"/>
    <col min="10" max="10" width="29.7109375" style="407" customWidth="1"/>
    <col min="11" max="11" width="10.7109375" style="407" customWidth="1"/>
    <col min="12" max="12" width="12.7109375" style="407" customWidth="1"/>
    <col min="13" max="16" width="14.7109375" style="407" customWidth="1"/>
    <col min="17" max="17" width="16.7109375" style="407" customWidth="1"/>
    <col min="18" max="18" width="15.71093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1" spans="1:19" ht="15" customHeight="1" x14ac:dyDescent="0.25">
      <c r="A1" s="433"/>
      <c r="B1" s="433"/>
      <c r="C1" s="433"/>
      <c r="D1" s="433"/>
      <c r="E1" s="433"/>
      <c r="F1" s="433"/>
      <c r="G1" s="433"/>
      <c r="H1" s="433"/>
      <c r="I1" s="433"/>
      <c r="J1" s="433"/>
      <c r="K1" s="433"/>
      <c r="L1" s="433"/>
      <c r="M1" s="433"/>
      <c r="N1" s="433"/>
      <c r="O1" s="433"/>
    </row>
    <row r="2" spans="1:19" ht="15" customHeight="1" x14ac:dyDescent="0.25">
      <c r="A2" s="409" t="s">
        <v>4111</v>
      </c>
      <c r="B2" s="433"/>
      <c r="C2" s="433"/>
      <c r="D2" s="433"/>
      <c r="E2" s="433"/>
      <c r="F2" s="433"/>
      <c r="G2" s="433"/>
      <c r="H2" s="433"/>
      <c r="I2" s="433"/>
      <c r="J2" s="433"/>
      <c r="K2" s="433"/>
      <c r="L2" s="433"/>
      <c r="M2" s="433"/>
      <c r="N2" s="433"/>
      <c r="O2" s="433"/>
    </row>
    <row r="3" spans="1:19" ht="15" customHeight="1" x14ac:dyDescent="0.25">
      <c r="A3" s="433"/>
      <c r="B3" s="433"/>
      <c r="C3" s="433"/>
      <c r="D3" s="433"/>
      <c r="E3" s="433"/>
      <c r="F3" s="433"/>
      <c r="G3" s="433"/>
      <c r="H3" s="433"/>
      <c r="I3" s="433"/>
      <c r="J3" s="433"/>
      <c r="K3" s="433"/>
      <c r="L3" s="433"/>
      <c r="M3" s="433"/>
      <c r="N3" s="433"/>
      <c r="O3" s="433"/>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392" t="s">
        <v>14</v>
      </c>
      <c r="I5" s="392" t="s">
        <v>15</v>
      </c>
      <c r="J5" s="891"/>
      <c r="K5" s="394">
        <v>2018</v>
      </c>
      <c r="L5" s="394">
        <v>2019</v>
      </c>
      <c r="M5" s="192">
        <v>2018</v>
      </c>
      <c r="N5" s="192">
        <v>2019</v>
      </c>
      <c r="O5" s="192">
        <v>2018</v>
      </c>
      <c r="P5" s="192">
        <v>2019</v>
      </c>
      <c r="Q5" s="891"/>
      <c r="R5" s="893"/>
      <c r="S5" s="105"/>
    </row>
    <row r="6" spans="1:19" s="106" customFormat="1" ht="15.75" customHeight="1" x14ac:dyDescent="0.2">
      <c r="A6" s="391" t="s">
        <v>16</v>
      </c>
      <c r="B6" s="392" t="s">
        <v>17</v>
      </c>
      <c r="C6" s="392" t="s">
        <v>18</v>
      </c>
      <c r="D6" s="392" t="s">
        <v>19</v>
      </c>
      <c r="E6" s="391" t="s">
        <v>20</v>
      </c>
      <c r="F6" s="391" t="s">
        <v>21</v>
      </c>
      <c r="G6" s="391" t="s">
        <v>22</v>
      </c>
      <c r="H6" s="392" t="s">
        <v>23</v>
      </c>
      <c r="I6" s="392" t="s">
        <v>24</v>
      </c>
      <c r="J6" s="391" t="s">
        <v>25</v>
      </c>
      <c r="K6" s="394" t="s">
        <v>26</v>
      </c>
      <c r="L6" s="394" t="s">
        <v>27</v>
      </c>
      <c r="M6" s="393" t="s">
        <v>28</v>
      </c>
      <c r="N6" s="393" t="s">
        <v>29</v>
      </c>
      <c r="O6" s="393" t="s">
        <v>30</v>
      </c>
      <c r="P6" s="393" t="s">
        <v>31</v>
      </c>
      <c r="Q6" s="391" t="s">
        <v>32</v>
      </c>
      <c r="R6" s="392" t="s">
        <v>33</v>
      </c>
      <c r="S6" s="105"/>
    </row>
    <row r="7" spans="1:19" s="410" customFormat="1" ht="44.25" customHeight="1" x14ac:dyDescent="0.25">
      <c r="A7" s="750">
        <v>1</v>
      </c>
      <c r="B7" s="1150">
        <v>1</v>
      </c>
      <c r="C7" s="1153">
        <v>4</v>
      </c>
      <c r="D7" s="1153">
        <v>5</v>
      </c>
      <c r="E7" s="1156" t="s">
        <v>3346</v>
      </c>
      <c r="F7" s="1153" t="s">
        <v>3345</v>
      </c>
      <c r="G7" s="432" t="s">
        <v>92</v>
      </c>
      <c r="H7" s="1161" t="s">
        <v>124</v>
      </c>
      <c r="I7" s="432">
        <v>15</v>
      </c>
      <c r="J7" s="1153" t="s">
        <v>3340</v>
      </c>
      <c r="K7" s="1153" t="s">
        <v>101</v>
      </c>
      <c r="L7" s="1153"/>
      <c r="M7" s="1162">
        <v>31317.42</v>
      </c>
      <c r="N7" s="1162"/>
      <c r="O7" s="1162">
        <v>31317.42</v>
      </c>
      <c r="P7" s="1162"/>
      <c r="Q7" s="1153" t="s">
        <v>3321</v>
      </c>
      <c r="R7" s="1153" t="s">
        <v>3344</v>
      </c>
      <c r="S7" s="119"/>
    </row>
    <row r="8" spans="1:19" s="410" customFormat="1" ht="40.5" customHeight="1" x14ac:dyDescent="0.25">
      <c r="A8" s="751"/>
      <c r="B8" s="1151"/>
      <c r="C8" s="1154"/>
      <c r="D8" s="1154"/>
      <c r="E8" s="1157"/>
      <c r="F8" s="1159"/>
      <c r="G8" s="432" t="s">
        <v>92</v>
      </c>
      <c r="H8" s="1159"/>
      <c r="I8" s="432">
        <v>15</v>
      </c>
      <c r="J8" s="1154"/>
      <c r="K8" s="1154"/>
      <c r="L8" s="1154"/>
      <c r="M8" s="1163"/>
      <c r="N8" s="1163"/>
      <c r="O8" s="1163"/>
      <c r="P8" s="1163"/>
      <c r="Q8" s="1154"/>
      <c r="R8" s="1154"/>
      <c r="S8" s="119"/>
    </row>
    <row r="9" spans="1:19" s="410" customFormat="1" ht="59.25" customHeight="1" x14ac:dyDescent="0.25">
      <c r="A9" s="751"/>
      <c r="B9" s="1151"/>
      <c r="C9" s="1154"/>
      <c r="D9" s="1154"/>
      <c r="E9" s="1157"/>
      <c r="F9" s="1159"/>
      <c r="G9" s="432" t="s">
        <v>41</v>
      </c>
      <c r="H9" s="1159"/>
      <c r="I9" s="432">
        <v>15</v>
      </c>
      <c r="J9" s="1154"/>
      <c r="K9" s="1154"/>
      <c r="L9" s="1154"/>
      <c r="M9" s="1163"/>
      <c r="N9" s="1163"/>
      <c r="O9" s="1163"/>
      <c r="P9" s="1163"/>
      <c r="Q9" s="1154"/>
      <c r="R9" s="1154"/>
      <c r="S9" s="119"/>
    </row>
    <row r="10" spans="1:19" s="410" customFormat="1" ht="52.5" customHeight="1" x14ac:dyDescent="0.25">
      <c r="A10" s="751"/>
      <c r="B10" s="1151"/>
      <c r="C10" s="1154"/>
      <c r="D10" s="1154"/>
      <c r="E10" s="1157"/>
      <c r="F10" s="1159"/>
      <c r="G10" s="432" t="s">
        <v>76</v>
      </c>
      <c r="H10" s="1159"/>
      <c r="I10" s="432">
        <v>30</v>
      </c>
      <c r="J10" s="1154"/>
      <c r="K10" s="1154"/>
      <c r="L10" s="1154"/>
      <c r="M10" s="1163"/>
      <c r="N10" s="1163"/>
      <c r="O10" s="1163"/>
      <c r="P10" s="1163"/>
      <c r="Q10" s="1154"/>
      <c r="R10" s="1154"/>
      <c r="S10" s="119"/>
    </row>
    <row r="11" spans="1:19" s="411" customFormat="1" ht="46.5" customHeight="1" x14ac:dyDescent="0.25">
      <c r="A11" s="834"/>
      <c r="B11" s="1152"/>
      <c r="C11" s="1155"/>
      <c r="D11" s="1155"/>
      <c r="E11" s="1158"/>
      <c r="F11" s="1160"/>
      <c r="G11" s="416" t="s">
        <v>64</v>
      </c>
      <c r="H11" s="1160"/>
      <c r="I11" s="416">
        <v>60</v>
      </c>
      <c r="J11" s="1155"/>
      <c r="K11" s="1155"/>
      <c r="L11" s="1155"/>
      <c r="M11" s="1164"/>
      <c r="N11" s="1164"/>
      <c r="O11" s="1164"/>
      <c r="P11" s="1164"/>
      <c r="Q11" s="1155"/>
      <c r="R11" s="1155"/>
    </row>
    <row r="12" spans="1:19" s="411" customFormat="1" ht="73.5" customHeight="1" x14ac:dyDescent="0.25">
      <c r="A12" s="750">
        <v>2</v>
      </c>
      <c r="B12" s="750">
        <v>1</v>
      </c>
      <c r="C12" s="750">
        <v>4</v>
      </c>
      <c r="D12" s="761">
        <v>5</v>
      </c>
      <c r="E12" s="847" t="s">
        <v>3343</v>
      </c>
      <c r="F12" s="761" t="s">
        <v>3342</v>
      </c>
      <c r="G12" s="416" t="s">
        <v>3341</v>
      </c>
      <c r="H12" s="761" t="s">
        <v>124</v>
      </c>
      <c r="I12" s="416">
        <v>22</v>
      </c>
      <c r="J12" s="761" t="s">
        <v>3340</v>
      </c>
      <c r="K12" s="902" t="s">
        <v>59</v>
      </c>
      <c r="L12" s="902"/>
      <c r="M12" s="831">
        <v>22195.55</v>
      </c>
      <c r="N12" s="831"/>
      <c r="O12" s="831">
        <v>22195.55</v>
      </c>
      <c r="P12" s="831"/>
      <c r="Q12" s="761" t="s">
        <v>3321</v>
      </c>
      <c r="R12" s="761" t="s">
        <v>3339</v>
      </c>
    </row>
    <row r="13" spans="1:19" s="411" customFormat="1" ht="59.25" customHeight="1" x14ac:dyDescent="0.25">
      <c r="A13" s="751"/>
      <c r="B13" s="751"/>
      <c r="C13" s="751"/>
      <c r="D13" s="762"/>
      <c r="E13" s="848"/>
      <c r="F13" s="762"/>
      <c r="G13" s="416" t="s">
        <v>3338</v>
      </c>
      <c r="H13" s="762"/>
      <c r="I13" s="416">
        <v>22</v>
      </c>
      <c r="J13" s="762"/>
      <c r="K13" s="945"/>
      <c r="L13" s="945"/>
      <c r="M13" s="832"/>
      <c r="N13" s="832"/>
      <c r="O13" s="832"/>
      <c r="P13" s="832"/>
      <c r="Q13" s="762"/>
      <c r="R13" s="762"/>
    </row>
    <row r="14" spans="1:19" s="411" customFormat="1" ht="54.75" customHeight="1" x14ac:dyDescent="0.25">
      <c r="A14" s="751"/>
      <c r="B14" s="751"/>
      <c r="C14" s="751"/>
      <c r="D14" s="762"/>
      <c r="E14" s="848"/>
      <c r="F14" s="762"/>
      <c r="G14" s="416" t="s">
        <v>41</v>
      </c>
      <c r="H14" s="762"/>
      <c r="I14" s="416">
        <v>50</v>
      </c>
      <c r="J14" s="762"/>
      <c r="K14" s="945"/>
      <c r="L14" s="945"/>
      <c r="M14" s="832"/>
      <c r="N14" s="832"/>
      <c r="O14" s="832"/>
      <c r="P14" s="832"/>
      <c r="Q14" s="762"/>
      <c r="R14" s="762"/>
    </row>
    <row r="15" spans="1:19" s="411" customFormat="1" ht="51" customHeight="1" x14ac:dyDescent="0.25">
      <c r="A15" s="834"/>
      <c r="B15" s="834"/>
      <c r="C15" s="834"/>
      <c r="D15" s="763"/>
      <c r="E15" s="1141"/>
      <c r="F15" s="763"/>
      <c r="G15" s="416" t="s">
        <v>64</v>
      </c>
      <c r="H15" s="763"/>
      <c r="I15" s="416">
        <v>50</v>
      </c>
      <c r="J15" s="763"/>
      <c r="K15" s="925"/>
      <c r="L15" s="925"/>
      <c r="M15" s="833"/>
      <c r="N15" s="833"/>
      <c r="O15" s="833"/>
      <c r="P15" s="833"/>
      <c r="Q15" s="763"/>
      <c r="R15" s="763"/>
    </row>
    <row r="16" spans="1:19" s="410" customFormat="1" ht="52.5" customHeight="1" x14ac:dyDescent="0.25">
      <c r="A16" s="755">
        <v>3</v>
      </c>
      <c r="B16" s="755">
        <v>1</v>
      </c>
      <c r="C16" s="755">
        <v>4</v>
      </c>
      <c r="D16" s="756">
        <v>5</v>
      </c>
      <c r="E16" s="1140" t="s">
        <v>3337</v>
      </c>
      <c r="F16" s="756" t="s">
        <v>3336</v>
      </c>
      <c r="G16" s="556" t="s">
        <v>64</v>
      </c>
      <c r="H16" s="756" t="s">
        <v>124</v>
      </c>
      <c r="I16" s="113" t="s">
        <v>72</v>
      </c>
      <c r="J16" s="756" t="s">
        <v>3335</v>
      </c>
      <c r="K16" s="764" t="s">
        <v>125</v>
      </c>
      <c r="L16" s="764"/>
      <c r="M16" s="765">
        <v>24157.4</v>
      </c>
      <c r="N16" s="765"/>
      <c r="O16" s="765">
        <v>24157.4</v>
      </c>
      <c r="P16" s="765"/>
      <c r="Q16" s="756" t="s">
        <v>3321</v>
      </c>
      <c r="R16" s="756" t="s">
        <v>3320</v>
      </c>
    </row>
    <row r="17" spans="1:19" s="410" customFormat="1" ht="52.5" customHeight="1" x14ac:dyDescent="0.25">
      <c r="A17" s="755"/>
      <c r="B17" s="755"/>
      <c r="C17" s="755"/>
      <c r="D17" s="756"/>
      <c r="E17" s="1140"/>
      <c r="F17" s="756"/>
      <c r="G17" s="556" t="s">
        <v>76</v>
      </c>
      <c r="H17" s="756"/>
      <c r="I17" s="113" t="s">
        <v>66</v>
      </c>
      <c r="J17" s="756"/>
      <c r="K17" s="764"/>
      <c r="L17" s="764"/>
      <c r="M17" s="765"/>
      <c r="N17" s="765"/>
      <c r="O17" s="765"/>
      <c r="P17" s="765"/>
      <c r="Q17" s="756"/>
      <c r="R17" s="756"/>
    </row>
    <row r="18" spans="1:19" s="410" customFormat="1" ht="52.5" customHeight="1" x14ac:dyDescent="0.25">
      <c r="A18" s="755"/>
      <c r="B18" s="755"/>
      <c r="C18" s="755"/>
      <c r="D18" s="756"/>
      <c r="E18" s="1140"/>
      <c r="F18" s="756"/>
      <c r="G18" s="334" t="s">
        <v>3334</v>
      </c>
      <c r="H18" s="334" t="s">
        <v>3317</v>
      </c>
      <c r="I18" s="113" t="s">
        <v>110</v>
      </c>
      <c r="J18" s="756"/>
      <c r="K18" s="764"/>
      <c r="L18" s="764"/>
      <c r="M18" s="765"/>
      <c r="N18" s="765"/>
      <c r="O18" s="765"/>
      <c r="P18" s="765"/>
      <c r="Q18" s="756"/>
      <c r="R18" s="756"/>
    </row>
    <row r="19" spans="1:19" s="29" customFormat="1" ht="52.5" customHeight="1" x14ac:dyDescent="0.2">
      <c r="A19" s="755">
        <v>4</v>
      </c>
      <c r="B19" s="1171">
        <v>1</v>
      </c>
      <c r="C19" s="1171">
        <v>4</v>
      </c>
      <c r="D19" s="1171">
        <v>5</v>
      </c>
      <c r="E19" s="1171" t="s">
        <v>3333</v>
      </c>
      <c r="F19" s="1171" t="s">
        <v>3332</v>
      </c>
      <c r="G19" s="702" t="s">
        <v>3331</v>
      </c>
      <c r="H19" s="703" t="s">
        <v>124</v>
      </c>
      <c r="I19" s="703">
        <v>25</v>
      </c>
      <c r="J19" s="1171" t="s">
        <v>3330</v>
      </c>
      <c r="K19" s="1171" t="s">
        <v>59</v>
      </c>
      <c r="L19" s="1171"/>
      <c r="M19" s="1172">
        <v>39884.9</v>
      </c>
      <c r="N19" s="1179"/>
      <c r="O19" s="1172">
        <v>39884.9</v>
      </c>
      <c r="P19" s="1172"/>
      <c r="Q19" s="1171" t="s">
        <v>3329</v>
      </c>
      <c r="R19" s="1171" t="s">
        <v>3328</v>
      </c>
      <c r="S19" s="58"/>
    </row>
    <row r="20" spans="1:19" s="29" customFormat="1" ht="54" customHeight="1" x14ac:dyDescent="0.2">
      <c r="A20" s="755"/>
      <c r="B20" s="1171"/>
      <c r="C20" s="1171"/>
      <c r="D20" s="1171"/>
      <c r="E20" s="1171"/>
      <c r="F20" s="1171"/>
      <c r="G20" s="702" t="s">
        <v>3327</v>
      </c>
      <c r="H20" s="703" t="s">
        <v>124</v>
      </c>
      <c r="I20" s="703">
        <v>25</v>
      </c>
      <c r="J20" s="1171"/>
      <c r="K20" s="1171"/>
      <c r="L20" s="1171"/>
      <c r="M20" s="1172"/>
      <c r="N20" s="1179"/>
      <c r="O20" s="1172"/>
      <c r="P20" s="1172"/>
      <c r="Q20" s="1171"/>
      <c r="R20" s="1171"/>
      <c r="S20" s="58"/>
    </row>
    <row r="21" spans="1:19" s="29" customFormat="1" ht="56.25" customHeight="1" x14ac:dyDescent="0.2">
      <c r="A21" s="755"/>
      <c r="B21" s="1171"/>
      <c r="C21" s="1171"/>
      <c r="D21" s="1171"/>
      <c r="E21" s="1171"/>
      <c r="F21" s="1171"/>
      <c r="G21" s="702" t="s">
        <v>3326</v>
      </c>
      <c r="H21" s="703" t="s">
        <v>124</v>
      </c>
      <c r="I21" s="703">
        <v>25</v>
      </c>
      <c r="J21" s="1171"/>
      <c r="K21" s="1171"/>
      <c r="L21" s="1171"/>
      <c r="M21" s="1172"/>
      <c r="N21" s="1179"/>
      <c r="O21" s="1172"/>
      <c r="P21" s="1172"/>
      <c r="Q21" s="1171"/>
      <c r="R21" s="1171"/>
      <c r="S21" s="58"/>
    </row>
    <row r="22" spans="1:19" s="29" customFormat="1" ht="59.25" customHeight="1" x14ac:dyDescent="0.2">
      <c r="A22" s="755"/>
      <c r="B22" s="1171"/>
      <c r="C22" s="1171"/>
      <c r="D22" s="1171"/>
      <c r="E22" s="1171"/>
      <c r="F22" s="1171"/>
      <c r="G22" s="702" t="s">
        <v>64</v>
      </c>
      <c r="H22" s="703" t="s">
        <v>124</v>
      </c>
      <c r="I22" s="703">
        <v>100</v>
      </c>
      <c r="J22" s="1171"/>
      <c r="K22" s="1171"/>
      <c r="L22" s="1171"/>
      <c r="M22" s="1172"/>
      <c r="N22" s="1179"/>
      <c r="O22" s="1172"/>
      <c r="P22" s="1172"/>
      <c r="Q22" s="1171"/>
      <c r="R22" s="1171"/>
      <c r="S22" s="58"/>
    </row>
    <row r="23" spans="1:19" s="410" customFormat="1" ht="57.75" customHeight="1" x14ac:dyDescent="0.25">
      <c r="A23" s="755"/>
      <c r="B23" s="1171"/>
      <c r="C23" s="1171"/>
      <c r="D23" s="1171"/>
      <c r="E23" s="1171"/>
      <c r="F23" s="1171"/>
      <c r="G23" s="556" t="s">
        <v>126</v>
      </c>
      <c r="H23" s="559" t="s">
        <v>126</v>
      </c>
      <c r="I23" s="113" t="s">
        <v>36</v>
      </c>
      <c r="J23" s="1171"/>
      <c r="K23" s="1171"/>
      <c r="L23" s="1171"/>
      <c r="M23" s="1172"/>
      <c r="N23" s="1179"/>
      <c r="O23" s="1172"/>
      <c r="P23" s="1172"/>
      <c r="Q23" s="1171"/>
      <c r="R23" s="1171"/>
      <c r="S23" s="119"/>
    </row>
    <row r="24" spans="1:19" s="410" customFormat="1" ht="69" customHeight="1" x14ac:dyDescent="0.25">
      <c r="A24" s="750">
        <v>5</v>
      </c>
      <c r="B24" s="1168">
        <v>1</v>
      </c>
      <c r="C24" s="1168">
        <v>4</v>
      </c>
      <c r="D24" s="1168">
        <v>2</v>
      </c>
      <c r="E24" s="1168" t="s">
        <v>3325</v>
      </c>
      <c r="F24" s="1165" t="s">
        <v>3324</v>
      </c>
      <c r="G24" s="556" t="s">
        <v>85</v>
      </c>
      <c r="H24" s="559" t="s">
        <v>124</v>
      </c>
      <c r="I24" s="113" t="s">
        <v>104</v>
      </c>
      <c r="J24" s="1168" t="s">
        <v>3323</v>
      </c>
      <c r="K24" s="1168"/>
      <c r="L24" s="1168" t="s">
        <v>3322</v>
      </c>
      <c r="M24" s="1173"/>
      <c r="N24" s="1176">
        <v>15200</v>
      </c>
      <c r="O24" s="1173"/>
      <c r="P24" s="1173">
        <v>15200</v>
      </c>
      <c r="Q24" s="1168" t="s">
        <v>3321</v>
      </c>
      <c r="R24" s="1168" t="s">
        <v>3320</v>
      </c>
      <c r="S24" s="119"/>
    </row>
    <row r="25" spans="1:19" s="410" customFormat="1" ht="66.75" customHeight="1" x14ac:dyDescent="0.25">
      <c r="A25" s="751"/>
      <c r="B25" s="1169"/>
      <c r="C25" s="1169"/>
      <c r="D25" s="1169"/>
      <c r="E25" s="1169"/>
      <c r="F25" s="1166"/>
      <c r="G25" s="556" t="s">
        <v>3319</v>
      </c>
      <c r="H25" s="559" t="s">
        <v>3317</v>
      </c>
      <c r="I25" s="113" t="s">
        <v>3316</v>
      </c>
      <c r="J25" s="1169"/>
      <c r="K25" s="1169"/>
      <c r="L25" s="1169"/>
      <c r="M25" s="1174"/>
      <c r="N25" s="1177"/>
      <c r="O25" s="1174"/>
      <c r="P25" s="1174"/>
      <c r="Q25" s="1169"/>
      <c r="R25" s="1169"/>
      <c r="S25" s="119"/>
    </row>
    <row r="26" spans="1:19" s="410" customFormat="1" ht="66" customHeight="1" x14ac:dyDescent="0.25">
      <c r="A26" s="751"/>
      <c r="B26" s="1170"/>
      <c r="C26" s="1170"/>
      <c r="D26" s="1170"/>
      <c r="E26" s="1170"/>
      <c r="F26" s="1167"/>
      <c r="G26" s="556" t="s">
        <v>3318</v>
      </c>
      <c r="H26" s="559" t="s">
        <v>3317</v>
      </c>
      <c r="I26" s="113" t="s">
        <v>3316</v>
      </c>
      <c r="J26" s="1170"/>
      <c r="K26" s="1170"/>
      <c r="L26" s="1170"/>
      <c r="M26" s="1175"/>
      <c r="N26" s="1178"/>
      <c r="O26" s="1175"/>
      <c r="P26" s="1175"/>
      <c r="Q26" s="1170"/>
      <c r="R26" s="1170"/>
      <c r="S26" s="119"/>
    </row>
    <row r="27" spans="1:19" s="410" customFormat="1" ht="18.75" customHeight="1" x14ac:dyDescent="0.25">
      <c r="A27" s="431"/>
      <c r="B27" s="426"/>
      <c r="C27" s="426"/>
      <c r="D27" s="426"/>
      <c r="E27" s="426"/>
      <c r="F27" s="426"/>
      <c r="G27" s="141"/>
      <c r="H27" s="430"/>
      <c r="I27" s="429"/>
      <c r="J27" s="426"/>
      <c r="K27" s="426"/>
      <c r="L27" s="426"/>
      <c r="M27" s="427"/>
      <c r="N27" s="428"/>
      <c r="O27" s="427"/>
      <c r="P27" s="427"/>
      <c r="Q27" s="426"/>
      <c r="R27" s="426"/>
      <c r="S27" s="119"/>
    </row>
    <row r="28" spans="1:19" ht="15" customHeight="1" x14ac:dyDescent="0.25"/>
    <row r="29" spans="1:19" x14ac:dyDescent="0.25">
      <c r="O29" s="827" t="s">
        <v>119</v>
      </c>
      <c r="P29" s="828"/>
      <c r="Q29" s="828" t="s">
        <v>120</v>
      </c>
      <c r="R29" s="919"/>
    </row>
    <row r="30" spans="1:19" x14ac:dyDescent="0.25">
      <c r="O30" s="189" t="s">
        <v>121</v>
      </c>
      <c r="P30" s="189" t="s">
        <v>122</v>
      </c>
      <c r="Q30" s="189" t="s">
        <v>121</v>
      </c>
      <c r="R30" s="189" t="s">
        <v>122</v>
      </c>
    </row>
    <row r="31" spans="1:19" x14ac:dyDescent="0.25">
      <c r="O31" s="359">
        <v>4</v>
      </c>
      <c r="P31" s="149">
        <v>92870.37</v>
      </c>
      <c r="Q31" s="359">
        <v>1</v>
      </c>
      <c r="R31" s="360">
        <v>39884.9</v>
      </c>
    </row>
    <row r="36" spans="16:16" x14ac:dyDescent="0.25">
      <c r="P36" s="104"/>
    </row>
    <row r="50" spans="19:19" x14ac:dyDescent="0.25">
      <c r="S50" s="411"/>
    </row>
    <row r="51" spans="19:19" x14ac:dyDescent="0.25">
      <c r="S51" s="411"/>
    </row>
    <row r="52" spans="19:19" x14ac:dyDescent="0.25">
      <c r="S52" s="411"/>
    </row>
    <row r="53" spans="19:19" x14ac:dyDescent="0.25">
      <c r="S53" s="411"/>
    </row>
  </sheetData>
  <mergeCells count="94">
    <mergeCell ref="O29:P29"/>
    <mergeCell ref="Q29:R29"/>
    <mergeCell ref="P19:P23"/>
    <mergeCell ref="R24:R26"/>
    <mergeCell ref="L24:L26"/>
    <mergeCell ref="M24:M26"/>
    <mergeCell ref="N24:N26"/>
    <mergeCell ref="O24:O26"/>
    <mergeCell ref="P24:P26"/>
    <mergeCell ref="Q24:Q26"/>
    <mergeCell ref="N19:N23"/>
    <mergeCell ref="O19:O23"/>
    <mergeCell ref="A16:A18"/>
    <mergeCell ref="P16:P18"/>
    <mergeCell ref="Q19:Q23"/>
    <mergeCell ref="R19:R23"/>
    <mergeCell ref="L19:L23"/>
    <mergeCell ref="M19:M23"/>
    <mergeCell ref="J19:J23"/>
    <mergeCell ref="Q16:Q18"/>
    <mergeCell ref="R16:R18"/>
    <mergeCell ref="H16:H17"/>
    <mergeCell ref="J16:J18"/>
    <mergeCell ref="K16:K18"/>
    <mergeCell ref="B16:B18"/>
    <mergeCell ref="C16:C18"/>
    <mergeCell ref="L16:L18"/>
    <mergeCell ref="M16:M18"/>
    <mergeCell ref="K24:K26"/>
    <mergeCell ref="K19:K23"/>
    <mergeCell ref="A19:A23"/>
    <mergeCell ref="B19:B23"/>
    <mergeCell ref="C19:C23"/>
    <mergeCell ref="D19:D23"/>
    <mergeCell ref="E19:E23"/>
    <mergeCell ref="F19:F23"/>
    <mergeCell ref="A24:A26"/>
    <mergeCell ref="B24:B26"/>
    <mergeCell ref="C24:C26"/>
    <mergeCell ref="D24:D26"/>
    <mergeCell ref="E24:E26"/>
    <mergeCell ref="D16:D18"/>
    <mergeCell ref="E16:E18"/>
    <mergeCell ref="F16:F18"/>
    <mergeCell ref="F24:F26"/>
    <mergeCell ref="J24:J26"/>
    <mergeCell ref="P12:P15"/>
    <mergeCell ref="O7:O11"/>
    <mergeCell ref="P7:P11"/>
    <mergeCell ref="Q12:Q15"/>
    <mergeCell ref="N16:N18"/>
    <mergeCell ref="O16:O18"/>
    <mergeCell ref="K12:K15"/>
    <mergeCell ref="L12:L15"/>
    <mergeCell ref="M12:M15"/>
    <mergeCell ref="N12:N15"/>
    <mergeCell ref="O12:O15"/>
    <mergeCell ref="H7:H11"/>
    <mergeCell ref="Q7:Q11"/>
    <mergeCell ref="R7:R11"/>
    <mergeCell ref="L7:L11"/>
    <mergeCell ref="M7:M11"/>
    <mergeCell ref="N7:N11"/>
    <mergeCell ref="A12:A15"/>
    <mergeCell ref="B12:B15"/>
    <mergeCell ref="C12:C15"/>
    <mergeCell ref="D12:D15"/>
    <mergeCell ref="E12:E15"/>
    <mergeCell ref="F12:F15"/>
    <mergeCell ref="H12:H15"/>
    <mergeCell ref="J12:J15"/>
    <mergeCell ref="Q4:Q5"/>
    <mergeCell ref="R4:R5"/>
    <mergeCell ref="F7:F11"/>
    <mergeCell ref="O4:P4"/>
    <mergeCell ref="F4:F5"/>
    <mergeCell ref="J7:J11"/>
    <mergeCell ref="G4:G5"/>
    <mergeCell ref="H4:I4"/>
    <mergeCell ref="J4:J5"/>
    <mergeCell ref="K4:L4"/>
    <mergeCell ref="M4:N4"/>
    <mergeCell ref="K7:K11"/>
    <mergeCell ref="R12:R15"/>
    <mergeCell ref="A7:A11"/>
    <mergeCell ref="B7:B11"/>
    <mergeCell ref="C7:C11"/>
    <mergeCell ref="D7:D11"/>
    <mergeCell ref="E7:E11"/>
    <mergeCell ref="A4:A5"/>
    <mergeCell ref="B4:B5"/>
    <mergeCell ref="C4:C5"/>
    <mergeCell ref="D4:D5"/>
    <mergeCell ref="E4:E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S136"/>
  <sheetViews>
    <sheetView zoomScale="70" zoomScaleNormal="70" workbookViewId="0">
      <selection activeCell="A3" sqref="A3"/>
    </sheetView>
  </sheetViews>
  <sheetFormatPr defaultRowHeight="15" x14ac:dyDescent="0.25"/>
  <cols>
    <col min="1" max="1" width="4.7109375" style="407" customWidth="1"/>
    <col min="2" max="2" width="8.85546875" style="407" customWidth="1"/>
    <col min="3" max="3" width="11.42578125" style="407" customWidth="1"/>
    <col min="4" max="4" width="9.7109375" style="407" customWidth="1"/>
    <col min="5" max="5" width="52.28515625" style="407" customWidth="1"/>
    <col min="6" max="6" width="65.7109375" style="407" customWidth="1"/>
    <col min="7" max="7" width="35.7109375" style="407" customWidth="1"/>
    <col min="8" max="8" width="19.28515625" style="407" customWidth="1"/>
    <col min="9" max="9" width="10.42578125" style="407" customWidth="1"/>
    <col min="10" max="10" width="29.7109375" style="407" customWidth="1"/>
    <col min="11" max="11" width="14.28515625" style="407" customWidth="1"/>
    <col min="12" max="12" width="12.7109375" style="407" customWidth="1"/>
    <col min="13" max="16" width="14.7109375" style="104" customWidth="1"/>
    <col min="17" max="17" width="16.7109375" style="407" customWidth="1"/>
    <col min="18" max="18" width="15.71093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2" spans="1:19" x14ac:dyDescent="0.25">
      <c r="A2" s="409" t="s">
        <v>4115</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392" t="s">
        <v>14</v>
      </c>
      <c r="I5" s="392" t="s">
        <v>15</v>
      </c>
      <c r="J5" s="891"/>
      <c r="K5" s="394">
        <v>2018</v>
      </c>
      <c r="L5" s="394">
        <v>2019</v>
      </c>
      <c r="M5" s="192">
        <v>2018</v>
      </c>
      <c r="N5" s="192">
        <v>2019</v>
      </c>
      <c r="O5" s="192">
        <v>2018</v>
      </c>
      <c r="P5" s="192">
        <v>2019</v>
      </c>
      <c r="Q5" s="891"/>
      <c r="R5" s="893"/>
      <c r="S5" s="105"/>
    </row>
    <row r="6" spans="1:19" s="106" customFormat="1" ht="15.75" customHeight="1" x14ac:dyDescent="0.2">
      <c r="A6" s="391" t="s">
        <v>16</v>
      </c>
      <c r="B6" s="392" t="s">
        <v>17</v>
      </c>
      <c r="C6" s="392" t="s">
        <v>18</v>
      </c>
      <c r="D6" s="392" t="s">
        <v>19</v>
      </c>
      <c r="E6" s="391" t="s">
        <v>20</v>
      </c>
      <c r="F6" s="391" t="s">
        <v>21</v>
      </c>
      <c r="G6" s="391" t="s">
        <v>22</v>
      </c>
      <c r="H6" s="392" t="s">
        <v>23</v>
      </c>
      <c r="I6" s="392" t="s">
        <v>24</v>
      </c>
      <c r="J6" s="391" t="s">
        <v>25</v>
      </c>
      <c r="K6" s="394" t="s">
        <v>26</v>
      </c>
      <c r="L6" s="394" t="s">
        <v>27</v>
      </c>
      <c r="M6" s="393" t="s">
        <v>28</v>
      </c>
      <c r="N6" s="393" t="s">
        <v>29</v>
      </c>
      <c r="O6" s="393" t="s">
        <v>30</v>
      </c>
      <c r="P6" s="393" t="s">
        <v>31</v>
      </c>
      <c r="Q6" s="391" t="s">
        <v>32</v>
      </c>
      <c r="R6" s="392" t="s">
        <v>33</v>
      </c>
      <c r="S6" s="105"/>
    </row>
    <row r="7" spans="1:19" s="408" customFormat="1" ht="276.75" customHeight="1" x14ac:dyDescent="0.25">
      <c r="A7" s="381">
        <v>1</v>
      </c>
      <c r="B7" s="387">
        <v>1</v>
      </c>
      <c r="C7" s="387">
        <v>4</v>
      </c>
      <c r="D7" s="415">
        <v>2</v>
      </c>
      <c r="E7" s="239" t="s">
        <v>3391</v>
      </c>
      <c r="F7" s="415" t="s">
        <v>3390</v>
      </c>
      <c r="G7" s="415" t="s">
        <v>3389</v>
      </c>
      <c r="H7" s="388" t="s">
        <v>3091</v>
      </c>
      <c r="I7" s="5" t="s">
        <v>45</v>
      </c>
      <c r="J7" s="415" t="s">
        <v>3388</v>
      </c>
      <c r="K7" s="388" t="s">
        <v>69</v>
      </c>
      <c r="L7" s="388"/>
      <c r="M7" s="417">
        <v>15321.6</v>
      </c>
      <c r="N7" s="417"/>
      <c r="O7" s="417">
        <v>15321.6</v>
      </c>
      <c r="P7" s="417"/>
      <c r="Q7" s="415" t="s">
        <v>3348</v>
      </c>
      <c r="R7" s="415" t="s">
        <v>3347</v>
      </c>
      <c r="S7" s="2"/>
    </row>
    <row r="8" spans="1:19" s="410" customFormat="1" ht="120" customHeight="1" x14ac:dyDescent="0.25">
      <c r="A8" s="554">
        <v>2</v>
      </c>
      <c r="B8" s="552">
        <v>1</v>
      </c>
      <c r="C8" s="552">
        <v>4</v>
      </c>
      <c r="D8" s="556">
        <v>2</v>
      </c>
      <c r="E8" s="595" t="s">
        <v>3387</v>
      </c>
      <c r="F8" s="556" t="s">
        <v>3386</v>
      </c>
      <c r="G8" s="556" t="s">
        <v>41</v>
      </c>
      <c r="H8" s="556" t="s">
        <v>53</v>
      </c>
      <c r="I8" s="113" t="s">
        <v>95</v>
      </c>
      <c r="J8" s="556" t="s">
        <v>3385</v>
      </c>
      <c r="K8" s="559" t="s">
        <v>62</v>
      </c>
      <c r="L8" s="559"/>
      <c r="M8" s="560">
        <v>65380</v>
      </c>
      <c r="N8" s="560"/>
      <c r="O8" s="560">
        <v>65380</v>
      </c>
      <c r="P8" s="560"/>
      <c r="Q8" s="556" t="s">
        <v>3348</v>
      </c>
      <c r="R8" s="556" t="s">
        <v>3347</v>
      </c>
      <c r="S8" s="119"/>
    </row>
    <row r="9" spans="1:19" s="410" customFormat="1" ht="140.44999999999999" customHeight="1" x14ac:dyDescent="0.25">
      <c r="A9" s="554">
        <v>3</v>
      </c>
      <c r="B9" s="552">
        <v>1</v>
      </c>
      <c r="C9" s="552">
        <v>4</v>
      </c>
      <c r="D9" s="556">
        <v>2</v>
      </c>
      <c r="E9" s="595" t="s">
        <v>3384</v>
      </c>
      <c r="F9" s="556" t="s">
        <v>3383</v>
      </c>
      <c r="G9" s="556" t="s">
        <v>41</v>
      </c>
      <c r="H9" s="556" t="s">
        <v>53</v>
      </c>
      <c r="I9" s="113" t="s">
        <v>66</v>
      </c>
      <c r="J9" s="556" t="s">
        <v>3370</v>
      </c>
      <c r="K9" s="559" t="s">
        <v>62</v>
      </c>
      <c r="L9" s="559"/>
      <c r="M9" s="560">
        <v>24000</v>
      </c>
      <c r="N9" s="560"/>
      <c r="O9" s="560">
        <v>24000</v>
      </c>
      <c r="P9" s="560"/>
      <c r="Q9" s="556" t="s">
        <v>3348</v>
      </c>
      <c r="R9" s="556" t="s">
        <v>3347</v>
      </c>
    </row>
    <row r="10" spans="1:19" s="410" customFormat="1" ht="133.5" customHeight="1" x14ac:dyDescent="0.25">
      <c r="A10" s="554">
        <v>4</v>
      </c>
      <c r="B10" s="552">
        <v>1</v>
      </c>
      <c r="C10" s="552">
        <v>4</v>
      </c>
      <c r="D10" s="552">
        <v>5</v>
      </c>
      <c r="E10" s="595" t="s">
        <v>3382</v>
      </c>
      <c r="F10" s="556" t="s">
        <v>3381</v>
      </c>
      <c r="G10" s="552" t="s">
        <v>64</v>
      </c>
      <c r="H10" s="552" t="s">
        <v>53</v>
      </c>
      <c r="I10" s="552">
        <v>80</v>
      </c>
      <c r="J10" s="556" t="s">
        <v>3370</v>
      </c>
      <c r="K10" s="552" t="s">
        <v>62</v>
      </c>
      <c r="L10" s="552"/>
      <c r="M10" s="560">
        <v>14467.12</v>
      </c>
      <c r="N10" s="552"/>
      <c r="O10" s="560">
        <v>14467.12</v>
      </c>
      <c r="P10" s="552"/>
      <c r="Q10" s="556" t="s">
        <v>3348</v>
      </c>
      <c r="R10" s="556" t="s">
        <v>3347</v>
      </c>
    </row>
    <row r="11" spans="1:19" s="410" customFormat="1" ht="149.25" customHeight="1" x14ac:dyDescent="0.25">
      <c r="A11" s="554">
        <v>5</v>
      </c>
      <c r="B11" s="552">
        <v>1</v>
      </c>
      <c r="C11" s="552">
        <v>4</v>
      </c>
      <c r="D11" s="552">
        <v>5</v>
      </c>
      <c r="E11" s="595" t="s">
        <v>3380</v>
      </c>
      <c r="F11" s="556" t="s">
        <v>3379</v>
      </c>
      <c r="G11" s="552" t="s">
        <v>41</v>
      </c>
      <c r="H11" s="552" t="s">
        <v>53</v>
      </c>
      <c r="I11" s="552">
        <v>35</v>
      </c>
      <c r="J11" s="556" t="s">
        <v>3370</v>
      </c>
      <c r="K11" s="552" t="s">
        <v>62</v>
      </c>
      <c r="L11" s="552"/>
      <c r="M11" s="560">
        <v>44975</v>
      </c>
      <c r="N11" s="560"/>
      <c r="O11" s="560">
        <v>44975</v>
      </c>
      <c r="P11" s="704"/>
      <c r="Q11" s="556" t="s">
        <v>3348</v>
      </c>
      <c r="R11" s="556" t="s">
        <v>3347</v>
      </c>
    </row>
    <row r="12" spans="1:19" s="410" customFormat="1" ht="409.6" customHeight="1" x14ac:dyDescent="0.25">
      <c r="A12" s="552">
        <v>6</v>
      </c>
      <c r="B12" s="552">
        <v>1</v>
      </c>
      <c r="C12" s="552">
        <v>4</v>
      </c>
      <c r="D12" s="556">
        <v>5</v>
      </c>
      <c r="E12" s="556" t="s">
        <v>3378</v>
      </c>
      <c r="F12" s="556" t="s">
        <v>3377</v>
      </c>
      <c r="G12" s="556" t="s">
        <v>34</v>
      </c>
      <c r="H12" s="559" t="s">
        <v>3376</v>
      </c>
      <c r="I12" s="113" t="s">
        <v>3375</v>
      </c>
      <c r="J12" s="556" t="s">
        <v>3374</v>
      </c>
      <c r="K12" s="559" t="s">
        <v>59</v>
      </c>
      <c r="L12" s="559"/>
      <c r="M12" s="560">
        <v>22810</v>
      </c>
      <c r="N12" s="560"/>
      <c r="O12" s="560">
        <v>22810</v>
      </c>
      <c r="P12" s="560"/>
      <c r="Q12" s="556" t="s">
        <v>3002</v>
      </c>
      <c r="R12" s="556" t="s">
        <v>3373</v>
      </c>
      <c r="S12" s="119"/>
    </row>
    <row r="13" spans="1:19" s="410" customFormat="1" ht="174" customHeight="1" x14ac:dyDescent="0.25">
      <c r="A13" s="554">
        <v>7</v>
      </c>
      <c r="B13" s="552">
        <v>1</v>
      </c>
      <c r="C13" s="552">
        <v>4</v>
      </c>
      <c r="D13" s="556">
        <v>5</v>
      </c>
      <c r="E13" s="550" t="s">
        <v>3372</v>
      </c>
      <c r="F13" s="330" t="s">
        <v>3371</v>
      </c>
      <c r="G13" s="550" t="s">
        <v>70</v>
      </c>
      <c r="H13" s="569" t="s">
        <v>53</v>
      </c>
      <c r="I13" s="113" t="s">
        <v>54</v>
      </c>
      <c r="J13" s="550" t="s">
        <v>3370</v>
      </c>
      <c r="K13" s="559" t="s">
        <v>62</v>
      </c>
      <c r="L13" s="559"/>
      <c r="M13" s="560">
        <v>17917.87</v>
      </c>
      <c r="N13" s="560"/>
      <c r="O13" s="560">
        <v>17917.87</v>
      </c>
      <c r="P13" s="560"/>
      <c r="Q13" s="550" t="s">
        <v>3348</v>
      </c>
      <c r="R13" s="550" t="s">
        <v>3347</v>
      </c>
      <c r="S13" s="119"/>
    </row>
    <row r="14" spans="1:19" s="410" customFormat="1" ht="156" customHeight="1" x14ac:dyDescent="0.25">
      <c r="A14" s="502">
        <v>8</v>
      </c>
      <c r="B14" s="552">
        <v>1</v>
      </c>
      <c r="C14" s="552">
        <v>4</v>
      </c>
      <c r="D14" s="556">
        <v>2</v>
      </c>
      <c r="E14" s="556" t="s">
        <v>3369</v>
      </c>
      <c r="F14" s="132" t="s">
        <v>3368</v>
      </c>
      <c r="G14" s="556" t="s">
        <v>70</v>
      </c>
      <c r="H14" s="559" t="s">
        <v>53</v>
      </c>
      <c r="I14" s="113" t="s">
        <v>54</v>
      </c>
      <c r="J14" s="556" t="s">
        <v>3367</v>
      </c>
      <c r="K14" s="559"/>
      <c r="L14" s="559" t="s">
        <v>62</v>
      </c>
      <c r="M14" s="560"/>
      <c r="N14" s="560">
        <v>11500</v>
      </c>
      <c r="O14" s="560"/>
      <c r="P14" s="560">
        <v>11500</v>
      </c>
      <c r="Q14" s="556" t="s">
        <v>3348</v>
      </c>
      <c r="R14" s="556" t="s">
        <v>3347</v>
      </c>
      <c r="S14" s="119"/>
    </row>
    <row r="15" spans="1:19" s="410" customFormat="1" ht="105" customHeight="1" x14ac:dyDescent="0.25">
      <c r="A15" s="552">
        <v>9</v>
      </c>
      <c r="B15" s="552">
        <v>1</v>
      </c>
      <c r="C15" s="552">
        <v>4</v>
      </c>
      <c r="D15" s="556">
        <v>2</v>
      </c>
      <c r="E15" s="556" t="s">
        <v>3366</v>
      </c>
      <c r="F15" s="556" t="s">
        <v>3365</v>
      </c>
      <c r="G15" s="556" t="s">
        <v>767</v>
      </c>
      <c r="H15" s="556" t="s">
        <v>53</v>
      </c>
      <c r="I15" s="113" t="s">
        <v>95</v>
      </c>
      <c r="J15" s="556" t="s">
        <v>3355</v>
      </c>
      <c r="K15" s="559"/>
      <c r="L15" s="559" t="s">
        <v>62</v>
      </c>
      <c r="M15" s="560"/>
      <c r="N15" s="560">
        <v>22000</v>
      </c>
      <c r="O15" s="560"/>
      <c r="P15" s="560">
        <v>22000</v>
      </c>
      <c r="Q15" s="556" t="s">
        <v>3348</v>
      </c>
      <c r="R15" s="556" t="s">
        <v>3347</v>
      </c>
      <c r="S15" s="119"/>
    </row>
    <row r="16" spans="1:19" s="410" customFormat="1" ht="139.5" customHeight="1" x14ac:dyDescent="0.25">
      <c r="A16" s="552">
        <v>10</v>
      </c>
      <c r="B16" s="556">
        <v>1</v>
      </c>
      <c r="C16" s="552">
        <v>4</v>
      </c>
      <c r="D16" s="552">
        <v>2</v>
      </c>
      <c r="E16" s="556" t="s">
        <v>3364</v>
      </c>
      <c r="F16" s="556" t="s">
        <v>3363</v>
      </c>
      <c r="G16" s="556" t="s">
        <v>64</v>
      </c>
      <c r="H16" s="556" t="s">
        <v>53</v>
      </c>
      <c r="I16" s="556">
        <v>45</v>
      </c>
      <c r="J16" s="556" t="s">
        <v>3355</v>
      </c>
      <c r="K16" s="556"/>
      <c r="L16" s="552" t="s">
        <v>62</v>
      </c>
      <c r="M16" s="552"/>
      <c r="N16" s="705">
        <v>10000</v>
      </c>
      <c r="O16" s="705"/>
      <c r="P16" s="705">
        <v>10000</v>
      </c>
      <c r="Q16" s="556" t="s">
        <v>3348</v>
      </c>
      <c r="R16" s="556" t="s">
        <v>3347</v>
      </c>
    </row>
    <row r="17" spans="1:18" s="410" customFormat="1" ht="131.25" customHeight="1" x14ac:dyDescent="0.25">
      <c r="A17" s="552">
        <v>11</v>
      </c>
      <c r="B17" s="556">
        <v>3</v>
      </c>
      <c r="C17" s="552">
        <v>4</v>
      </c>
      <c r="D17" s="552">
        <v>5</v>
      </c>
      <c r="E17" s="556" t="s">
        <v>3362</v>
      </c>
      <c r="F17" s="556" t="s">
        <v>3361</v>
      </c>
      <c r="G17" s="556" t="s">
        <v>64</v>
      </c>
      <c r="H17" s="556" t="s">
        <v>53</v>
      </c>
      <c r="I17" s="556">
        <v>40</v>
      </c>
      <c r="J17" s="556" t="s">
        <v>3349</v>
      </c>
      <c r="K17" s="556"/>
      <c r="L17" s="556" t="s">
        <v>62</v>
      </c>
      <c r="M17" s="556"/>
      <c r="N17" s="578">
        <v>8500</v>
      </c>
      <c r="O17" s="578"/>
      <c r="P17" s="578">
        <v>8500</v>
      </c>
      <c r="Q17" s="556" t="s">
        <v>3348</v>
      </c>
      <c r="R17" s="556" t="s">
        <v>3347</v>
      </c>
    </row>
    <row r="18" spans="1:18" s="410" customFormat="1" ht="127.5" customHeight="1" x14ac:dyDescent="0.25">
      <c r="A18" s="552">
        <v>12</v>
      </c>
      <c r="B18" s="556">
        <v>1</v>
      </c>
      <c r="C18" s="552">
        <v>4</v>
      </c>
      <c r="D18" s="552">
        <v>2</v>
      </c>
      <c r="E18" s="556" t="s">
        <v>3360</v>
      </c>
      <c r="F18" s="556" t="s">
        <v>4112</v>
      </c>
      <c r="G18" s="552" t="s">
        <v>64</v>
      </c>
      <c r="H18" s="552" t="s">
        <v>53</v>
      </c>
      <c r="I18" s="552">
        <v>40</v>
      </c>
      <c r="J18" s="556" t="s">
        <v>3349</v>
      </c>
      <c r="K18" s="552"/>
      <c r="L18" s="552" t="s">
        <v>69</v>
      </c>
      <c r="M18" s="552"/>
      <c r="N18" s="560">
        <v>8200</v>
      </c>
      <c r="O18" s="560"/>
      <c r="P18" s="578">
        <v>8200</v>
      </c>
      <c r="Q18" s="556" t="s">
        <v>3348</v>
      </c>
      <c r="R18" s="556" t="s">
        <v>3347</v>
      </c>
    </row>
    <row r="19" spans="1:18" s="410" customFormat="1" ht="77.25" customHeight="1" x14ac:dyDescent="0.25">
      <c r="A19" s="552">
        <v>13</v>
      </c>
      <c r="B19" s="556">
        <v>1</v>
      </c>
      <c r="C19" s="556">
        <v>4</v>
      </c>
      <c r="D19" s="556">
        <v>2</v>
      </c>
      <c r="E19" s="556" t="s">
        <v>3359</v>
      </c>
      <c r="F19" s="556" t="s">
        <v>3358</v>
      </c>
      <c r="G19" s="556" t="s">
        <v>64</v>
      </c>
      <c r="H19" s="556" t="s">
        <v>53</v>
      </c>
      <c r="I19" s="556">
        <v>40</v>
      </c>
      <c r="J19" s="556" t="s">
        <v>3355</v>
      </c>
      <c r="K19" s="556"/>
      <c r="L19" s="556" t="s">
        <v>62</v>
      </c>
      <c r="M19" s="556"/>
      <c r="N19" s="578">
        <v>13000</v>
      </c>
      <c r="O19" s="578"/>
      <c r="P19" s="578">
        <v>13000</v>
      </c>
      <c r="Q19" s="556" t="s">
        <v>3348</v>
      </c>
      <c r="R19" s="556" t="s">
        <v>3347</v>
      </c>
    </row>
    <row r="20" spans="1:18" s="410" customFormat="1" ht="109.5" customHeight="1" x14ac:dyDescent="0.25">
      <c r="A20" s="552">
        <v>14</v>
      </c>
      <c r="B20" s="552">
        <v>1</v>
      </c>
      <c r="C20" s="552">
        <v>4</v>
      </c>
      <c r="D20" s="552">
        <v>2</v>
      </c>
      <c r="E20" s="556" t="s">
        <v>3357</v>
      </c>
      <c r="F20" s="556" t="s">
        <v>3356</v>
      </c>
      <c r="G20" s="552" t="s">
        <v>64</v>
      </c>
      <c r="H20" s="552" t="s">
        <v>53</v>
      </c>
      <c r="I20" s="552">
        <v>50</v>
      </c>
      <c r="J20" s="556" t="s">
        <v>3355</v>
      </c>
      <c r="K20" s="552"/>
      <c r="L20" s="552" t="s">
        <v>62</v>
      </c>
      <c r="M20" s="560"/>
      <c r="N20" s="560">
        <v>13500</v>
      </c>
      <c r="O20" s="560"/>
      <c r="P20" s="560">
        <v>13500</v>
      </c>
      <c r="Q20" s="556" t="s">
        <v>3348</v>
      </c>
      <c r="R20" s="556" t="s">
        <v>3347</v>
      </c>
    </row>
    <row r="21" spans="1:18" s="410" customFormat="1" ht="153" customHeight="1" x14ac:dyDescent="0.25">
      <c r="A21" s="552">
        <v>15</v>
      </c>
      <c r="B21" s="552">
        <v>1</v>
      </c>
      <c r="C21" s="552">
        <v>4</v>
      </c>
      <c r="D21" s="552">
        <v>2</v>
      </c>
      <c r="E21" s="556" t="s">
        <v>3354</v>
      </c>
      <c r="F21" s="556" t="s">
        <v>4113</v>
      </c>
      <c r="G21" s="552" t="s">
        <v>41</v>
      </c>
      <c r="H21" s="552" t="s">
        <v>53</v>
      </c>
      <c r="I21" s="552">
        <v>25</v>
      </c>
      <c r="J21" s="556" t="s">
        <v>3349</v>
      </c>
      <c r="K21" s="552"/>
      <c r="L21" s="552" t="s">
        <v>69</v>
      </c>
      <c r="M21" s="560"/>
      <c r="N21" s="560">
        <v>32000</v>
      </c>
      <c r="O21" s="560"/>
      <c r="P21" s="560">
        <v>32000</v>
      </c>
      <c r="Q21" s="556" t="s">
        <v>3348</v>
      </c>
      <c r="R21" s="556" t="s">
        <v>3347</v>
      </c>
    </row>
    <row r="22" spans="1:18" s="410" customFormat="1" ht="140.25" customHeight="1" x14ac:dyDescent="0.25">
      <c r="A22" s="552">
        <v>16</v>
      </c>
      <c r="B22" s="552">
        <v>1</v>
      </c>
      <c r="C22" s="552">
        <v>4</v>
      </c>
      <c r="D22" s="552">
        <v>2</v>
      </c>
      <c r="E22" s="556" t="s">
        <v>3353</v>
      </c>
      <c r="F22" s="556" t="s">
        <v>4114</v>
      </c>
      <c r="G22" s="552" t="s">
        <v>41</v>
      </c>
      <c r="H22" s="552" t="s">
        <v>53</v>
      </c>
      <c r="I22" s="552">
        <v>25</v>
      </c>
      <c r="J22" s="556" t="s">
        <v>3349</v>
      </c>
      <c r="K22" s="552"/>
      <c r="L22" s="552" t="s">
        <v>69</v>
      </c>
      <c r="M22" s="560"/>
      <c r="N22" s="560">
        <v>30000</v>
      </c>
      <c r="O22" s="560"/>
      <c r="P22" s="560">
        <v>30000</v>
      </c>
      <c r="Q22" s="556" t="s">
        <v>3348</v>
      </c>
      <c r="R22" s="556" t="s">
        <v>3347</v>
      </c>
    </row>
    <row r="23" spans="1:18" s="410" customFormat="1" ht="165.6" customHeight="1" x14ac:dyDescent="0.25">
      <c r="A23" s="552">
        <v>17</v>
      </c>
      <c r="B23" s="552">
        <v>1</v>
      </c>
      <c r="C23" s="552">
        <v>4</v>
      </c>
      <c r="D23" s="552">
        <v>5</v>
      </c>
      <c r="E23" s="556" t="s">
        <v>3352</v>
      </c>
      <c r="F23" s="556" t="s">
        <v>3351</v>
      </c>
      <c r="G23" s="552" t="s">
        <v>41</v>
      </c>
      <c r="H23" s="552" t="s">
        <v>53</v>
      </c>
      <c r="I23" s="552">
        <v>25</v>
      </c>
      <c r="J23" s="556" t="s">
        <v>3349</v>
      </c>
      <c r="K23" s="552"/>
      <c r="L23" s="552" t="s">
        <v>62</v>
      </c>
      <c r="M23" s="560"/>
      <c r="N23" s="560">
        <v>66000</v>
      </c>
      <c r="O23" s="560"/>
      <c r="P23" s="560">
        <v>66000</v>
      </c>
      <c r="Q23" s="556" t="s">
        <v>3348</v>
      </c>
      <c r="R23" s="556" t="s">
        <v>3347</v>
      </c>
    </row>
    <row r="24" spans="1:18" s="410" customFormat="1" ht="167.25" customHeight="1" x14ac:dyDescent="0.25">
      <c r="A24" s="552">
        <v>18</v>
      </c>
      <c r="B24" s="552">
        <v>1</v>
      </c>
      <c r="C24" s="552">
        <v>4</v>
      </c>
      <c r="D24" s="552">
        <v>5</v>
      </c>
      <c r="E24" s="556" t="s">
        <v>500</v>
      </c>
      <c r="F24" s="556" t="s">
        <v>3350</v>
      </c>
      <c r="G24" s="552" t="s">
        <v>41</v>
      </c>
      <c r="H24" s="552" t="s">
        <v>53</v>
      </c>
      <c r="I24" s="552">
        <v>20</v>
      </c>
      <c r="J24" s="556" t="s">
        <v>3349</v>
      </c>
      <c r="K24" s="552"/>
      <c r="L24" s="552" t="s">
        <v>62</v>
      </c>
      <c r="M24" s="560"/>
      <c r="N24" s="560">
        <v>25500</v>
      </c>
      <c r="O24" s="560"/>
      <c r="P24" s="560">
        <v>25500</v>
      </c>
      <c r="Q24" s="556" t="s">
        <v>3348</v>
      </c>
      <c r="R24" s="556" t="s">
        <v>3347</v>
      </c>
    </row>
    <row r="25" spans="1:18" s="411" customFormat="1" x14ac:dyDescent="0.25">
      <c r="M25" s="109"/>
      <c r="N25" s="109"/>
      <c r="O25" s="109"/>
      <c r="P25" s="109"/>
    </row>
    <row r="26" spans="1:18" s="411" customFormat="1" x14ac:dyDescent="0.25">
      <c r="M26" s="109"/>
      <c r="N26" s="109"/>
      <c r="O26" s="109"/>
      <c r="P26" s="109"/>
    </row>
    <row r="27" spans="1:18" s="411" customFormat="1" ht="14.45" customHeight="1" x14ac:dyDescent="0.25">
      <c r="L27" s="918" t="s">
        <v>119</v>
      </c>
      <c r="M27" s="918"/>
      <c r="N27" s="828" t="s">
        <v>120</v>
      </c>
      <c r="O27" s="919"/>
      <c r="P27" s="109"/>
    </row>
    <row r="28" spans="1:18" s="411" customFormat="1" x14ac:dyDescent="0.25">
      <c r="L28" s="664" t="s">
        <v>121</v>
      </c>
      <c r="M28" s="582" t="s">
        <v>122</v>
      </c>
      <c r="N28" s="251" t="s">
        <v>121</v>
      </c>
      <c r="O28" s="189" t="s">
        <v>122</v>
      </c>
      <c r="P28" s="109"/>
    </row>
    <row r="29" spans="1:18" s="411" customFormat="1" x14ac:dyDescent="0.25">
      <c r="L29" s="361">
        <v>17</v>
      </c>
      <c r="M29" s="360">
        <v>422261.58999999997</v>
      </c>
      <c r="N29" s="218">
        <v>1</v>
      </c>
      <c r="O29" s="360">
        <v>22810</v>
      </c>
      <c r="P29" s="109"/>
    </row>
    <row r="30" spans="1:18" s="411" customFormat="1" ht="14.45" customHeight="1" x14ac:dyDescent="0.25">
      <c r="M30" s="109"/>
      <c r="N30" s="109"/>
      <c r="O30" s="109"/>
      <c r="P30" s="109"/>
    </row>
    <row r="31" spans="1:18" s="411" customFormat="1" x14ac:dyDescent="0.25">
      <c r="M31" s="109"/>
      <c r="N31" s="109"/>
      <c r="O31" s="109"/>
      <c r="P31" s="109"/>
    </row>
    <row r="32" spans="1:18" s="411" customFormat="1" ht="14.45" customHeight="1" x14ac:dyDescent="0.25">
      <c r="M32" s="109"/>
      <c r="N32" s="109"/>
      <c r="O32" s="109"/>
      <c r="P32" s="109"/>
    </row>
    <row r="33" spans="13:16" s="411" customFormat="1" x14ac:dyDescent="0.25">
      <c r="M33" s="109"/>
      <c r="N33" s="109"/>
      <c r="O33" s="109"/>
      <c r="P33" s="109"/>
    </row>
    <row r="34" spans="13:16" s="411" customFormat="1" ht="14.45" customHeight="1" x14ac:dyDescent="0.25">
      <c r="M34" s="109"/>
      <c r="N34" s="109"/>
      <c r="O34" s="109"/>
      <c r="P34" s="109"/>
    </row>
    <row r="35" spans="13:16" s="411" customFormat="1" x14ac:dyDescent="0.25">
      <c r="M35" s="109"/>
      <c r="N35" s="109"/>
      <c r="O35" s="109"/>
      <c r="P35" s="109"/>
    </row>
    <row r="36" spans="13:16" s="411" customFormat="1" ht="14.45" customHeight="1" x14ac:dyDescent="0.25">
      <c r="M36" s="109"/>
      <c r="N36" s="109"/>
      <c r="O36" s="109"/>
      <c r="P36" s="109"/>
    </row>
    <row r="37" spans="13:16" s="411" customFormat="1" x14ac:dyDescent="0.25">
      <c r="M37" s="109"/>
      <c r="N37" s="109"/>
      <c r="O37" s="109"/>
      <c r="P37" s="109"/>
    </row>
    <row r="38" spans="13:16" s="411" customFormat="1" ht="14.45" customHeight="1" x14ac:dyDescent="0.25">
      <c r="M38" s="109"/>
      <c r="N38" s="109"/>
      <c r="O38" s="109"/>
      <c r="P38" s="109"/>
    </row>
    <row r="39" spans="13:16" s="411" customFormat="1" x14ac:dyDescent="0.25">
      <c r="M39" s="109"/>
      <c r="N39" s="109"/>
      <c r="O39" s="109"/>
      <c r="P39" s="109"/>
    </row>
    <row r="40" spans="13:16" s="411" customFormat="1" ht="14.45" customHeight="1" x14ac:dyDescent="0.25">
      <c r="M40" s="109"/>
      <c r="N40" s="109"/>
      <c r="O40" s="109"/>
      <c r="P40" s="109"/>
    </row>
    <row r="41" spans="13:16" s="411" customFormat="1" x14ac:dyDescent="0.25">
      <c r="M41" s="109"/>
      <c r="N41" s="109"/>
      <c r="O41" s="109"/>
      <c r="P41" s="109"/>
    </row>
    <row r="42" spans="13:16" s="411" customFormat="1" ht="14.45" customHeight="1" x14ac:dyDescent="0.25">
      <c r="M42" s="109"/>
      <c r="N42" s="109"/>
      <c r="O42" s="109"/>
      <c r="P42" s="109"/>
    </row>
    <row r="43" spans="13:16" s="411" customFormat="1" x14ac:dyDescent="0.25">
      <c r="M43" s="109"/>
      <c r="N43" s="109"/>
      <c r="O43" s="109"/>
      <c r="P43" s="109"/>
    </row>
    <row r="44" spans="13:16" s="411" customFormat="1" ht="14.45" customHeight="1" x14ac:dyDescent="0.25">
      <c r="M44" s="109"/>
      <c r="N44" s="109"/>
      <c r="O44" s="109"/>
      <c r="P44" s="109"/>
    </row>
    <row r="45" spans="13:16" s="411" customFormat="1" x14ac:dyDescent="0.25">
      <c r="M45" s="109"/>
      <c r="N45" s="109"/>
      <c r="O45" s="109"/>
      <c r="P45" s="109"/>
    </row>
    <row r="46" spans="13:16" s="411" customFormat="1" ht="14.45" customHeight="1" x14ac:dyDescent="0.25">
      <c r="M46" s="109"/>
      <c r="N46" s="109"/>
      <c r="O46" s="109"/>
      <c r="P46" s="109"/>
    </row>
    <row r="47" spans="13:16" s="411" customFormat="1" x14ac:dyDescent="0.25">
      <c r="M47" s="109"/>
      <c r="N47" s="109"/>
      <c r="O47" s="109"/>
      <c r="P47" s="109"/>
    </row>
    <row r="48" spans="13:16" s="411" customFormat="1" x14ac:dyDescent="0.25">
      <c r="M48" s="109"/>
      <c r="N48" s="109"/>
      <c r="O48" s="109"/>
      <c r="P48" s="109"/>
    </row>
    <row r="49" spans="13:16" s="411" customFormat="1" x14ac:dyDescent="0.25">
      <c r="M49" s="109"/>
      <c r="N49" s="109"/>
      <c r="O49" s="109"/>
      <c r="P49" s="109"/>
    </row>
    <row r="50" spans="13:16" s="411" customFormat="1" x14ac:dyDescent="0.25">
      <c r="M50" s="109"/>
      <c r="N50" s="109"/>
      <c r="O50" s="109"/>
      <c r="P50" s="109"/>
    </row>
    <row r="51" spans="13:16" s="411" customFormat="1" x14ac:dyDescent="0.25">
      <c r="M51" s="109"/>
      <c r="N51" s="109"/>
      <c r="O51" s="109"/>
      <c r="P51" s="109"/>
    </row>
    <row r="52" spans="13:16" s="411" customFormat="1" x14ac:dyDescent="0.25">
      <c r="M52" s="109"/>
      <c r="N52" s="109"/>
      <c r="O52" s="109"/>
      <c r="P52" s="109"/>
    </row>
    <row r="53" spans="13:16" s="411" customFormat="1" x14ac:dyDescent="0.25">
      <c r="M53" s="109"/>
      <c r="N53" s="109"/>
      <c r="O53" s="109"/>
      <c r="P53" s="109"/>
    </row>
    <row r="54" spans="13:16" s="411" customFormat="1" x14ac:dyDescent="0.25">
      <c r="M54" s="109"/>
      <c r="N54" s="109"/>
      <c r="O54" s="109"/>
      <c r="P54" s="109"/>
    </row>
    <row r="55" spans="13:16" s="411" customFormat="1" x14ac:dyDescent="0.25">
      <c r="M55" s="109"/>
      <c r="N55" s="109"/>
      <c r="O55" s="109"/>
      <c r="P55" s="109"/>
    </row>
    <row r="56" spans="13:16" s="411" customFormat="1" x14ac:dyDescent="0.25">
      <c r="M56" s="109"/>
      <c r="N56" s="109"/>
      <c r="O56" s="109"/>
      <c r="P56" s="109"/>
    </row>
    <row r="57" spans="13:16" s="411" customFormat="1" x14ac:dyDescent="0.25">
      <c r="M57" s="109"/>
      <c r="N57" s="109"/>
      <c r="O57" s="109"/>
      <c r="P57" s="109"/>
    </row>
    <row r="58" spans="13:16" s="411" customFormat="1" x14ac:dyDescent="0.25">
      <c r="M58" s="109"/>
      <c r="N58" s="109"/>
      <c r="O58" s="109"/>
      <c r="P58" s="109"/>
    </row>
    <row r="59" spans="13:16" s="411" customFormat="1" x14ac:dyDescent="0.25">
      <c r="M59" s="109"/>
      <c r="N59" s="109"/>
      <c r="O59" s="109"/>
      <c r="P59" s="109"/>
    </row>
    <row r="60" spans="13:16" s="411" customFormat="1" x14ac:dyDescent="0.25">
      <c r="M60" s="109"/>
      <c r="N60" s="109"/>
      <c r="O60" s="109"/>
      <c r="P60" s="109"/>
    </row>
    <row r="61" spans="13:16" s="411" customFormat="1" x14ac:dyDescent="0.25">
      <c r="M61" s="109"/>
      <c r="N61" s="109"/>
      <c r="O61" s="109"/>
      <c r="P61" s="109"/>
    </row>
    <row r="62" spans="13:16" s="411" customFormat="1" x14ac:dyDescent="0.25">
      <c r="M62" s="109"/>
      <c r="N62" s="109"/>
      <c r="O62" s="109"/>
      <c r="P62" s="109"/>
    </row>
    <row r="63" spans="13:16" s="411" customFormat="1" x14ac:dyDescent="0.25">
      <c r="M63" s="109"/>
      <c r="N63" s="109"/>
      <c r="O63" s="109"/>
      <c r="P63" s="109"/>
    </row>
    <row r="64" spans="13:16" s="411" customFormat="1" x14ac:dyDescent="0.25">
      <c r="M64" s="109"/>
      <c r="N64" s="109"/>
      <c r="O64" s="109"/>
      <c r="P64" s="109"/>
    </row>
    <row r="65" spans="13:16" s="411" customFormat="1" x14ac:dyDescent="0.25">
      <c r="M65" s="109"/>
      <c r="N65" s="109"/>
      <c r="O65" s="109"/>
      <c r="P65" s="109"/>
    </row>
    <row r="66" spans="13:16" s="411" customFormat="1" x14ac:dyDescent="0.25">
      <c r="M66" s="109"/>
      <c r="N66" s="109"/>
      <c r="O66" s="109"/>
      <c r="P66" s="109"/>
    </row>
    <row r="67" spans="13:16" s="411" customFormat="1" x14ac:dyDescent="0.25">
      <c r="M67" s="109"/>
      <c r="N67" s="109"/>
      <c r="O67" s="109"/>
      <c r="P67" s="109"/>
    </row>
    <row r="68" spans="13:16" s="411" customFormat="1" x14ac:dyDescent="0.25">
      <c r="M68" s="109"/>
      <c r="N68" s="109"/>
      <c r="O68" s="109"/>
      <c r="P68" s="109"/>
    </row>
    <row r="69" spans="13:16" s="411" customFormat="1" x14ac:dyDescent="0.25">
      <c r="M69" s="109"/>
      <c r="N69" s="109"/>
      <c r="O69" s="109"/>
      <c r="P69" s="109"/>
    </row>
    <row r="70" spans="13:16" s="411" customFormat="1" x14ac:dyDescent="0.25">
      <c r="M70" s="109"/>
      <c r="N70" s="109"/>
      <c r="O70" s="109"/>
      <c r="P70" s="109"/>
    </row>
    <row r="71" spans="13:16" s="411" customFormat="1" x14ac:dyDescent="0.25">
      <c r="M71" s="109"/>
      <c r="N71" s="109"/>
      <c r="O71" s="109"/>
      <c r="P71" s="109"/>
    </row>
    <row r="72" spans="13:16" s="411" customFormat="1" x14ac:dyDescent="0.25">
      <c r="M72" s="109"/>
      <c r="N72" s="109"/>
      <c r="O72" s="109"/>
      <c r="P72" s="109"/>
    </row>
    <row r="73" spans="13:16" s="411" customFormat="1" x14ac:dyDescent="0.25">
      <c r="M73" s="109"/>
      <c r="N73" s="109"/>
      <c r="O73" s="109"/>
      <c r="P73" s="109"/>
    </row>
    <row r="74" spans="13:16" s="411" customFormat="1" x14ac:dyDescent="0.25">
      <c r="M74" s="109"/>
      <c r="N74" s="109"/>
      <c r="O74" s="109"/>
      <c r="P74" s="109"/>
    </row>
    <row r="75" spans="13:16" s="411" customFormat="1" x14ac:dyDescent="0.25">
      <c r="M75" s="109"/>
      <c r="N75" s="109"/>
      <c r="O75" s="109"/>
      <c r="P75" s="109"/>
    </row>
    <row r="76" spans="13:16" s="411" customFormat="1" x14ac:dyDescent="0.25">
      <c r="M76" s="109"/>
      <c r="N76" s="109"/>
      <c r="O76" s="109"/>
      <c r="P76" s="109"/>
    </row>
    <row r="77" spans="13:16" s="411" customFormat="1" x14ac:dyDescent="0.25">
      <c r="M77" s="109"/>
      <c r="N77" s="109"/>
      <c r="O77" s="109"/>
      <c r="P77" s="109"/>
    </row>
    <row r="78" spans="13:16" s="411" customFormat="1" x14ac:dyDescent="0.25">
      <c r="M78" s="109"/>
      <c r="N78" s="109"/>
      <c r="O78" s="109"/>
      <c r="P78" s="109"/>
    </row>
    <row r="79" spans="13:16" s="411" customFormat="1" x14ac:dyDescent="0.25">
      <c r="M79" s="109"/>
      <c r="N79" s="109"/>
      <c r="O79" s="109"/>
      <c r="P79" s="109"/>
    </row>
    <row r="80" spans="13:16" s="411" customFormat="1" x14ac:dyDescent="0.25">
      <c r="M80" s="109"/>
      <c r="N80" s="109"/>
      <c r="O80" s="109"/>
      <c r="P80" s="109"/>
    </row>
    <row r="81" spans="13:16" s="411" customFormat="1" x14ac:dyDescent="0.25">
      <c r="M81" s="109"/>
      <c r="N81" s="109"/>
      <c r="O81" s="109"/>
      <c r="P81" s="109"/>
    </row>
    <row r="82" spans="13:16" s="411" customFormat="1" x14ac:dyDescent="0.25">
      <c r="M82" s="109"/>
      <c r="N82" s="109"/>
      <c r="O82" s="109"/>
      <c r="P82" s="109"/>
    </row>
    <row r="83" spans="13:16" s="411" customFormat="1" x14ac:dyDescent="0.25">
      <c r="M83" s="109"/>
      <c r="N83" s="109"/>
      <c r="O83" s="109"/>
      <c r="P83" s="109"/>
    </row>
    <row r="84" spans="13:16" s="411" customFormat="1" x14ac:dyDescent="0.25">
      <c r="M84" s="109"/>
      <c r="N84" s="109"/>
      <c r="O84" s="109"/>
      <c r="P84" s="109"/>
    </row>
    <row r="85" spans="13:16" s="411" customFormat="1" x14ac:dyDescent="0.25">
      <c r="M85" s="109"/>
      <c r="N85" s="109"/>
      <c r="O85" s="109"/>
      <c r="P85" s="109"/>
    </row>
    <row r="86" spans="13:16" s="411" customFormat="1" x14ac:dyDescent="0.25">
      <c r="M86" s="109"/>
      <c r="N86" s="109"/>
      <c r="O86" s="109"/>
      <c r="P86" s="109"/>
    </row>
    <row r="87" spans="13:16" s="411" customFormat="1" x14ac:dyDescent="0.25">
      <c r="M87" s="109"/>
      <c r="N87" s="109"/>
      <c r="O87" s="109"/>
      <c r="P87" s="109"/>
    </row>
    <row r="88" spans="13:16" s="411" customFormat="1" x14ac:dyDescent="0.25">
      <c r="M88" s="109"/>
      <c r="N88" s="109"/>
      <c r="O88" s="109"/>
      <c r="P88" s="109"/>
    </row>
    <row r="89" spans="13:16" s="411" customFormat="1" x14ac:dyDescent="0.25">
      <c r="M89" s="109"/>
      <c r="N89" s="109"/>
      <c r="O89" s="109"/>
      <c r="P89" s="109"/>
    </row>
    <row r="90" spans="13:16" s="411" customFormat="1" x14ac:dyDescent="0.25">
      <c r="M90" s="109"/>
      <c r="N90" s="109"/>
      <c r="O90" s="109"/>
      <c r="P90" s="109"/>
    </row>
    <row r="91" spans="13:16" s="411" customFormat="1" x14ac:dyDescent="0.25">
      <c r="M91" s="109"/>
      <c r="N91" s="109"/>
      <c r="O91" s="109"/>
      <c r="P91" s="109"/>
    </row>
    <row r="92" spans="13:16" s="411" customFormat="1" x14ac:dyDescent="0.25">
      <c r="M92" s="109"/>
      <c r="N92" s="109"/>
      <c r="O92" s="109"/>
      <c r="P92" s="109"/>
    </row>
    <row r="93" spans="13:16" s="411" customFormat="1" x14ac:dyDescent="0.25">
      <c r="M93" s="109"/>
      <c r="N93" s="109"/>
      <c r="O93" s="109"/>
      <c r="P93" s="109"/>
    </row>
    <row r="94" spans="13:16" s="411" customFormat="1" x14ac:dyDescent="0.25">
      <c r="M94" s="109"/>
      <c r="N94" s="109"/>
      <c r="O94" s="109"/>
      <c r="P94" s="109"/>
    </row>
    <row r="95" spans="13:16" s="411" customFormat="1" x14ac:dyDescent="0.25">
      <c r="M95" s="109"/>
      <c r="N95" s="109"/>
      <c r="O95" s="109"/>
      <c r="P95" s="109"/>
    </row>
    <row r="96" spans="13:16" s="411" customFormat="1" x14ac:dyDescent="0.25">
      <c r="M96" s="109"/>
      <c r="N96" s="109"/>
      <c r="O96" s="109"/>
      <c r="P96" s="109"/>
    </row>
    <row r="97" spans="13:16" s="411" customFormat="1" x14ac:dyDescent="0.25">
      <c r="M97" s="109"/>
      <c r="N97" s="109"/>
      <c r="O97" s="109"/>
      <c r="P97" s="109"/>
    </row>
    <row r="98" spans="13:16" s="411" customFormat="1" x14ac:dyDescent="0.25">
      <c r="M98" s="109"/>
      <c r="N98" s="109"/>
      <c r="O98" s="109"/>
      <c r="P98" s="109"/>
    </row>
    <row r="99" spans="13:16" s="411" customFormat="1" x14ac:dyDescent="0.25">
      <c r="M99" s="109"/>
      <c r="N99" s="109"/>
      <c r="O99" s="109"/>
      <c r="P99" s="109"/>
    </row>
    <row r="100" spans="13:16" s="411" customFormat="1" x14ac:dyDescent="0.25">
      <c r="M100" s="109"/>
      <c r="N100" s="109"/>
      <c r="O100" s="109"/>
      <c r="P100" s="109"/>
    </row>
    <row r="101" spans="13:16" s="411" customFormat="1" x14ac:dyDescent="0.25">
      <c r="M101" s="109"/>
      <c r="N101" s="109"/>
      <c r="O101" s="109"/>
      <c r="P101" s="109"/>
    </row>
    <row r="102" spans="13:16" s="411" customFormat="1" x14ac:dyDescent="0.25">
      <c r="M102" s="109"/>
      <c r="N102" s="109"/>
      <c r="O102" s="109"/>
      <c r="P102" s="109"/>
    </row>
    <row r="103" spans="13:16" s="411" customFormat="1" x14ac:dyDescent="0.25">
      <c r="M103" s="109"/>
      <c r="N103" s="109"/>
      <c r="O103" s="109"/>
      <c r="P103" s="109"/>
    </row>
    <row r="104" spans="13:16" s="411" customFormat="1" x14ac:dyDescent="0.25">
      <c r="M104" s="109"/>
      <c r="N104" s="109"/>
      <c r="O104" s="109"/>
      <c r="P104" s="109"/>
    </row>
    <row r="105" spans="13:16" s="411" customFormat="1" x14ac:dyDescent="0.25">
      <c r="M105" s="109"/>
      <c r="N105" s="109"/>
      <c r="O105" s="109"/>
      <c r="P105" s="109"/>
    </row>
    <row r="106" spans="13:16" s="411" customFormat="1" x14ac:dyDescent="0.25">
      <c r="M106" s="109"/>
      <c r="N106" s="109"/>
      <c r="O106" s="109"/>
      <c r="P106" s="109"/>
    </row>
    <row r="107" spans="13:16" s="411" customFormat="1" x14ac:dyDescent="0.25">
      <c r="M107" s="109"/>
      <c r="N107" s="109"/>
      <c r="O107" s="109"/>
      <c r="P107" s="109"/>
    </row>
    <row r="108" spans="13:16" s="411" customFormat="1" x14ac:dyDescent="0.25">
      <c r="M108" s="109"/>
      <c r="N108" s="109"/>
      <c r="O108" s="109"/>
      <c r="P108" s="109"/>
    </row>
    <row r="109" spans="13:16" s="411" customFormat="1" x14ac:dyDescent="0.25">
      <c r="M109" s="109"/>
      <c r="N109" s="109"/>
      <c r="O109" s="109"/>
      <c r="P109" s="109"/>
    </row>
    <row r="110" spans="13:16" s="411" customFormat="1" x14ac:dyDescent="0.25">
      <c r="M110" s="109"/>
      <c r="N110" s="109"/>
      <c r="O110" s="109"/>
      <c r="P110" s="109"/>
    </row>
    <row r="111" spans="13:16" s="411" customFormat="1" x14ac:dyDescent="0.25">
      <c r="M111" s="109"/>
      <c r="N111" s="109"/>
      <c r="O111" s="109"/>
      <c r="P111" s="109"/>
    </row>
    <row r="112" spans="13:16" s="411" customFormat="1" x14ac:dyDescent="0.25">
      <c r="M112" s="109"/>
      <c r="N112" s="109"/>
      <c r="O112" s="109"/>
      <c r="P112" s="109"/>
    </row>
    <row r="113" spans="11:16" s="411" customFormat="1" x14ac:dyDescent="0.25">
      <c r="M113" s="109"/>
      <c r="N113" s="109"/>
      <c r="O113" s="109"/>
      <c r="P113" s="109"/>
    </row>
    <row r="114" spans="11:16" s="411" customFormat="1" x14ac:dyDescent="0.25">
      <c r="M114" s="109"/>
      <c r="N114" s="109"/>
      <c r="O114" s="109"/>
      <c r="P114" s="109"/>
    </row>
    <row r="115" spans="11:16" s="411" customFormat="1" x14ac:dyDescent="0.25">
      <c r="M115" s="109"/>
      <c r="N115" s="109"/>
      <c r="O115" s="109"/>
      <c r="P115" s="109"/>
    </row>
    <row r="116" spans="11:16" s="411" customFormat="1" x14ac:dyDescent="0.25">
      <c r="M116" s="109"/>
      <c r="N116" s="109"/>
      <c r="O116" s="109"/>
      <c r="P116" s="109"/>
    </row>
    <row r="117" spans="11:16" s="411" customFormat="1" x14ac:dyDescent="0.25">
      <c r="M117" s="109"/>
      <c r="N117" s="109"/>
      <c r="O117" s="109"/>
      <c r="P117" s="109"/>
    </row>
    <row r="118" spans="11:16" s="411" customFormat="1" x14ac:dyDescent="0.25">
      <c r="M118" s="109"/>
      <c r="N118" s="109"/>
      <c r="O118" s="109"/>
      <c r="P118" s="109"/>
    </row>
    <row r="119" spans="11:16" s="411" customFormat="1" x14ac:dyDescent="0.25">
      <c r="M119" s="109"/>
      <c r="N119" s="109"/>
      <c r="O119" s="109"/>
      <c r="P119" s="109"/>
    </row>
    <row r="120" spans="11:16" s="411" customFormat="1" x14ac:dyDescent="0.25">
      <c r="M120" s="109"/>
      <c r="N120" s="109"/>
      <c r="O120" s="109"/>
      <c r="P120" s="109"/>
    </row>
    <row r="121" spans="11:16" s="411" customFormat="1" x14ac:dyDescent="0.25">
      <c r="M121" s="109"/>
      <c r="N121" s="109"/>
      <c r="O121" s="109"/>
      <c r="P121" s="109"/>
    </row>
    <row r="122" spans="11:16" s="411" customFormat="1" x14ac:dyDescent="0.25">
      <c r="M122" s="109"/>
      <c r="N122" s="109"/>
      <c r="O122" s="109"/>
      <c r="P122" s="109"/>
    </row>
    <row r="123" spans="11:16" s="411" customFormat="1" x14ac:dyDescent="0.25">
      <c r="M123" s="109"/>
      <c r="N123" s="109"/>
      <c r="O123" s="109"/>
      <c r="P123" s="109"/>
    </row>
    <row r="124" spans="11:16" s="411" customFormat="1" x14ac:dyDescent="0.25">
      <c r="M124" s="109"/>
      <c r="N124" s="109"/>
      <c r="O124" s="109"/>
      <c r="P124" s="109"/>
    </row>
    <row r="125" spans="11:16" s="411" customFormat="1" x14ac:dyDescent="0.25">
      <c r="K125" s="407"/>
      <c r="M125" s="109"/>
      <c r="N125" s="109"/>
      <c r="O125" s="109"/>
      <c r="P125" s="109"/>
    </row>
    <row r="126" spans="11:16" s="411" customFormat="1" x14ac:dyDescent="0.25">
      <c r="K126" s="407"/>
      <c r="M126" s="109"/>
      <c r="N126" s="109"/>
      <c r="O126" s="109"/>
      <c r="P126" s="109"/>
    </row>
    <row r="127" spans="11:16" s="411" customFormat="1" x14ac:dyDescent="0.25">
      <c r="K127" s="407"/>
      <c r="M127" s="109"/>
      <c r="N127" s="109"/>
      <c r="O127" s="109"/>
      <c r="P127" s="109"/>
    </row>
    <row r="128" spans="11:16" s="411" customFormat="1" x14ac:dyDescent="0.25">
      <c r="K128" s="407"/>
      <c r="M128" s="109"/>
      <c r="N128" s="109"/>
      <c r="O128" s="109"/>
      <c r="P128" s="109"/>
    </row>
    <row r="129" spans="11:16" s="411" customFormat="1" x14ac:dyDescent="0.25">
      <c r="K129" s="407"/>
      <c r="M129" s="109"/>
      <c r="N129" s="109"/>
      <c r="O129" s="109"/>
      <c r="P129" s="109"/>
    </row>
    <row r="130" spans="11:16" s="411" customFormat="1" x14ac:dyDescent="0.25">
      <c r="K130" s="407"/>
      <c r="M130" s="109"/>
      <c r="N130" s="109"/>
      <c r="O130" s="109"/>
      <c r="P130" s="109"/>
    </row>
    <row r="131" spans="11:16" s="411" customFormat="1" x14ac:dyDescent="0.25">
      <c r="K131" s="407"/>
      <c r="M131" s="109"/>
      <c r="N131" s="109"/>
      <c r="O131" s="109"/>
      <c r="P131" s="109"/>
    </row>
    <row r="132" spans="11:16" s="411" customFormat="1" x14ac:dyDescent="0.25">
      <c r="K132" s="407"/>
      <c r="M132" s="109"/>
      <c r="N132" s="109"/>
      <c r="O132" s="109"/>
      <c r="P132" s="109"/>
    </row>
    <row r="133" spans="11:16" s="411" customFormat="1" x14ac:dyDescent="0.25">
      <c r="K133" s="407"/>
      <c r="M133" s="109"/>
      <c r="N133" s="109"/>
      <c r="O133" s="109"/>
      <c r="P133" s="109"/>
    </row>
    <row r="134" spans="11:16" s="411" customFormat="1" x14ac:dyDescent="0.25">
      <c r="K134" s="407"/>
      <c r="M134" s="109"/>
      <c r="N134" s="109"/>
      <c r="O134" s="109"/>
      <c r="P134" s="109"/>
    </row>
    <row r="135" spans="11:16" s="411" customFormat="1" x14ac:dyDescent="0.25">
      <c r="K135" s="407"/>
      <c r="M135" s="109"/>
      <c r="N135" s="109"/>
      <c r="O135" s="109"/>
      <c r="P135" s="109"/>
    </row>
    <row r="136" spans="11:16" s="411" customFormat="1" x14ac:dyDescent="0.25">
      <c r="K136" s="407"/>
      <c r="L136" s="407"/>
      <c r="M136" s="109"/>
      <c r="N136" s="109"/>
      <c r="O136" s="109"/>
      <c r="P136" s="109"/>
    </row>
  </sheetData>
  <mergeCells count="16">
    <mergeCell ref="L27:M27"/>
    <mergeCell ref="N27:O27"/>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U27"/>
  <sheetViews>
    <sheetView zoomScale="70" zoomScaleNormal="70" workbookViewId="0">
      <selection activeCell="A3" sqref="A3"/>
    </sheetView>
  </sheetViews>
  <sheetFormatPr defaultRowHeight="15" x14ac:dyDescent="0.25"/>
  <cols>
    <col min="1" max="1" width="4.7109375" style="407" customWidth="1"/>
    <col min="2" max="2" width="6" style="407" customWidth="1"/>
    <col min="3" max="3" width="5.7109375" style="407" customWidth="1"/>
    <col min="4" max="4" width="7" style="407" customWidth="1"/>
    <col min="5" max="5" width="32.85546875" style="407" customWidth="1"/>
    <col min="6" max="6" width="49.28515625" style="407" customWidth="1"/>
    <col min="7" max="7" width="23.140625" style="407" customWidth="1"/>
    <col min="8" max="8" width="12.5703125" style="407" customWidth="1"/>
    <col min="9" max="9" width="15.140625" style="407" customWidth="1"/>
    <col min="10" max="10" width="52.42578125" style="407" customWidth="1"/>
    <col min="11" max="11" width="9.140625" style="407"/>
    <col min="12" max="12" width="17.5703125" style="407" customWidth="1"/>
    <col min="13" max="13" width="13.140625" style="407" bestFit="1" customWidth="1"/>
    <col min="14" max="14" width="13.140625" style="407" customWidth="1"/>
    <col min="15" max="15" width="17.85546875" style="407" customWidth="1"/>
    <col min="16" max="16" width="13" style="407" customWidth="1"/>
    <col min="17" max="17" width="16.5703125" style="407" customWidth="1"/>
    <col min="18" max="18" width="17" style="407" customWidth="1"/>
    <col min="19" max="16384" width="9.140625" style="407"/>
  </cols>
  <sheetData>
    <row r="2" spans="1:18" x14ac:dyDescent="0.25">
      <c r="A2" s="409" t="s">
        <v>4117</v>
      </c>
    </row>
    <row r="4" spans="1:18" ht="37.5" customHeight="1" x14ac:dyDescent="0.25">
      <c r="A4" s="1180" t="s">
        <v>0</v>
      </c>
      <c r="B4" s="1182" t="s">
        <v>1</v>
      </c>
      <c r="C4" s="1182" t="s">
        <v>2</v>
      </c>
      <c r="D4" s="1182" t="s">
        <v>3</v>
      </c>
      <c r="E4" s="1180" t="s">
        <v>4</v>
      </c>
      <c r="F4" s="1182" t="s">
        <v>5</v>
      </c>
      <c r="G4" s="1180" t="s">
        <v>6</v>
      </c>
      <c r="H4" s="1186" t="s">
        <v>7</v>
      </c>
      <c r="I4" s="1187"/>
      <c r="J4" s="1180" t="s">
        <v>8</v>
      </c>
      <c r="K4" s="1186" t="s">
        <v>9</v>
      </c>
      <c r="L4" s="1003"/>
      <c r="M4" s="1188" t="s">
        <v>10</v>
      </c>
      <c r="N4" s="1189"/>
      <c r="O4" s="1188" t="s">
        <v>11</v>
      </c>
      <c r="P4" s="1189"/>
      <c r="Q4" s="1180" t="s">
        <v>12</v>
      </c>
      <c r="R4" s="1182" t="s">
        <v>13</v>
      </c>
    </row>
    <row r="5" spans="1:18" ht="21.75" customHeight="1" x14ac:dyDescent="0.25">
      <c r="A5" s="1181"/>
      <c r="B5" s="1183"/>
      <c r="C5" s="1183"/>
      <c r="D5" s="1183"/>
      <c r="E5" s="1181"/>
      <c r="F5" s="1183"/>
      <c r="G5" s="1181"/>
      <c r="H5" s="439" t="s">
        <v>14</v>
      </c>
      <c r="I5" s="439" t="s">
        <v>15</v>
      </c>
      <c r="J5" s="1181"/>
      <c r="K5" s="442">
        <v>2018</v>
      </c>
      <c r="L5" s="442">
        <v>2019</v>
      </c>
      <c r="M5" s="443">
        <v>2018</v>
      </c>
      <c r="N5" s="443">
        <v>2019</v>
      </c>
      <c r="O5" s="443">
        <v>2018</v>
      </c>
      <c r="P5" s="443">
        <v>2019</v>
      </c>
      <c r="Q5" s="1181"/>
      <c r="R5" s="1183"/>
    </row>
    <row r="6" spans="1:18" x14ac:dyDescent="0.25">
      <c r="A6" s="440" t="s">
        <v>16</v>
      </c>
      <c r="B6" s="439" t="s">
        <v>17</v>
      </c>
      <c r="C6" s="439" t="s">
        <v>18</v>
      </c>
      <c r="D6" s="439" t="s">
        <v>19</v>
      </c>
      <c r="E6" s="440" t="s">
        <v>20</v>
      </c>
      <c r="F6" s="439" t="s">
        <v>21</v>
      </c>
      <c r="G6" s="440" t="s">
        <v>22</v>
      </c>
      <c r="H6" s="439" t="s">
        <v>23</v>
      </c>
      <c r="I6" s="439" t="s">
        <v>24</v>
      </c>
      <c r="J6" s="440" t="s">
        <v>25</v>
      </c>
      <c r="K6" s="442" t="s">
        <v>26</v>
      </c>
      <c r="L6" s="442" t="s">
        <v>27</v>
      </c>
      <c r="M6" s="441" t="s">
        <v>28</v>
      </c>
      <c r="N6" s="441" t="s">
        <v>29</v>
      </c>
      <c r="O6" s="441" t="s">
        <v>30</v>
      </c>
      <c r="P6" s="441" t="s">
        <v>31</v>
      </c>
      <c r="Q6" s="440" t="s">
        <v>32</v>
      </c>
      <c r="R6" s="439" t="s">
        <v>33</v>
      </c>
    </row>
    <row r="7" spans="1:18" ht="240" x14ac:dyDescent="0.25">
      <c r="A7" s="25">
        <v>1</v>
      </c>
      <c r="B7" s="416">
        <v>1</v>
      </c>
      <c r="C7" s="416">
        <v>4</v>
      </c>
      <c r="D7" s="416">
        <v>2</v>
      </c>
      <c r="E7" s="397" t="s">
        <v>3442</v>
      </c>
      <c r="F7" s="397" t="s">
        <v>3441</v>
      </c>
      <c r="G7" s="416" t="s">
        <v>92</v>
      </c>
      <c r="H7" s="416" t="s">
        <v>53</v>
      </c>
      <c r="I7" s="113" t="s">
        <v>109</v>
      </c>
      <c r="J7" s="438" t="s">
        <v>3440</v>
      </c>
      <c r="K7" s="385" t="s">
        <v>59</v>
      </c>
      <c r="L7" s="385"/>
      <c r="M7" s="400">
        <v>12539.94</v>
      </c>
      <c r="N7" s="400"/>
      <c r="O7" s="400">
        <v>12539.94</v>
      </c>
      <c r="P7" s="400"/>
      <c r="Q7" s="416" t="s">
        <v>114</v>
      </c>
      <c r="R7" s="416" t="s">
        <v>3392</v>
      </c>
    </row>
    <row r="8" spans="1:18" ht="106.5" customHeight="1" x14ac:dyDescent="0.25">
      <c r="A8" s="25">
        <v>2</v>
      </c>
      <c r="B8" s="416">
        <v>1</v>
      </c>
      <c r="C8" s="416">
        <v>4</v>
      </c>
      <c r="D8" s="416">
        <v>2</v>
      </c>
      <c r="E8" s="397" t="s">
        <v>3439</v>
      </c>
      <c r="F8" s="438" t="s">
        <v>3438</v>
      </c>
      <c r="G8" s="416" t="s">
        <v>41</v>
      </c>
      <c r="H8" s="416" t="s">
        <v>53</v>
      </c>
      <c r="I8" s="113" t="s">
        <v>98</v>
      </c>
      <c r="J8" s="397" t="s">
        <v>3437</v>
      </c>
      <c r="K8" s="385" t="s">
        <v>69</v>
      </c>
      <c r="L8" s="385"/>
      <c r="M8" s="400">
        <v>41712.199999999997</v>
      </c>
      <c r="N8" s="400"/>
      <c r="O8" s="400">
        <v>41712.199999999997</v>
      </c>
      <c r="P8" s="400"/>
      <c r="Q8" s="416" t="s">
        <v>114</v>
      </c>
      <c r="R8" s="416" t="s">
        <v>3392</v>
      </c>
    </row>
    <row r="9" spans="1:18" ht="120" x14ac:dyDescent="0.25">
      <c r="A9" s="25">
        <v>3</v>
      </c>
      <c r="B9" s="382">
        <v>1</v>
      </c>
      <c r="C9" s="382">
        <v>4</v>
      </c>
      <c r="D9" s="416">
        <v>2</v>
      </c>
      <c r="E9" s="397" t="s">
        <v>3436</v>
      </c>
      <c r="F9" s="397" t="s">
        <v>3435</v>
      </c>
      <c r="G9" s="416" t="s">
        <v>41</v>
      </c>
      <c r="H9" s="416" t="s">
        <v>53</v>
      </c>
      <c r="I9" s="113" t="s">
        <v>66</v>
      </c>
      <c r="J9" s="396" t="s">
        <v>3434</v>
      </c>
      <c r="K9" s="385" t="s">
        <v>62</v>
      </c>
      <c r="L9" s="385"/>
      <c r="M9" s="400">
        <v>70013.899999999994</v>
      </c>
      <c r="N9" s="400"/>
      <c r="O9" s="386">
        <v>70013.899999999994</v>
      </c>
      <c r="P9" s="386"/>
      <c r="Q9" s="416" t="s">
        <v>114</v>
      </c>
      <c r="R9" s="416" t="s">
        <v>3392</v>
      </c>
    </row>
    <row r="10" spans="1:18" ht="165" x14ac:dyDescent="0.25">
      <c r="A10" s="25">
        <v>4</v>
      </c>
      <c r="B10" s="382">
        <v>1</v>
      </c>
      <c r="C10" s="382">
        <v>4</v>
      </c>
      <c r="D10" s="416">
        <v>5</v>
      </c>
      <c r="E10" s="397" t="s">
        <v>3433</v>
      </c>
      <c r="F10" s="397" t="s">
        <v>3432</v>
      </c>
      <c r="G10" s="416" t="s">
        <v>41</v>
      </c>
      <c r="H10" s="416" t="s">
        <v>53</v>
      </c>
      <c r="I10" s="113" t="s">
        <v>66</v>
      </c>
      <c r="J10" s="397" t="s">
        <v>3431</v>
      </c>
      <c r="K10" s="385" t="s">
        <v>69</v>
      </c>
      <c r="L10" s="385"/>
      <c r="M10" s="386">
        <v>10011.5</v>
      </c>
      <c r="N10" s="386"/>
      <c r="O10" s="386">
        <v>10011.5</v>
      </c>
      <c r="P10" s="386"/>
      <c r="Q10" s="416" t="s">
        <v>114</v>
      </c>
      <c r="R10" s="416" t="s">
        <v>3392</v>
      </c>
    </row>
    <row r="11" spans="1:18" s="408" customFormat="1" ht="90" x14ac:dyDescent="0.25">
      <c r="A11" s="250">
        <v>5</v>
      </c>
      <c r="B11" s="387">
        <v>1</v>
      </c>
      <c r="C11" s="387">
        <v>4</v>
      </c>
      <c r="D11" s="415">
        <v>2</v>
      </c>
      <c r="E11" s="405" t="s">
        <v>3430</v>
      </c>
      <c r="F11" s="405" t="s">
        <v>3429</v>
      </c>
      <c r="G11" s="415" t="s">
        <v>64</v>
      </c>
      <c r="H11" s="415" t="s">
        <v>53</v>
      </c>
      <c r="I11" s="5" t="s">
        <v>3428</v>
      </c>
      <c r="J11" s="405" t="s">
        <v>3427</v>
      </c>
      <c r="K11" s="388" t="s">
        <v>69</v>
      </c>
      <c r="L11" s="388"/>
      <c r="M11" s="417">
        <v>14109.609999999999</v>
      </c>
      <c r="N11" s="417"/>
      <c r="O11" s="417">
        <v>14109.609999999999</v>
      </c>
      <c r="P11" s="417"/>
      <c r="Q11" s="416" t="s">
        <v>114</v>
      </c>
      <c r="R11" s="416" t="s">
        <v>3392</v>
      </c>
    </row>
    <row r="12" spans="1:18" s="410" customFormat="1" ht="90" x14ac:dyDescent="0.25">
      <c r="A12" s="552">
        <v>6</v>
      </c>
      <c r="B12" s="555">
        <v>1</v>
      </c>
      <c r="C12" s="555">
        <v>4</v>
      </c>
      <c r="D12" s="565">
        <v>2</v>
      </c>
      <c r="E12" s="331" t="s">
        <v>3426</v>
      </c>
      <c r="F12" s="587" t="s">
        <v>3425</v>
      </c>
      <c r="G12" s="565" t="s">
        <v>92</v>
      </c>
      <c r="H12" s="565" t="s">
        <v>53</v>
      </c>
      <c r="I12" s="706" t="s">
        <v>4116</v>
      </c>
      <c r="J12" s="585" t="s">
        <v>3424</v>
      </c>
      <c r="K12" s="577" t="s">
        <v>62</v>
      </c>
      <c r="L12" s="577"/>
      <c r="M12" s="573">
        <v>9644.73</v>
      </c>
      <c r="N12" s="573"/>
      <c r="O12" s="573">
        <v>9644.73</v>
      </c>
      <c r="P12" s="573"/>
      <c r="Q12" s="565" t="s">
        <v>114</v>
      </c>
      <c r="R12" s="550" t="s">
        <v>3392</v>
      </c>
    </row>
    <row r="13" spans="1:18" ht="105" x14ac:dyDescent="0.25">
      <c r="A13" s="25">
        <v>7</v>
      </c>
      <c r="B13" s="382">
        <v>1</v>
      </c>
      <c r="C13" s="382">
        <v>4</v>
      </c>
      <c r="D13" s="416">
        <v>2</v>
      </c>
      <c r="E13" s="397" t="s">
        <v>3423</v>
      </c>
      <c r="F13" s="397" t="s">
        <v>3422</v>
      </c>
      <c r="G13" s="416" t="s">
        <v>92</v>
      </c>
      <c r="H13" s="416" t="s">
        <v>53</v>
      </c>
      <c r="I13" s="113" t="s">
        <v>72</v>
      </c>
      <c r="J13" s="396" t="s">
        <v>3421</v>
      </c>
      <c r="K13" s="385" t="s">
        <v>62</v>
      </c>
      <c r="L13" s="385"/>
      <c r="M13" s="386">
        <v>4674.12</v>
      </c>
      <c r="N13" s="386"/>
      <c r="O13" s="386">
        <v>4674.12</v>
      </c>
      <c r="P13" s="386"/>
      <c r="Q13" s="416" t="s">
        <v>114</v>
      </c>
      <c r="R13" s="415" t="str">
        <f>R15</f>
        <v>Kalsk 91
66-100 Sulechów</v>
      </c>
    </row>
    <row r="14" spans="1:18" s="410" customFormat="1" ht="150" x14ac:dyDescent="0.25">
      <c r="A14" s="552">
        <v>8</v>
      </c>
      <c r="B14" s="552">
        <v>1</v>
      </c>
      <c r="C14" s="552">
        <v>4</v>
      </c>
      <c r="D14" s="556">
        <v>2</v>
      </c>
      <c r="E14" s="566" t="s">
        <v>3420</v>
      </c>
      <c r="F14" s="566" t="s">
        <v>3419</v>
      </c>
      <c r="G14" s="556" t="s">
        <v>3418</v>
      </c>
      <c r="H14" s="556" t="s">
        <v>53</v>
      </c>
      <c r="I14" s="113" t="s">
        <v>95</v>
      </c>
      <c r="J14" s="566" t="s">
        <v>3417</v>
      </c>
      <c r="K14" s="559" t="s">
        <v>62</v>
      </c>
      <c r="L14" s="559"/>
      <c r="M14" s="560">
        <v>18014.86</v>
      </c>
      <c r="N14" s="560"/>
      <c r="O14" s="560">
        <v>18014.86</v>
      </c>
      <c r="P14" s="560"/>
      <c r="Q14" s="556" t="s">
        <v>114</v>
      </c>
      <c r="R14" s="556" t="s">
        <v>3392</v>
      </c>
    </row>
    <row r="15" spans="1:18" ht="120" x14ac:dyDescent="0.25">
      <c r="A15" s="382">
        <v>9</v>
      </c>
      <c r="B15" s="382">
        <v>1</v>
      </c>
      <c r="C15" s="382">
        <v>4</v>
      </c>
      <c r="D15" s="416">
        <v>2</v>
      </c>
      <c r="E15" s="397" t="s">
        <v>3416</v>
      </c>
      <c r="F15" s="397" t="s">
        <v>3415</v>
      </c>
      <c r="G15" s="416" t="s">
        <v>92</v>
      </c>
      <c r="H15" s="416" t="s">
        <v>53</v>
      </c>
      <c r="I15" s="113" t="s">
        <v>72</v>
      </c>
      <c r="J15" s="396" t="s">
        <v>3414</v>
      </c>
      <c r="K15" s="385" t="s">
        <v>69</v>
      </c>
      <c r="L15" s="385"/>
      <c r="M15" s="386">
        <v>4756.2100000000009</v>
      </c>
      <c r="N15" s="386"/>
      <c r="O15" s="386">
        <v>4756.2100000000009</v>
      </c>
      <c r="P15" s="386"/>
      <c r="Q15" s="416" t="s">
        <v>114</v>
      </c>
      <c r="R15" s="416" t="s">
        <v>3392</v>
      </c>
    </row>
    <row r="16" spans="1:18" ht="255" x14ac:dyDescent="0.25">
      <c r="A16" s="382">
        <v>10</v>
      </c>
      <c r="B16" s="382">
        <v>1</v>
      </c>
      <c r="C16" s="382">
        <v>4</v>
      </c>
      <c r="D16" s="416">
        <v>2</v>
      </c>
      <c r="E16" s="396" t="s">
        <v>3413</v>
      </c>
      <c r="F16" s="396" t="s">
        <v>3412</v>
      </c>
      <c r="G16" s="416" t="s">
        <v>92</v>
      </c>
      <c r="H16" s="416" t="s">
        <v>53</v>
      </c>
      <c r="I16" s="113" t="s">
        <v>113</v>
      </c>
      <c r="J16" s="396" t="s">
        <v>3411</v>
      </c>
      <c r="K16" s="385" t="s">
        <v>62</v>
      </c>
      <c r="L16" s="385"/>
      <c r="M16" s="386">
        <v>6276.43</v>
      </c>
      <c r="N16" s="386"/>
      <c r="O16" s="386">
        <v>6276.43</v>
      </c>
      <c r="P16" s="386"/>
      <c r="Q16" s="416" t="s">
        <v>114</v>
      </c>
      <c r="R16" s="416" t="s">
        <v>3392</v>
      </c>
    </row>
    <row r="17" spans="1:21" s="410" customFormat="1" ht="210" x14ac:dyDescent="0.25">
      <c r="A17" s="552">
        <v>11</v>
      </c>
      <c r="B17" s="552">
        <v>1</v>
      </c>
      <c r="C17" s="552">
        <v>4</v>
      </c>
      <c r="D17" s="556">
        <v>2</v>
      </c>
      <c r="E17" s="566" t="s">
        <v>3410</v>
      </c>
      <c r="F17" s="566" t="s">
        <v>3409</v>
      </c>
      <c r="G17" s="556" t="s">
        <v>41</v>
      </c>
      <c r="H17" s="556" t="s">
        <v>53</v>
      </c>
      <c r="I17" s="113" t="s">
        <v>95</v>
      </c>
      <c r="J17" s="586" t="s">
        <v>3408</v>
      </c>
      <c r="K17" s="559"/>
      <c r="L17" s="559" t="s">
        <v>82</v>
      </c>
      <c r="M17" s="560"/>
      <c r="N17" s="560">
        <v>50000</v>
      </c>
      <c r="O17" s="560"/>
      <c r="P17" s="560">
        <v>50000</v>
      </c>
      <c r="Q17" s="556" t="s">
        <v>114</v>
      </c>
      <c r="R17" s="556" t="s">
        <v>3392</v>
      </c>
    </row>
    <row r="18" spans="1:21" s="410" customFormat="1" ht="225" x14ac:dyDescent="0.25">
      <c r="A18" s="554">
        <v>12</v>
      </c>
      <c r="B18" s="554">
        <v>1</v>
      </c>
      <c r="C18" s="554">
        <v>4</v>
      </c>
      <c r="D18" s="550">
        <v>2</v>
      </c>
      <c r="E18" s="568" t="s">
        <v>3407</v>
      </c>
      <c r="F18" s="568" t="s">
        <v>3406</v>
      </c>
      <c r="G18" s="550" t="s">
        <v>64</v>
      </c>
      <c r="H18" s="550" t="s">
        <v>53</v>
      </c>
      <c r="I18" s="707" t="s">
        <v>113</v>
      </c>
      <c r="J18" s="566" t="s">
        <v>3405</v>
      </c>
      <c r="K18" s="569"/>
      <c r="L18" s="569" t="s">
        <v>69</v>
      </c>
      <c r="M18" s="567"/>
      <c r="N18" s="567">
        <v>15000</v>
      </c>
      <c r="O18" s="567"/>
      <c r="P18" s="567">
        <v>15000</v>
      </c>
      <c r="Q18" s="550" t="s">
        <v>114</v>
      </c>
      <c r="R18" s="550" t="s">
        <v>3392</v>
      </c>
    </row>
    <row r="19" spans="1:21" s="350" customFormat="1" ht="135" x14ac:dyDescent="0.25">
      <c r="A19" s="552">
        <v>13</v>
      </c>
      <c r="B19" s="552">
        <v>1</v>
      </c>
      <c r="C19" s="552">
        <v>4</v>
      </c>
      <c r="D19" s="556">
        <v>5</v>
      </c>
      <c r="E19" s="566" t="s">
        <v>3404</v>
      </c>
      <c r="F19" s="566" t="s">
        <v>3403</v>
      </c>
      <c r="G19" s="556" t="s">
        <v>41</v>
      </c>
      <c r="H19" s="556" t="s">
        <v>53</v>
      </c>
      <c r="I19" s="113" t="s">
        <v>98</v>
      </c>
      <c r="J19" s="566" t="s">
        <v>3402</v>
      </c>
      <c r="K19" s="559"/>
      <c r="L19" s="569" t="s">
        <v>69</v>
      </c>
      <c r="M19" s="560"/>
      <c r="N19" s="560">
        <v>55000</v>
      </c>
      <c r="O19" s="560"/>
      <c r="P19" s="560">
        <v>55000</v>
      </c>
      <c r="Q19" s="556" t="s">
        <v>114</v>
      </c>
      <c r="R19" s="556" t="s">
        <v>3392</v>
      </c>
    </row>
    <row r="20" spans="1:21" s="350" customFormat="1" ht="150" x14ac:dyDescent="0.25">
      <c r="A20" s="552">
        <v>14</v>
      </c>
      <c r="B20" s="566">
        <v>1</v>
      </c>
      <c r="C20" s="566">
        <v>4</v>
      </c>
      <c r="D20" s="566">
        <v>2</v>
      </c>
      <c r="E20" s="566" t="s">
        <v>3401</v>
      </c>
      <c r="F20" s="566" t="s">
        <v>3400</v>
      </c>
      <c r="G20" s="556" t="s">
        <v>64</v>
      </c>
      <c r="H20" s="556" t="s">
        <v>53</v>
      </c>
      <c r="I20" s="556">
        <v>40</v>
      </c>
      <c r="J20" s="566" t="s">
        <v>3399</v>
      </c>
      <c r="K20" s="556"/>
      <c r="L20" s="569" t="s">
        <v>62</v>
      </c>
      <c r="M20" s="708"/>
      <c r="N20" s="578">
        <v>12000</v>
      </c>
      <c r="O20" s="708"/>
      <c r="P20" s="578">
        <v>12000</v>
      </c>
      <c r="Q20" s="556" t="s">
        <v>114</v>
      </c>
      <c r="R20" s="556" t="s">
        <v>3392</v>
      </c>
      <c r="S20" s="709"/>
      <c r="T20" s="709"/>
      <c r="U20" s="709"/>
    </row>
    <row r="21" spans="1:21" s="350" customFormat="1" ht="210" x14ac:dyDescent="0.25">
      <c r="A21" s="552">
        <v>15</v>
      </c>
      <c r="B21" s="556">
        <v>1</v>
      </c>
      <c r="C21" s="556">
        <v>4</v>
      </c>
      <c r="D21" s="556">
        <v>2</v>
      </c>
      <c r="E21" s="566" t="s">
        <v>3398</v>
      </c>
      <c r="F21" s="566" t="s">
        <v>3397</v>
      </c>
      <c r="G21" s="556" t="s">
        <v>41</v>
      </c>
      <c r="H21" s="556" t="s">
        <v>53</v>
      </c>
      <c r="I21" s="556">
        <v>30</v>
      </c>
      <c r="J21" s="566" t="s">
        <v>3396</v>
      </c>
      <c r="K21" s="556"/>
      <c r="L21" s="569" t="s">
        <v>69</v>
      </c>
      <c r="M21" s="708"/>
      <c r="N21" s="578">
        <v>8000</v>
      </c>
      <c r="O21" s="708"/>
      <c r="P21" s="578">
        <v>8000</v>
      </c>
      <c r="Q21" s="556" t="s">
        <v>114</v>
      </c>
      <c r="R21" s="556" t="s">
        <v>3392</v>
      </c>
    </row>
    <row r="22" spans="1:21" s="350" customFormat="1" ht="75" x14ac:dyDescent="0.25">
      <c r="A22" s="552">
        <v>16</v>
      </c>
      <c r="B22" s="556">
        <v>1</v>
      </c>
      <c r="C22" s="556">
        <v>4</v>
      </c>
      <c r="D22" s="556">
        <v>2</v>
      </c>
      <c r="E22" s="566" t="s">
        <v>3395</v>
      </c>
      <c r="F22" s="566" t="s">
        <v>3394</v>
      </c>
      <c r="G22" s="556" t="s">
        <v>64</v>
      </c>
      <c r="H22" s="556" t="s">
        <v>53</v>
      </c>
      <c r="I22" s="556">
        <v>50</v>
      </c>
      <c r="J22" s="566" t="s">
        <v>3393</v>
      </c>
      <c r="K22" s="556"/>
      <c r="L22" s="556" t="s">
        <v>62</v>
      </c>
      <c r="M22" s="708"/>
      <c r="N22" s="578">
        <v>20000</v>
      </c>
      <c r="O22" s="708"/>
      <c r="P22" s="578">
        <v>20000</v>
      </c>
      <c r="Q22" s="556" t="s">
        <v>114</v>
      </c>
      <c r="R22" s="556" t="s">
        <v>3392</v>
      </c>
    </row>
    <row r="23" spans="1:21" s="434" customFormat="1" ht="20.25" customHeight="1" x14ac:dyDescent="0.25">
      <c r="A23" s="436"/>
      <c r="B23" s="1184"/>
      <c r="C23" s="1185"/>
      <c r="D23" s="1185"/>
      <c r="E23" s="1185"/>
      <c r="F23" s="1185"/>
      <c r="G23" s="1185"/>
      <c r="H23" s="1185"/>
      <c r="I23" s="1185"/>
      <c r="J23" s="1185"/>
      <c r="K23" s="1185"/>
      <c r="L23" s="1185"/>
      <c r="M23" s="1185"/>
      <c r="N23" s="1185"/>
      <c r="O23" s="435"/>
      <c r="P23" s="435"/>
      <c r="Q23" s="435"/>
      <c r="R23" s="435"/>
    </row>
    <row r="25" spans="1:21" x14ac:dyDescent="0.25">
      <c r="M25" s="918"/>
      <c r="N25" s="828" t="s">
        <v>119</v>
      </c>
      <c r="O25" s="828"/>
      <c r="P25" s="828" t="s">
        <v>120</v>
      </c>
      <c r="Q25" s="919"/>
    </row>
    <row r="26" spans="1:21" x14ac:dyDescent="0.25">
      <c r="M26" s="918"/>
      <c r="N26" s="251" t="s">
        <v>121</v>
      </c>
      <c r="O26" s="189" t="s">
        <v>122</v>
      </c>
      <c r="P26" s="207" t="s">
        <v>121</v>
      </c>
      <c r="Q26" s="189" t="s">
        <v>122</v>
      </c>
    </row>
    <row r="27" spans="1:21" x14ac:dyDescent="0.25">
      <c r="M27" s="406" t="s">
        <v>123</v>
      </c>
      <c r="N27" s="361">
        <v>16</v>
      </c>
      <c r="O27" s="360">
        <v>351753.5</v>
      </c>
      <c r="P27" s="359">
        <v>0</v>
      </c>
      <c r="Q27" s="360">
        <v>0</v>
      </c>
    </row>
  </sheetData>
  <mergeCells count="18">
    <mergeCell ref="R4:R5"/>
    <mergeCell ref="F4:F5"/>
    <mergeCell ref="J4:J5"/>
    <mergeCell ref="K4:L4"/>
    <mergeCell ref="M4:N4"/>
    <mergeCell ref="O4:P4"/>
    <mergeCell ref="M25:M26"/>
    <mergeCell ref="N25:O25"/>
    <mergeCell ref="P25:Q25"/>
    <mergeCell ref="A4:A5"/>
    <mergeCell ref="B4:B5"/>
    <mergeCell ref="C4:C5"/>
    <mergeCell ref="D4:D5"/>
    <mergeCell ref="E4:E5"/>
    <mergeCell ref="G4:G5"/>
    <mergeCell ref="B23:N23"/>
    <mergeCell ref="H4:I4"/>
    <mergeCell ref="Q4:Q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S126"/>
  <sheetViews>
    <sheetView zoomScale="70" zoomScaleNormal="70" workbookViewId="0">
      <selection activeCell="J47" sqref="J47"/>
    </sheetView>
  </sheetViews>
  <sheetFormatPr defaultRowHeight="15" x14ac:dyDescent="0.25"/>
  <cols>
    <col min="1" max="1" width="4.7109375" style="407" customWidth="1"/>
    <col min="2" max="2" width="9.140625" style="407"/>
    <col min="3" max="3" width="11.42578125" style="407" customWidth="1"/>
    <col min="4" max="4" width="9.7109375" style="407" customWidth="1"/>
    <col min="5" max="5" width="45.7109375" style="407" customWidth="1"/>
    <col min="6" max="6" width="67.5703125" style="407" customWidth="1"/>
    <col min="7" max="7" width="30.5703125" style="407" customWidth="1"/>
    <col min="8" max="8" width="19.28515625" style="407" customWidth="1"/>
    <col min="9" max="9" width="16.140625" style="407" customWidth="1"/>
    <col min="10" max="10" width="29.7109375" style="407" customWidth="1"/>
    <col min="11" max="11" width="10.7109375" style="407" customWidth="1"/>
    <col min="12" max="12" width="12.7109375" style="407" customWidth="1"/>
    <col min="13" max="13" width="14.7109375" style="104" customWidth="1"/>
    <col min="14" max="14" width="14.28515625" style="104" customWidth="1"/>
    <col min="15" max="16" width="14.7109375" style="104" customWidth="1"/>
    <col min="17" max="17" width="16.7109375" style="407" customWidth="1"/>
    <col min="18" max="18" width="18.85546875" style="407" customWidth="1"/>
    <col min="19" max="257" width="9.140625" style="407"/>
    <col min="258" max="258" width="4.7109375" style="407" bestFit="1" customWidth="1"/>
    <col min="259" max="259" width="9.7109375" style="407" bestFit="1" customWidth="1"/>
    <col min="260" max="260" width="10" style="407" bestFit="1" customWidth="1"/>
    <col min="261" max="261" width="9.140625" style="407"/>
    <col min="262" max="262" width="22.85546875" style="407" customWidth="1"/>
    <col min="263" max="263" width="59.7109375" style="407" bestFit="1" customWidth="1"/>
    <col min="264" max="264" width="57.85546875" style="407" bestFit="1" customWidth="1"/>
    <col min="265" max="265" width="35.28515625" style="407" bestFit="1" customWidth="1"/>
    <col min="266" max="266" width="28.140625" style="407" bestFit="1" customWidth="1"/>
    <col min="267" max="267" width="33.140625" style="407" bestFit="1" customWidth="1"/>
    <col min="268" max="268" width="26" style="407" bestFit="1" customWidth="1"/>
    <col min="269" max="269" width="19.140625" style="407" bestFit="1" customWidth="1"/>
    <col min="270" max="270" width="10.42578125" style="407" customWidth="1"/>
    <col min="271" max="271" width="11.85546875" style="407" customWidth="1"/>
    <col min="272" max="272" width="14.7109375" style="407" customWidth="1"/>
    <col min="273" max="273" width="9" style="407" bestFit="1" customWidth="1"/>
    <col min="274" max="513" width="9.140625" style="407"/>
    <col min="514" max="514" width="4.7109375" style="407" bestFit="1" customWidth="1"/>
    <col min="515" max="515" width="9.7109375" style="407" bestFit="1" customWidth="1"/>
    <col min="516" max="516" width="10" style="407" bestFit="1" customWidth="1"/>
    <col min="517" max="517" width="9.140625" style="407"/>
    <col min="518" max="518" width="22.85546875" style="407" customWidth="1"/>
    <col min="519" max="519" width="59.7109375" style="407" bestFit="1" customWidth="1"/>
    <col min="520" max="520" width="57.85546875" style="407" bestFit="1" customWidth="1"/>
    <col min="521" max="521" width="35.28515625" style="407" bestFit="1" customWidth="1"/>
    <col min="522" max="522" width="28.140625" style="407" bestFit="1" customWidth="1"/>
    <col min="523" max="523" width="33.140625" style="407" bestFit="1" customWidth="1"/>
    <col min="524" max="524" width="26" style="407" bestFit="1" customWidth="1"/>
    <col min="525" max="525" width="19.140625" style="407" bestFit="1" customWidth="1"/>
    <col min="526" max="526" width="10.42578125" style="407" customWidth="1"/>
    <col min="527" max="527" width="11.85546875" style="407" customWidth="1"/>
    <col min="528" max="528" width="14.7109375" style="407" customWidth="1"/>
    <col min="529" max="529" width="9" style="407" bestFit="1" customWidth="1"/>
    <col min="530" max="769" width="9.140625" style="407"/>
    <col min="770" max="770" width="4.7109375" style="407" bestFit="1" customWidth="1"/>
    <col min="771" max="771" width="9.7109375" style="407" bestFit="1" customWidth="1"/>
    <col min="772" max="772" width="10" style="407" bestFit="1" customWidth="1"/>
    <col min="773" max="773" width="9.140625" style="407"/>
    <col min="774" max="774" width="22.85546875" style="407" customWidth="1"/>
    <col min="775" max="775" width="59.7109375" style="407" bestFit="1" customWidth="1"/>
    <col min="776" max="776" width="57.85546875" style="407" bestFit="1" customWidth="1"/>
    <col min="777" max="777" width="35.28515625" style="407" bestFit="1" customWidth="1"/>
    <col min="778" max="778" width="28.140625" style="407" bestFit="1" customWidth="1"/>
    <col min="779" max="779" width="33.140625" style="407" bestFit="1" customWidth="1"/>
    <col min="780" max="780" width="26" style="407" bestFit="1" customWidth="1"/>
    <col min="781" max="781" width="19.140625" style="407" bestFit="1" customWidth="1"/>
    <col min="782" max="782" width="10.42578125" style="407" customWidth="1"/>
    <col min="783" max="783" width="11.85546875" style="407" customWidth="1"/>
    <col min="784" max="784" width="14.7109375" style="407" customWidth="1"/>
    <col min="785" max="785" width="9" style="407" bestFit="1" customWidth="1"/>
    <col min="786" max="1025" width="9.140625" style="407"/>
    <col min="1026" max="1026" width="4.7109375" style="407" bestFit="1" customWidth="1"/>
    <col min="1027" max="1027" width="9.7109375" style="407" bestFit="1" customWidth="1"/>
    <col min="1028" max="1028" width="10" style="407" bestFit="1" customWidth="1"/>
    <col min="1029" max="1029" width="9.140625" style="407"/>
    <col min="1030" max="1030" width="22.85546875" style="407" customWidth="1"/>
    <col min="1031" max="1031" width="59.7109375" style="407" bestFit="1" customWidth="1"/>
    <col min="1032" max="1032" width="57.85546875" style="407" bestFit="1" customWidth="1"/>
    <col min="1033" max="1033" width="35.28515625" style="407" bestFit="1" customWidth="1"/>
    <col min="1034" max="1034" width="28.140625" style="407" bestFit="1" customWidth="1"/>
    <col min="1035" max="1035" width="33.140625" style="407" bestFit="1" customWidth="1"/>
    <col min="1036" max="1036" width="26" style="407" bestFit="1" customWidth="1"/>
    <col min="1037" max="1037" width="19.140625" style="407" bestFit="1" customWidth="1"/>
    <col min="1038" max="1038" width="10.42578125" style="407" customWidth="1"/>
    <col min="1039" max="1039" width="11.85546875" style="407" customWidth="1"/>
    <col min="1040" max="1040" width="14.7109375" style="407" customWidth="1"/>
    <col min="1041" max="1041" width="9" style="407" bestFit="1" customWidth="1"/>
    <col min="1042" max="1281" width="9.140625" style="407"/>
    <col min="1282" max="1282" width="4.7109375" style="407" bestFit="1" customWidth="1"/>
    <col min="1283" max="1283" width="9.7109375" style="407" bestFit="1" customWidth="1"/>
    <col min="1284" max="1284" width="10" style="407" bestFit="1" customWidth="1"/>
    <col min="1285" max="1285" width="9.140625" style="407"/>
    <col min="1286" max="1286" width="22.85546875" style="407" customWidth="1"/>
    <col min="1287" max="1287" width="59.7109375" style="407" bestFit="1" customWidth="1"/>
    <col min="1288" max="1288" width="57.85546875" style="407" bestFit="1" customWidth="1"/>
    <col min="1289" max="1289" width="35.28515625" style="407" bestFit="1" customWidth="1"/>
    <col min="1290" max="1290" width="28.140625" style="407" bestFit="1" customWidth="1"/>
    <col min="1291" max="1291" width="33.140625" style="407" bestFit="1" customWidth="1"/>
    <col min="1292" max="1292" width="26" style="407" bestFit="1" customWidth="1"/>
    <col min="1293" max="1293" width="19.140625" style="407" bestFit="1" customWidth="1"/>
    <col min="1294" max="1294" width="10.42578125" style="407" customWidth="1"/>
    <col min="1295" max="1295" width="11.85546875" style="407" customWidth="1"/>
    <col min="1296" max="1296" width="14.7109375" style="407" customWidth="1"/>
    <col min="1297" max="1297" width="9" style="407" bestFit="1" customWidth="1"/>
    <col min="1298" max="1537" width="9.140625" style="407"/>
    <col min="1538" max="1538" width="4.7109375" style="407" bestFit="1" customWidth="1"/>
    <col min="1539" max="1539" width="9.7109375" style="407" bestFit="1" customWidth="1"/>
    <col min="1540" max="1540" width="10" style="407" bestFit="1" customWidth="1"/>
    <col min="1541" max="1541" width="9.140625" style="407"/>
    <col min="1542" max="1542" width="22.85546875" style="407" customWidth="1"/>
    <col min="1543" max="1543" width="59.7109375" style="407" bestFit="1" customWidth="1"/>
    <col min="1544" max="1544" width="57.85546875" style="407" bestFit="1" customWidth="1"/>
    <col min="1545" max="1545" width="35.28515625" style="407" bestFit="1" customWidth="1"/>
    <col min="1546" max="1546" width="28.140625" style="407" bestFit="1" customWidth="1"/>
    <col min="1547" max="1547" width="33.140625" style="407" bestFit="1" customWidth="1"/>
    <col min="1548" max="1548" width="26" style="407" bestFit="1" customWidth="1"/>
    <col min="1549" max="1549" width="19.140625" style="407" bestFit="1" customWidth="1"/>
    <col min="1550" max="1550" width="10.42578125" style="407" customWidth="1"/>
    <col min="1551" max="1551" width="11.85546875" style="407" customWidth="1"/>
    <col min="1552" max="1552" width="14.7109375" style="407" customWidth="1"/>
    <col min="1553" max="1553" width="9" style="407" bestFit="1" customWidth="1"/>
    <col min="1554" max="1793" width="9.140625" style="407"/>
    <col min="1794" max="1794" width="4.7109375" style="407" bestFit="1" customWidth="1"/>
    <col min="1795" max="1795" width="9.7109375" style="407" bestFit="1" customWidth="1"/>
    <col min="1796" max="1796" width="10" style="407" bestFit="1" customWidth="1"/>
    <col min="1797" max="1797" width="9.140625" style="407"/>
    <col min="1798" max="1798" width="22.85546875" style="407" customWidth="1"/>
    <col min="1799" max="1799" width="59.7109375" style="407" bestFit="1" customWidth="1"/>
    <col min="1800" max="1800" width="57.85546875" style="407" bestFit="1" customWidth="1"/>
    <col min="1801" max="1801" width="35.28515625" style="407" bestFit="1" customWidth="1"/>
    <col min="1802" max="1802" width="28.140625" style="407" bestFit="1" customWidth="1"/>
    <col min="1803" max="1803" width="33.140625" style="407" bestFit="1" customWidth="1"/>
    <col min="1804" max="1804" width="26" style="407" bestFit="1" customWidth="1"/>
    <col min="1805" max="1805" width="19.140625" style="407" bestFit="1" customWidth="1"/>
    <col min="1806" max="1806" width="10.42578125" style="407" customWidth="1"/>
    <col min="1807" max="1807" width="11.85546875" style="407" customWidth="1"/>
    <col min="1808" max="1808" width="14.7109375" style="407" customWidth="1"/>
    <col min="1809" max="1809" width="9" style="407" bestFit="1" customWidth="1"/>
    <col min="1810" max="2049" width="9.140625" style="407"/>
    <col min="2050" max="2050" width="4.7109375" style="407" bestFit="1" customWidth="1"/>
    <col min="2051" max="2051" width="9.7109375" style="407" bestFit="1" customWidth="1"/>
    <col min="2052" max="2052" width="10" style="407" bestFit="1" customWidth="1"/>
    <col min="2053" max="2053" width="9.140625" style="407"/>
    <col min="2054" max="2054" width="22.85546875" style="407" customWidth="1"/>
    <col min="2055" max="2055" width="59.7109375" style="407" bestFit="1" customWidth="1"/>
    <col min="2056" max="2056" width="57.85546875" style="407" bestFit="1" customWidth="1"/>
    <col min="2057" max="2057" width="35.28515625" style="407" bestFit="1" customWidth="1"/>
    <col min="2058" max="2058" width="28.140625" style="407" bestFit="1" customWidth="1"/>
    <col min="2059" max="2059" width="33.140625" style="407" bestFit="1" customWidth="1"/>
    <col min="2060" max="2060" width="26" style="407" bestFit="1" customWidth="1"/>
    <col min="2061" max="2061" width="19.140625" style="407" bestFit="1" customWidth="1"/>
    <col min="2062" max="2062" width="10.42578125" style="407" customWidth="1"/>
    <col min="2063" max="2063" width="11.85546875" style="407" customWidth="1"/>
    <col min="2064" max="2064" width="14.7109375" style="407" customWidth="1"/>
    <col min="2065" max="2065" width="9" style="407" bestFit="1" customWidth="1"/>
    <col min="2066" max="2305" width="9.140625" style="407"/>
    <col min="2306" max="2306" width="4.7109375" style="407" bestFit="1" customWidth="1"/>
    <col min="2307" max="2307" width="9.7109375" style="407" bestFit="1" customWidth="1"/>
    <col min="2308" max="2308" width="10" style="407" bestFit="1" customWidth="1"/>
    <col min="2309" max="2309" width="9.140625" style="407"/>
    <col min="2310" max="2310" width="22.85546875" style="407" customWidth="1"/>
    <col min="2311" max="2311" width="59.7109375" style="407" bestFit="1" customWidth="1"/>
    <col min="2312" max="2312" width="57.85546875" style="407" bestFit="1" customWidth="1"/>
    <col min="2313" max="2313" width="35.28515625" style="407" bestFit="1" customWidth="1"/>
    <col min="2314" max="2314" width="28.140625" style="407" bestFit="1" customWidth="1"/>
    <col min="2315" max="2315" width="33.140625" style="407" bestFit="1" customWidth="1"/>
    <col min="2316" max="2316" width="26" style="407" bestFit="1" customWidth="1"/>
    <col min="2317" max="2317" width="19.140625" style="407" bestFit="1" customWidth="1"/>
    <col min="2318" max="2318" width="10.42578125" style="407" customWidth="1"/>
    <col min="2319" max="2319" width="11.85546875" style="407" customWidth="1"/>
    <col min="2320" max="2320" width="14.7109375" style="407" customWidth="1"/>
    <col min="2321" max="2321" width="9" style="407" bestFit="1" customWidth="1"/>
    <col min="2322" max="2561" width="9.140625" style="407"/>
    <col min="2562" max="2562" width="4.7109375" style="407" bestFit="1" customWidth="1"/>
    <col min="2563" max="2563" width="9.7109375" style="407" bestFit="1" customWidth="1"/>
    <col min="2564" max="2564" width="10" style="407" bestFit="1" customWidth="1"/>
    <col min="2565" max="2565" width="9.140625" style="407"/>
    <col min="2566" max="2566" width="22.85546875" style="407" customWidth="1"/>
    <col min="2567" max="2567" width="59.7109375" style="407" bestFit="1" customWidth="1"/>
    <col min="2568" max="2568" width="57.85546875" style="407" bestFit="1" customWidth="1"/>
    <col min="2569" max="2569" width="35.28515625" style="407" bestFit="1" customWidth="1"/>
    <col min="2570" max="2570" width="28.140625" style="407" bestFit="1" customWidth="1"/>
    <col min="2571" max="2571" width="33.140625" style="407" bestFit="1" customWidth="1"/>
    <col min="2572" max="2572" width="26" style="407" bestFit="1" customWidth="1"/>
    <col min="2573" max="2573" width="19.140625" style="407" bestFit="1" customWidth="1"/>
    <col min="2574" max="2574" width="10.42578125" style="407" customWidth="1"/>
    <col min="2575" max="2575" width="11.85546875" style="407" customWidth="1"/>
    <col min="2576" max="2576" width="14.7109375" style="407" customWidth="1"/>
    <col min="2577" max="2577" width="9" style="407" bestFit="1" customWidth="1"/>
    <col min="2578" max="2817" width="9.140625" style="407"/>
    <col min="2818" max="2818" width="4.7109375" style="407" bestFit="1" customWidth="1"/>
    <col min="2819" max="2819" width="9.7109375" style="407" bestFit="1" customWidth="1"/>
    <col min="2820" max="2820" width="10" style="407" bestFit="1" customWidth="1"/>
    <col min="2821" max="2821" width="9.140625" style="407"/>
    <col min="2822" max="2822" width="22.85546875" style="407" customWidth="1"/>
    <col min="2823" max="2823" width="59.7109375" style="407" bestFit="1" customWidth="1"/>
    <col min="2824" max="2824" width="57.85546875" style="407" bestFit="1" customWidth="1"/>
    <col min="2825" max="2825" width="35.28515625" style="407" bestFit="1" customWidth="1"/>
    <col min="2826" max="2826" width="28.140625" style="407" bestFit="1" customWidth="1"/>
    <col min="2827" max="2827" width="33.140625" style="407" bestFit="1" customWidth="1"/>
    <col min="2828" max="2828" width="26" style="407" bestFit="1" customWidth="1"/>
    <col min="2829" max="2829" width="19.140625" style="407" bestFit="1" customWidth="1"/>
    <col min="2830" max="2830" width="10.42578125" style="407" customWidth="1"/>
    <col min="2831" max="2831" width="11.85546875" style="407" customWidth="1"/>
    <col min="2832" max="2832" width="14.7109375" style="407" customWidth="1"/>
    <col min="2833" max="2833" width="9" style="407" bestFit="1" customWidth="1"/>
    <col min="2834" max="3073" width="9.140625" style="407"/>
    <col min="3074" max="3074" width="4.7109375" style="407" bestFit="1" customWidth="1"/>
    <col min="3075" max="3075" width="9.7109375" style="407" bestFit="1" customWidth="1"/>
    <col min="3076" max="3076" width="10" style="407" bestFit="1" customWidth="1"/>
    <col min="3077" max="3077" width="9.140625" style="407"/>
    <col min="3078" max="3078" width="22.85546875" style="407" customWidth="1"/>
    <col min="3079" max="3079" width="59.7109375" style="407" bestFit="1" customWidth="1"/>
    <col min="3080" max="3080" width="57.85546875" style="407" bestFit="1" customWidth="1"/>
    <col min="3081" max="3081" width="35.28515625" style="407" bestFit="1" customWidth="1"/>
    <col min="3082" max="3082" width="28.140625" style="407" bestFit="1" customWidth="1"/>
    <col min="3083" max="3083" width="33.140625" style="407" bestFit="1" customWidth="1"/>
    <col min="3084" max="3084" width="26" style="407" bestFit="1" customWidth="1"/>
    <col min="3085" max="3085" width="19.140625" style="407" bestFit="1" customWidth="1"/>
    <col min="3086" max="3086" width="10.42578125" style="407" customWidth="1"/>
    <col min="3087" max="3087" width="11.85546875" style="407" customWidth="1"/>
    <col min="3088" max="3088" width="14.7109375" style="407" customWidth="1"/>
    <col min="3089" max="3089" width="9" style="407" bestFit="1" customWidth="1"/>
    <col min="3090" max="3329" width="9.140625" style="407"/>
    <col min="3330" max="3330" width="4.7109375" style="407" bestFit="1" customWidth="1"/>
    <col min="3331" max="3331" width="9.7109375" style="407" bestFit="1" customWidth="1"/>
    <col min="3332" max="3332" width="10" style="407" bestFit="1" customWidth="1"/>
    <col min="3333" max="3333" width="9.140625" style="407"/>
    <col min="3334" max="3334" width="22.85546875" style="407" customWidth="1"/>
    <col min="3335" max="3335" width="59.7109375" style="407" bestFit="1" customWidth="1"/>
    <col min="3336" max="3336" width="57.85546875" style="407" bestFit="1" customWidth="1"/>
    <col min="3337" max="3337" width="35.28515625" style="407" bestFit="1" customWidth="1"/>
    <col min="3338" max="3338" width="28.140625" style="407" bestFit="1" customWidth="1"/>
    <col min="3339" max="3339" width="33.140625" style="407" bestFit="1" customWidth="1"/>
    <col min="3340" max="3340" width="26" style="407" bestFit="1" customWidth="1"/>
    <col min="3341" max="3341" width="19.140625" style="407" bestFit="1" customWidth="1"/>
    <col min="3342" max="3342" width="10.42578125" style="407" customWidth="1"/>
    <col min="3343" max="3343" width="11.85546875" style="407" customWidth="1"/>
    <col min="3344" max="3344" width="14.7109375" style="407" customWidth="1"/>
    <col min="3345" max="3345" width="9" style="407" bestFit="1" customWidth="1"/>
    <col min="3346" max="3585" width="9.140625" style="407"/>
    <col min="3586" max="3586" width="4.7109375" style="407" bestFit="1" customWidth="1"/>
    <col min="3587" max="3587" width="9.7109375" style="407" bestFit="1" customWidth="1"/>
    <col min="3588" max="3588" width="10" style="407" bestFit="1" customWidth="1"/>
    <col min="3589" max="3589" width="9.140625" style="407"/>
    <col min="3590" max="3590" width="22.85546875" style="407" customWidth="1"/>
    <col min="3591" max="3591" width="59.7109375" style="407" bestFit="1" customWidth="1"/>
    <col min="3592" max="3592" width="57.85546875" style="407" bestFit="1" customWidth="1"/>
    <col min="3593" max="3593" width="35.28515625" style="407" bestFit="1" customWidth="1"/>
    <col min="3594" max="3594" width="28.140625" style="407" bestFit="1" customWidth="1"/>
    <col min="3595" max="3595" width="33.140625" style="407" bestFit="1" customWidth="1"/>
    <col min="3596" max="3596" width="26" style="407" bestFit="1" customWidth="1"/>
    <col min="3597" max="3597" width="19.140625" style="407" bestFit="1" customWidth="1"/>
    <col min="3598" max="3598" width="10.42578125" style="407" customWidth="1"/>
    <col min="3599" max="3599" width="11.85546875" style="407" customWidth="1"/>
    <col min="3600" max="3600" width="14.7109375" style="407" customWidth="1"/>
    <col min="3601" max="3601" width="9" style="407" bestFit="1" customWidth="1"/>
    <col min="3602" max="3841" width="9.140625" style="407"/>
    <col min="3842" max="3842" width="4.7109375" style="407" bestFit="1" customWidth="1"/>
    <col min="3843" max="3843" width="9.7109375" style="407" bestFit="1" customWidth="1"/>
    <col min="3844" max="3844" width="10" style="407" bestFit="1" customWidth="1"/>
    <col min="3845" max="3845" width="9.140625" style="407"/>
    <col min="3846" max="3846" width="22.85546875" style="407" customWidth="1"/>
    <col min="3847" max="3847" width="59.7109375" style="407" bestFit="1" customWidth="1"/>
    <col min="3848" max="3848" width="57.85546875" style="407" bestFit="1" customWidth="1"/>
    <col min="3849" max="3849" width="35.28515625" style="407" bestFit="1" customWidth="1"/>
    <col min="3850" max="3850" width="28.140625" style="407" bestFit="1" customWidth="1"/>
    <col min="3851" max="3851" width="33.140625" style="407" bestFit="1" customWidth="1"/>
    <col min="3852" max="3852" width="26" style="407" bestFit="1" customWidth="1"/>
    <col min="3853" max="3853" width="19.140625" style="407" bestFit="1" customWidth="1"/>
    <col min="3854" max="3854" width="10.42578125" style="407" customWidth="1"/>
    <col min="3855" max="3855" width="11.85546875" style="407" customWidth="1"/>
    <col min="3856" max="3856" width="14.7109375" style="407" customWidth="1"/>
    <col min="3857" max="3857" width="9" style="407" bestFit="1" customWidth="1"/>
    <col min="3858" max="4097" width="9.140625" style="407"/>
    <col min="4098" max="4098" width="4.7109375" style="407" bestFit="1" customWidth="1"/>
    <col min="4099" max="4099" width="9.7109375" style="407" bestFit="1" customWidth="1"/>
    <col min="4100" max="4100" width="10" style="407" bestFit="1" customWidth="1"/>
    <col min="4101" max="4101" width="9.140625" style="407"/>
    <col min="4102" max="4102" width="22.85546875" style="407" customWidth="1"/>
    <col min="4103" max="4103" width="59.7109375" style="407" bestFit="1" customWidth="1"/>
    <col min="4104" max="4104" width="57.85546875" style="407" bestFit="1" customWidth="1"/>
    <col min="4105" max="4105" width="35.28515625" style="407" bestFit="1" customWidth="1"/>
    <col min="4106" max="4106" width="28.140625" style="407" bestFit="1" customWidth="1"/>
    <col min="4107" max="4107" width="33.140625" style="407" bestFit="1" customWidth="1"/>
    <col min="4108" max="4108" width="26" style="407" bestFit="1" customWidth="1"/>
    <col min="4109" max="4109" width="19.140625" style="407" bestFit="1" customWidth="1"/>
    <col min="4110" max="4110" width="10.42578125" style="407" customWidth="1"/>
    <col min="4111" max="4111" width="11.85546875" style="407" customWidth="1"/>
    <col min="4112" max="4112" width="14.7109375" style="407" customWidth="1"/>
    <col min="4113" max="4113" width="9" style="407" bestFit="1" customWidth="1"/>
    <col min="4114" max="4353" width="9.140625" style="407"/>
    <col min="4354" max="4354" width="4.7109375" style="407" bestFit="1" customWidth="1"/>
    <col min="4355" max="4355" width="9.7109375" style="407" bestFit="1" customWidth="1"/>
    <col min="4356" max="4356" width="10" style="407" bestFit="1" customWidth="1"/>
    <col min="4357" max="4357" width="9.140625" style="407"/>
    <col min="4358" max="4358" width="22.85546875" style="407" customWidth="1"/>
    <col min="4359" max="4359" width="59.7109375" style="407" bestFit="1" customWidth="1"/>
    <col min="4360" max="4360" width="57.85546875" style="407" bestFit="1" customWidth="1"/>
    <col min="4361" max="4361" width="35.28515625" style="407" bestFit="1" customWidth="1"/>
    <col min="4362" max="4362" width="28.140625" style="407" bestFit="1" customWidth="1"/>
    <col min="4363" max="4363" width="33.140625" style="407" bestFit="1" customWidth="1"/>
    <col min="4364" max="4364" width="26" style="407" bestFit="1" customWidth="1"/>
    <col min="4365" max="4365" width="19.140625" style="407" bestFit="1" customWidth="1"/>
    <col min="4366" max="4366" width="10.42578125" style="407" customWidth="1"/>
    <col min="4367" max="4367" width="11.85546875" style="407" customWidth="1"/>
    <col min="4368" max="4368" width="14.7109375" style="407" customWidth="1"/>
    <col min="4369" max="4369" width="9" style="407" bestFit="1" customWidth="1"/>
    <col min="4370" max="4609" width="9.140625" style="407"/>
    <col min="4610" max="4610" width="4.7109375" style="407" bestFit="1" customWidth="1"/>
    <col min="4611" max="4611" width="9.7109375" style="407" bestFit="1" customWidth="1"/>
    <col min="4612" max="4612" width="10" style="407" bestFit="1" customWidth="1"/>
    <col min="4613" max="4613" width="9.140625" style="407"/>
    <col min="4614" max="4614" width="22.85546875" style="407" customWidth="1"/>
    <col min="4615" max="4615" width="59.7109375" style="407" bestFit="1" customWidth="1"/>
    <col min="4616" max="4616" width="57.85546875" style="407" bestFit="1" customWidth="1"/>
    <col min="4617" max="4617" width="35.28515625" style="407" bestFit="1" customWidth="1"/>
    <col min="4618" max="4618" width="28.140625" style="407" bestFit="1" customWidth="1"/>
    <col min="4619" max="4619" width="33.140625" style="407" bestFit="1" customWidth="1"/>
    <col min="4620" max="4620" width="26" style="407" bestFit="1" customWidth="1"/>
    <col min="4621" max="4621" width="19.140625" style="407" bestFit="1" customWidth="1"/>
    <col min="4622" max="4622" width="10.42578125" style="407" customWidth="1"/>
    <col min="4623" max="4623" width="11.85546875" style="407" customWidth="1"/>
    <col min="4624" max="4624" width="14.7109375" style="407" customWidth="1"/>
    <col min="4625" max="4625" width="9" style="407" bestFit="1" customWidth="1"/>
    <col min="4626" max="4865" width="9.140625" style="407"/>
    <col min="4866" max="4866" width="4.7109375" style="407" bestFit="1" customWidth="1"/>
    <col min="4867" max="4867" width="9.7109375" style="407" bestFit="1" customWidth="1"/>
    <col min="4868" max="4868" width="10" style="407" bestFit="1" customWidth="1"/>
    <col min="4869" max="4869" width="9.140625" style="407"/>
    <col min="4870" max="4870" width="22.85546875" style="407" customWidth="1"/>
    <col min="4871" max="4871" width="59.7109375" style="407" bestFit="1" customWidth="1"/>
    <col min="4872" max="4872" width="57.85546875" style="407" bestFit="1" customWidth="1"/>
    <col min="4873" max="4873" width="35.28515625" style="407" bestFit="1" customWidth="1"/>
    <col min="4874" max="4874" width="28.140625" style="407" bestFit="1" customWidth="1"/>
    <col min="4875" max="4875" width="33.140625" style="407" bestFit="1" customWidth="1"/>
    <col min="4876" max="4876" width="26" style="407" bestFit="1" customWidth="1"/>
    <col min="4877" max="4877" width="19.140625" style="407" bestFit="1" customWidth="1"/>
    <col min="4878" max="4878" width="10.42578125" style="407" customWidth="1"/>
    <col min="4879" max="4879" width="11.85546875" style="407" customWidth="1"/>
    <col min="4880" max="4880" width="14.7109375" style="407" customWidth="1"/>
    <col min="4881" max="4881" width="9" style="407" bestFit="1" customWidth="1"/>
    <col min="4882" max="5121" width="9.140625" style="407"/>
    <col min="5122" max="5122" width="4.7109375" style="407" bestFit="1" customWidth="1"/>
    <col min="5123" max="5123" width="9.7109375" style="407" bestFit="1" customWidth="1"/>
    <col min="5124" max="5124" width="10" style="407" bestFit="1" customWidth="1"/>
    <col min="5125" max="5125" width="9.140625" style="407"/>
    <col min="5126" max="5126" width="22.85546875" style="407" customWidth="1"/>
    <col min="5127" max="5127" width="59.7109375" style="407" bestFit="1" customWidth="1"/>
    <col min="5128" max="5128" width="57.85546875" style="407" bestFit="1" customWidth="1"/>
    <col min="5129" max="5129" width="35.28515625" style="407" bestFit="1" customWidth="1"/>
    <col min="5130" max="5130" width="28.140625" style="407" bestFit="1" customWidth="1"/>
    <col min="5131" max="5131" width="33.140625" style="407" bestFit="1" customWidth="1"/>
    <col min="5132" max="5132" width="26" style="407" bestFit="1" customWidth="1"/>
    <col min="5133" max="5133" width="19.140625" style="407" bestFit="1" customWidth="1"/>
    <col min="5134" max="5134" width="10.42578125" style="407" customWidth="1"/>
    <col min="5135" max="5135" width="11.85546875" style="407" customWidth="1"/>
    <col min="5136" max="5136" width="14.7109375" style="407" customWidth="1"/>
    <col min="5137" max="5137" width="9" style="407" bestFit="1" customWidth="1"/>
    <col min="5138" max="5377" width="9.140625" style="407"/>
    <col min="5378" max="5378" width="4.7109375" style="407" bestFit="1" customWidth="1"/>
    <col min="5379" max="5379" width="9.7109375" style="407" bestFit="1" customWidth="1"/>
    <col min="5380" max="5380" width="10" style="407" bestFit="1" customWidth="1"/>
    <col min="5381" max="5381" width="9.140625" style="407"/>
    <col min="5382" max="5382" width="22.85546875" style="407" customWidth="1"/>
    <col min="5383" max="5383" width="59.7109375" style="407" bestFit="1" customWidth="1"/>
    <col min="5384" max="5384" width="57.85546875" style="407" bestFit="1" customWidth="1"/>
    <col min="5385" max="5385" width="35.28515625" style="407" bestFit="1" customWidth="1"/>
    <col min="5386" max="5386" width="28.140625" style="407" bestFit="1" customWidth="1"/>
    <col min="5387" max="5387" width="33.140625" style="407" bestFit="1" customWidth="1"/>
    <col min="5388" max="5388" width="26" style="407" bestFit="1" customWidth="1"/>
    <col min="5389" max="5389" width="19.140625" style="407" bestFit="1" customWidth="1"/>
    <col min="5390" max="5390" width="10.42578125" style="407" customWidth="1"/>
    <col min="5391" max="5391" width="11.85546875" style="407" customWidth="1"/>
    <col min="5392" max="5392" width="14.7109375" style="407" customWidth="1"/>
    <col min="5393" max="5393" width="9" style="407" bestFit="1" customWidth="1"/>
    <col min="5394" max="5633" width="9.140625" style="407"/>
    <col min="5634" max="5634" width="4.7109375" style="407" bestFit="1" customWidth="1"/>
    <col min="5635" max="5635" width="9.7109375" style="407" bestFit="1" customWidth="1"/>
    <col min="5636" max="5636" width="10" style="407" bestFit="1" customWidth="1"/>
    <col min="5637" max="5637" width="9.140625" style="407"/>
    <col min="5638" max="5638" width="22.85546875" style="407" customWidth="1"/>
    <col min="5639" max="5639" width="59.7109375" style="407" bestFit="1" customWidth="1"/>
    <col min="5640" max="5640" width="57.85546875" style="407" bestFit="1" customWidth="1"/>
    <col min="5641" max="5641" width="35.28515625" style="407" bestFit="1" customWidth="1"/>
    <col min="5642" max="5642" width="28.140625" style="407" bestFit="1" customWidth="1"/>
    <col min="5643" max="5643" width="33.140625" style="407" bestFit="1" customWidth="1"/>
    <col min="5644" max="5644" width="26" style="407" bestFit="1" customWidth="1"/>
    <col min="5645" max="5645" width="19.140625" style="407" bestFit="1" customWidth="1"/>
    <col min="5646" max="5646" width="10.42578125" style="407" customWidth="1"/>
    <col min="5647" max="5647" width="11.85546875" style="407" customWidth="1"/>
    <col min="5648" max="5648" width="14.7109375" style="407" customWidth="1"/>
    <col min="5649" max="5649" width="9" style="407" bestFit="1" customWidth="1"/>
    <col min="5650" max="5889" width="9.140625" style="407"/>
    <col min="5890" max="5890" width="4.7109375" style="407" bestFit="1" customWidth="1"/>
    <col min="5891" max="5891" width="9.7109375" style="407" bestFit="1" customWidth="1"/>
    <col min="5892" max="5892" width="10" style="407" bestFit="1" customWidth="1"/>
    <col min="5893" max="5893" width="9.140625" style="407"/>
    <col min="5894" max="5894" width="22.85546875" style="407" customWidth="1"/>
    <col min="5895" max="5895" width="59.7109375" style="407" bestFit="1" customWidth="1"/>
    <col min="5896" max="5896" width="57.85546875" style="407" bestFit="1" customWidth="1"/>
    <col min="5897" max="5897" width="35.28515625" style="407" bestFit="1" customWidth="1"/>
    <col min="5898" max="5898" width="28.140625" style="407" bestFit="1" customWidth="1"/>
    <col min="5899" max="5899" width="33.140625" style="407" bestFit="1" customWidth="1"/>
    <col min="5900" max="5900" width="26" style="407" bestFit="1" customWidth="1"/>
    <col min="5901" max="5901" width="19.140625" style="407" bestFit="1" customWidth="1"/>
    <col min="5902" max="5902" width="10.42578125" style="407" customWidth="1"/>
    <col min="5903" max="5903" width="11.85546875" style="407" customWidth="1"/>
    <col min="5904" max="5904" width="14.7109375" style="407" customWidth="1"/>
    <col min="5905" max="5905" width="9" style="407" bestFit="1" customWidth="1"/>
    <col min="5906" max="6145" width="9.140625" style="407"/>
    <col min="6146" max="6146" width="4.7109375" style="407" bestFit="1" customWidth="1"/>
    <col min="6147" max="6147" width="9.7109375" style="407" bestFit="1" customWidth="1"/>
    <col min="6148" max="6148" width="10" style="407" bestFit="1" customWidth="1"/>
    <col min="6149" max="6149" width="9.140625" style="407"/>
    <col min="6150" max="6150" width="22.85546875" style="407" customWidth="1"/>
    <col min="6151" max="6151" width="59.7109375" style="407" bestFit="1" customWidth="1"/>
    <col min="6152" max="6152" width="57.85546875" style="407" bestFit="1" customWidth="1"/>
    <col min="6153" max="6153" width="35.28515625" style="407" bestFit="1" customWidth="1"/>
    <col min="6154" max="6154" width="28.140625" style="407" bestFit="1" customWidth="1"/>
    <col min="6155" max="6155" width="33.140625" style="407" bestFit="1" customWidth="1"/>
    <col min="6156" max="6156" width="26" style="407" bestFit="1" customWidth="1"/>
    <col min="6157" max="6157" width="19.140625" style="407" bestFit="1" customWidth="1"/>
    <col min="6158" max="6158" width="10.42578125" style="407" customWidth="1"/>
    <col min="6159" max="6159" width="11.85546875" style="407" customWidth="1"/>
    <col min="6160" max="6160" width="14.7109375" style="407" customWidth="1"/>
    <col min="6161" max="6161" width="9" style="407" bestFit="1" customWidth="1"/>
    <col min="6162" max="6401" width="9.140625" style="407"/>
    <col min="6402" max="6402" width="4.7109375" style="407" bestFit="1" customWidth="1"/>
    <col min="6403" max="6403" width="9.7109375" style="407" bestFit="1" customWidth="1"/>
    <col min="6404" max="6404" width="10" style="407" bestFit="1" customWidth="1"/>
    <col min="6405" max="6405" width="9.140625" style="407"/>
    <col min="6406" max="6406" width="22.85546875" style="407" customWidth="1"/>
    <col min="6407" max="6407" width="59.7109375" style="407" bestFit="1" customWidth="1"/>
    <col min="6408" max="6408" width="57.85546875" style="407" bestFit="1" customWidth="1"/>
    <col min="6409" max="6409" width="35.28515625" style="407" bestFit="1" customWidth="1"/>
    <col min="6410" max="6410" width="28.140625" style="407" bestFit="1" customWidth="1"/>
    <col min="6411" max="6411" width="33.140625" style="407" bestFit="1" customWidth="1"/>
    <col min="6412" max="6412" width="26" style="407" bestFit="1" customWidth="1"/>
    <col min="6413" max="6413" width="19.140625" style="407" bestFit="1" customWidth="1"/>
    <col min="6414" max="6414" width="10.42578125" style="407" customWidth="1"/>
    <col min="6415" max="6415" width="11.85546875" style="407" customWidth="1"/>
    <col min="6416" max="6416" width="14.7109375" style="407" customWidth="1"/>
    <col min="6417" max="6417" width="9" style="407" bestFit="1" customWidth="1"/>
    <col min="6418" max="6657" width="9.140625" style="407"/>
    <col min="6658" max="6658" width="4.7109375" style="407" bestFit="1" customWidth="1"/>
    <col min="6659" max="6659" width="9.7109375" style="407" bestFit="1" customWidth="1"/>
    <col min="6660" max="6660" width="10" style="407" bestFit="1" customWidth="1"/>
    <col min="6661" max="6661" width="9.140625" style="407"/>
    <col min="6662" max="6662" width="22.85546875" style="407" customWidth="1"/>
    <col min="6663" max="6663" width="59.7109375" style="407" bestFit="1" customWidth="1"/>
    <col min="6664" max="6664" width="57.85546875" style="407" bestFit="1" customWidth="1"/>
    <col min="6665" max="6665" width="35.28515625" style="407" bestFit="1" customWidth="1"/>
    <col min="6666" max="6666" width="28.140625" style="407" bestFit="1" customWidth="1"/>
    <col min="6667" max="6667" width="33.140625" style="407" bestFit="1" customWidth="1"/>
    <col min="6668" max="6668" width="26" style="407" bestFit="1" customWidth="1"/>
    <col min="6669" max="6669" width="19.140625" style="407" bestFit="1" customWidth="1"/>
    <col min="6670" max="6670" width="10.42578125" style="407" customWidth="1"/>
    <col min="6671" max="6671" width="11.85546875" style="407" customWidth="1"/>
    <col min="6672" max="6672" width="14.7109375" style="407" customWidth="1"/>
    <col min="6673" max="6673" width="9" style="407" bestFit="1" customWidth="1"/>
    <col min="6674" max="6913" width="9.140625" style="407"/>
    <col min="6914" max="6914" width="4.7109375" style="407" bestFit="1" customWidth="1"/>
    <col min="6915" max="6915" width="9.7109375" style="407" bestFit="1" customWidth="1"/>
    <col min="6916" max="6916" width="10" style="407" bestFit="1" customWidth="1"/>
    <col min="6917" max="6917" width="9.140625" style="407"/>
    <col min="6918" max="6918" width="22.85546875" style="407" customWidth="1"/>
    <col min="6919" max="6919" width="59.7109375" style="407" bestFit="1" customWidth="1"/>
    <col min="6920" max="6920" width="57.85546875" style="407" bestFit="1" customWidth="1"/>
    <col min="6921" max="6921" width="35.28515625" style="407" bestFit="1" customWidth="1"/>
    <col min="6922" max="6922" width="28.140625" style="407" bestFit="1" customWidth="1"/>
    <col min="6923" max="6923" width="33.140625" style="407" bestFit="1" customWidth="1"/>
    <col min="6924" max="6924" width="26" style="407" bestFit="1" customWidth="1"/>
    <col min="6925" max="6925" width="19.140625" style="407" bestFit="1" customWidth="1"/>
    <col min="6926" max="6926" width="10.42578125" style="407" customWidth="1"/>
    <col min="6927" max="6927" width="11.85546875" style="407" customWidth="1"/>
    <col min="6928" max="6928" width="14.7109375" style="407" customWidth="1"/>
    <col min="6929" max="6929" width="9" style="407" bestFit="1" customWidth="1"/>
    <col min="6930" max="7169" width="9.140625" style="407"/>
    <col min="7170" max="7170" width="4.7109375" style="407" bestFit="1" customWidth="1"/>
    <col min="7171" max="7171" width="9.7109375" style="407" bestFit="1" customWidth="1"/>
    <col min="7172" max="7172" width="10" style="407" bestFit="1" customWidth="1"/>
    <col min="7173" max="7173" width="9.140625" style="407"/>
    <col min="7174" max="7174" width="22.85546875" style="407" customWidth="1"/>
    <col min="7175" max="7175" width="59.7109375" style="407" bestFit="1" customWidth="1"/>
    <col min="7176" max="7176" width="57.85546875" style="407" bestFit="1" customWidth="1"/>
    <col min="7177" max="7177" width="35.28515625" style="407" bestFit="1" customWidth="1"/>
    <col min="7178" max="7178" width="28.140625" style="407" bestFit="1" customWidth="1"/>
    <col min="7179" max="7179" width="33.140625" style="407" bestFit="1" customWidth="1"/>
    <col min="7180" max="7180" width="26" style="407" bestFit="1" customWidth="1"/>
    <col min="7181" max="7181" width="19.140625" style="407" bestFit="1" customWidth="1"/>
    <col min="7182" max="7182" width="10.42578125" style="407" customWidth="1"/>
    <col min="7183" max="7183" width="11.85546875" style="407" customWidth="1"/>
    <col min="7184" max="7184" width="14.7109375" style="407" customWidth="1"/>
    <col min="7185" max="7185" width="9" style="407" bestFit="1" customWidth="1"/>
    <col min="7186" max="7425" width="9.140625" style="407"/>
    <col min="7426" max="7426" width="4.7109375" style="407" bestFit="1" customWidth="1"/>
    <col min="7427" max="7427" width="9.7109375" style="407" bestFit="1" customWidth="1"/>
    <col min="7428" max="7428" width="10" style="407" bestFit="1" customWidth="1"/>
    <col min="7429" max="7429" width="9.140625" style="407"/>
    <col min="7430" max="7430" width="22.85546875" style="407" customWidth="1"/>
    <col min="7431" max="7431" width="59.7109375" style="407" bestFit="1" customWidth="1"/>
    <col min="7432" max="7432" width="57.85546875" style="407" bestFit="1" customWidth="1"/>
    <col min="7433" max="7433" width="35.28515625" style="407" bestFit="1" customWidth="1"/>
    <col min="7434" max="7434" width="28.140625" style="407" bestFit="1" customWidth="1"/>
    <col min="7435" max="7435" width="33.140625" style="407" bestFit="1" customWidth="1"/>
    <col min="7436" max="7436" width="26" style="407" bestFit="1" customWidth="1"/>
    <col min="7437" max="7437" width="19.140625" style="407" bestFit="1" customWidth="1"/>
    <col min="7438" max="7438" width="10.42578125" style="407" customWidth="1"/>
    <col min="7439" max="7439" width="11.85546875" style="407" customWidth="1"/>
    <col min="7440" max="7440" width="14.7109375" style="407" customWidth="1"/>
    <col min="7441" max="7441" width="9" style="407" bestFit="1" customWidth="1"/>
    <col min="7442" max="7681" width="9.140625" style="407"/>
    <col min="7682" max="7682" width="4.7109375" style="407" bestFit="1" customWidth="1"/>
    <col min="7683" max="7683" width="9.7109375" style="407" bestFit="1" customWidth="1"/>
    <col min="7684" max="7684" width="10" style="407" bestFit="1" customWidth="1"/>
    <col min="7685" max="7685" width="9.140625" style="407"/>
    <col min="7686" max="7686" width="22.85546875" style="407" customWidth="1"/>
    <col min="7687" max="7687" width="59.7109375" style="407" bestFit="1" customWidth="1"/>
    <col min="7688" max="7688" width="57.85546875" style="407" bestFit="1" customWidth="1"/>
    <col min="7689" max="7689" width="35.28515625" style="407" bestFit="1" customWidth="1"/>
    <col min="7690" max="7690" width="28.140625" style="407" bestFit="1" customWidth="1"/>
    <col min="7691" max="7691" width="33.140625" style="407" bestFit="1" customWidth="1"/>
    <col min="7692" max="7692" width="26" style="407" bestFit="1" customWidth="1"/>
    <col min="7693" max="7693" width="19.140625" style="407" bestFit="1" customWidth="1"/>
    <col min="7694" max="7694" width="10.42578125" style="407" customWidth="1"/>
    <col min="7695" max="7695" width="11.85546875" style="407" customWidth="1"/>
    <col min="7696" max="7696" width="14.7109375" style="407" customWidth="1"/>
    <col min="7697" max="7697" width="9" style="407" bestFit="1" customWidth="1"/>
    <col min="7698" max="7937" width="9.140625" style="407"/>
    <col min="7938" max="7938" width="4.7109375" style="407" bestFit="1" customWidth="1"/>
    <col min="7939" max="7939" width="9.7109375" style="407" bestFit="1" customWidth="1"/>
    <col min="7940" max="7940" width="10" style="407" bestFit="1" customWidth="1"/>
    <col min="7941" max="7941" width="9.140625" style="407"/>
    <col min="7942" max="7942" width="22.85546875" style="407" customWidth="1"/>
    <col min="7943" max="7943" width="59.7109375" style="407" bestFit="1" customWidth="1"/>
    <col min="7944" max="7944" width="57.85546875" style="407" bestFit="1" customWidth="1"/>
    <col min="7945" max="7945" width="35.28515625" style="407" bestFit="1" customWidth="1"/>
    <col min="7946" max="7946" width="28.140625" style="407" bestFit="1" customWidth="1"/>
    <col min="7947" max="7947" width="33.140625" style="407" bestFit="1" customWidth="1"/>
    <col min="7948" max="7948" width="26" style="407" bestFit="1" customWidth="1"/>
    <col min="7949" max="7949" width="19.140625" style="407" bestFit="1" customWidth="1"/>
    <col min="7950" max="7950" width="10.42578125" style="407" customWidth="1"/>
    <col min="7951" max="7951" width="11.85546875" style="407" customWidth="1"/>
    <col min="7952" max="7952" width="14.7109375" style="407" customWidth="1"/>
    <col min="7953" max="7953" width="9" style="407" bestFit="1" customWidth="1"/>
    <col min="7954" max="8193" width="9.140625" style="407"/>
    <col min="8194" max="8194" width="4.7109375" style="407" bestFit="1" customWidth="1"/>
    <col min="8195" max="8195" width="9.7109375" style="407" bestFit="1" customWidth="1"/>
    <col min="8196" max="8196" width="10" style="407" bestFit="1" customWidth="1"/>
    <col min="8197" max="8197" width="9.140625" style="407"/>
    <col min="8198" max="8198" width="22.85546875" style="407" customWidth="1"/>
    <col min="8199" max="8199" width="59.7109375" style="407" bestFit="1" customWidth="1"/>
    <col min="8200" max="8200" width="57.85546875" style="407" bestFit="1" customWidth="1"/>
    <col min="8201" max="8201" width="35.28515625" style="407" bestFit="1" customWidth="1"/>
    <col min="8202" max="8202" width="28.140625" style="407" bestFit="1" customWidth="1"/>
    <col min="8203" max="8203" width="33.140625" style="407" bestFit="1" customWidth="1"/>
    <col min="8204" max="8204" width="26" style="407" bestFit="1" customWidth="1"/>
    <col min="8205" max="8205" width="19.140625" style="407" bestFit="1" customWidth="1"/>
    <col min="8206" max="8206" width="10.42578125" style="407" customWidth="1"/>
    <col min="8207" max="8207" width="11.85546875" style="407" customWidth="1"/>
    <col min="8208" max="8208" width="14.7109375" style="407" customWidth="1"/>
    <col min="8209" max="8209" width="9" style="407" bestFit="1" customWidth="1"/>
    <col min="8210" max="8449" width="9.140625" style="407"/>
    <col min="8450" max="8450" width="4.7109375" style="407" bestFit="1" customWidth="1"/>
    <col min="8451" max="8451" width="9.7109375" style="407" bestFit="1" customWidth="1"/>
    <col min="8452" max="8452" width="10" style="407" bestFit="1" customWidth="1"/>
    <col min="8453" max="8453" width="9.140625" style="407"/>
    <col min="8454" max="8454" width="22.85546875" style="407" customWidth="1"/>
    <col min="8455" max="8455" width="59.7109375" style="407" bestFit="1" customWidth="1"/>
    <col min="8456" max="8456" width="57.85546875" style="407" bestFit="1" customWidth="1"/>
    <col min="8457" max="8457" width="35.28515625" style="407" bestFit="1" customWidth="1"/>
    <col min="8458" max="8458" width="28.140625" style="407" bestFit="1" customWidth="1"/>
    <col min="8459" max="8459" width="33.140625" style="407" bestFit="1" customWidth="1"/>
    <col min="8460" max="8460" width="26" style="407" bestFit="1" customWidth="1"/>
    <col min="8461" max="8461" width="19.140625" style="407" bestFit="1" customWidth="1"/>
    <col min="8462" max="8462" width="10.42578125" style="407" customWidth="1"/>
    <col min="8463" max="8463" width="11.85546875" style="407" customWidth="1"/>
    <col min="8464" max="8464" width="14.7109375" style="407" customWidth="1"/>
    <col min="8465" max="8465" width="9" style="407" bestFit="1" customWidth="1"/>
    <col min="8466" max="8705" width="9.140625" style="407"/>
    <col min="8706" max="8706" width="4.7109375" style="407" bestFit="1" customWidth="1"/>
    <col min="8707" max="8707" width="9.7109375" style="407" bestFit="1" customWidth="1"/>
    <col min="8708" max="8708" width="10" style="407" bestFit="1" customWidth="1"/>
    <col min="8709" max="8709" width="9.140625" style="407"/>
    <col min="8710" max="8710" width="22.85546875" style="407" customWidth="1"/>
    <col min="8711" max="8711" width="59.7109375" style="407" bestFit="1" customWidth="1"/>
    <col min="8712" max="8712" width="57.85546875" style="407" bestFit="1" customWidth="1"/>
    <col min="8713" max="8713" width="35.28515625" style="407" bestFit="1" customWidth="1"/>
    <col min="8714" max="8714" width="28.140625" style="407" bestFit="1" customWidth="1"/>
    <col min="8715" max="8715" width="33.140625" style="407" bestFit="1" customWidth="1"/>
    <col min="8716" max="8716" width="26" style="407" bestFit="1" customWidth="1"/>
    <col min="8717" max="8717" width="19.140625" style="407" bestFit="1" customWidth="1"/>
    <col min="8718" max="8718" width="10.42578125" style="407" customWidth="1"/>
    <col min="8719" max="8719" width="11.85546875" style="407" customWidth="1"/>
    <col min="8720" max="8720" width="14.7109375" style="407" customWidth="1"/>
    <col min="8721" max="8721" width="9" style="407" bestFit="1" customWidth="1"/>
    <col min="8722" max="8961" width="9.140625" style="407"/>
    <col min="8962" max="8962" width="4.7109375" style="407" bestFit="1" customWidth="1"/>
    <col min="8963" max="8963" width="9.7109375" style="407" bestFit="1" customWidth="1"/>
    <col min="8964" max="8964" width="10" style="407" bestFit="1" customWidth="1"/>
    <col min="8965" max="8965" width="9.140625" style="407"/>
    <col min="8966" max="8966" width="22.85546875" style="407" customWidth="1"/>
    <col min="8967" max="8967" width="59.7109375" style="407" bestFit="1" customWidth="1"/>
    <col min="8968" max="8968" width="57.85546875" style="407" bestFit="1" customWidth="1"/>
    <col min="8969" max="8969" width="35.28515625" style="407" bestFit="1" customWidth="1"/>
    <col min="8970" max="8970" width="28.140625" style="407" bestFit="1" customWidth="1"/>
    <col min="8971" max="8971" width="33.140625" style="407" bestFit="1" customWidth="1"/>
    <col min="8972" max="8972" width="26" style="407" bestFit="1" customWidth="1"/>
    <col min="8973" max="8973" width="19.140625" style="407" bestFit="1" customWidth="1"/>
    <col min="8974" max="8974" width="10.42578125" style="407" customWidth="1"/>
    <col min="8975" max="8975" width="11.85546875" style="407" customWidth="1"/>
    <col min="8976" max="8976" width="14.7109375" style="407" customWidth="1"/>
    <col min="8977" max="8977" width="9" style="407" bestFit="1" customWidth="1"/>
    <col min="8978" max="9217" width="9.140625" style="407"/>
    <col min="9218" max="9218" width="4.7109375" style="407" bestFit="1" customWidth="1"/>
    <col min="9219" max="9219" width="9.7109375" style="407" bestFit="1" customWidth="1"/>
    <col min="9220" max="9220" width="10" style="407" bestFit="1" customWidth="1"/>
    <col min="9221" max="9221" width="9.140625" style="407"/>
    <col min="9222" max="9222" width="22.85546875" style="407" customWidth="1"/>
    <col min="9223" max="9223" width="59.7109375" style="407" bestFit="1" customWidth="1"/>
    <col min="9224" max="9224" width="57.85546875" style="407" bestFit="1" customWidth="1"/>
    <col min="9225" max="9225" width="35.28515625" style="407" bestFit="1" customWidth="1"/>
    <col min="9226" max="9226" width="28.140625" style="407" bestFit="1" customWidth="1"/>
    <col min="9227" max="9227" width="33.140625" style="407" bestFit="1" customWidth="1"/>
    <col min="9228" max="9228" width="26" style="407" bestFit="1" customWidth="1"/>
    <col min="9229" max="9229" width="19.140625" style="407" bestFit="1" customWidth="1"/>
    <col min="9230" max="9230" width="10.42578125" style="407" customWidth="1"/>
    <col min="9231" max="9231" width="11.85546875" style="407" customWidth="1"/>
    <col min="9232" max="9232" width="14.7109375" style="407" customWidth="1"/>
    <col min="9233" max="9233" width="9" style="407" bestFit="1" customWidth="1"/>
    <col min="9234" max="9473" width="9.140625" style="407"/>
    <col min="9474" max="9474" width="4.7109375" style="407" bestFit="1" customWidth="1"/>
    <col min="9475" max="9475" width="9.7109375" style="407" bestFit="1" customWidth="1"/>
    <col min="9476" max="9476" width="10" style="407" bestFit="1" customWidth="1"/>
    <col min="9477" max="9477" width="9.140625" style="407"/>
    <col min="9478" max="9478" width="22.85546875" style="407" customWidth="1"/>
    <col min="9479" max="9479" width="59.7109375" style="407" bestFit="1" customWidth="1"/>
    <col min="9480" max="9480" width="57.85546875" style="407" bestFit="1" customWidth="1"/>
    <col min="9481" max="9481" width="35.28515625" style="407" bestFit="1" customWidth="1"/>
    <col min="9482" max="9482" width="28.140625" style="407" bestFit="1" customWidth="1"/>
    <col min="9483" max="9483" width="33.140625" style="407" bestFit="1" customWidth="1"/>
    <col min="9484" max="9484" width="26" style="407" bestFit="1" customWidth="1"/>
    <col min="9485" max="9485" width="19.140625" style="407" bestFit="1" customWidth="1"/>
    <col min="9486" max="9486" width="10.42578125" style="407" customWidth="1"/>
    <col min="9487" max="9487" width="11.85546875" style="407" customWidth="1"/>
    <col min="9488" max="9488" width="14.7109375" style="407" customWidth="1"/>
    <col min="9489" max="9489" width="9" style="407" bestFit="1" customWidth="1"/>
    <col min="9490" max="9729" width="9.140625" style="407"/>
    <col min="9730" max="9730" width="4.7109375" style="407" bestFit="1" customWidth="1"/>
    <col min="9731" max="9731" width="9.7109375" style="407" bestFit="1" customWidth="1"/>
    <col min="9732" max="9732" width="10" style="407" bestFit="1" customWidth="1"/>
    <col min="9733" max="9733" width="9.140625" style="407"/>
    <col min="9734" max="9734" width="22.85546875" style="407" customWidth="1"/>
    <col min="9735" max="9735" width="59.7109375" style="407" bestFit="1" customWidth="1"/>
    <col min="9736" max="9736" width="57.85546875" style="407" bestFit="1" customWidth="1"/>
    <col min="9737" max="9737" width="35.28515625" style="407" bestFit="1" customWidth="1"/>
    <col min="9738" max="9738" width="28.140625" style="407" bestFit="1" customWidth="1"/>
    <col min="9739" max="9739" width="33.140625" style="407" bestFit="1" customWidth="1"/>
    <col min="9740" max="9740" width="26" style="407" bestFit="1" customWidth="1"/>
    <col min="9741" max="9741" width="19.140625" style="407" bestFit="1" customWidth="1"/>
    <col min="9742" max="9742" width="10.42578125" style="407" customWidth="1"/>
    <col min="9743" max="9743" width="11.85546875" style="407" customWidth="1"/>
    <col min="9744" max="9744" width="14.7109375" style="407" customWidth="1"/>
    <col min="9745" max="9745" width="9" style="407" bestFit="1" customWidth="1"/>
    <col min="9746" max="9985" width="9.140625" style="407"/>
    <col min="9986" max="9986" width="4.7109375" style="407" bestFit="1" customWidth="1"/>
    <col min="9987" max="9987" width="9.7109375" style="407" bestFit="1" customWidth="1"/>
    <col min="9988" max="9988" width="10" style="407" bestFit="1" customWidth="1"/>
    <col min="9989" max="9989" width="9.140625" style="407"/>
    <col min="9990" max="9990" width="22.85546875" style="407" customWidth="1"/>
    <col min="9991" max="9991" width="59.7109375" style="407" bestFit="1" customWidth="1"/>
    <col min="9992" max="9992" width="57.85546875" style="407" bestFit="1" customWidth="1"/>
    <col min="9993" max="9993" width="35.28515625" style="407" bestFit="1" customWidth="1"/>
    <col min="9994" max="9994" width="28.140625" style="407" bestFit="1" customWidth="1"/>
    <col min="9995" max="9995" width="33.140625" style="407" bestFit="1" customWidth="1"/>
    <col min="9996" max="9996" width="26" style="407" bestFit="1" customWidth="1"/>
    <col min="9997" max="9997" width="19.140625" style="407" bestFit="1" customWidth="1"/>
    <col min="9998" max="9998" width="10.42578125" style="407" customWidth="1"/>
    <col min="9999" max="9999" width="11.85546875" style="407" customWidth="1"/>
    <col min="10000" max="10000" width="14.7109375" style="407" customWidth="1"/>
    <col min="10001" max="10001" width="9" style="407" bestFit="1" customWidth="1"/>
    <col min="10002" max="10241" width="9.140625" style="407"/>
    <col min="10242" max="10242" width="4.7109375" style="407" bestFit="1" customWidth="1"/>
    <col min="10243" max="10243" width="9.7109375" style="407" bestFit="1" customWidth="1"/>
    <col min="10244" max="10244" width="10" style="407" bestFit="1" customWidth="1"/>
    <col min="10245" max="10245" width="9.140625" style="407"/>
    <col min="10246" max="10246" width="22.85546875" style="407" customWidth="1"/>
    <col min="10247" max="10247" width="59.7109375" style="407" bestFit="1" customWidth="1"/>
    <col min="10248" max="10248" width="57.85546875" style="407" bestFit="1" customWidth="1"/>
    <col min="10249" max="10249" width="35.28515625" style="407" bestFit="1" customWidth="1"/>
    <col min="10250" max="10250" width="28.140625" style="407" bestFit="1" customWidth="1"/>
    <col min="10251" max="10251" width="33.140625" style="407" bestFit="1" customWidth="1"/>
    <col min="10252" max="10252" width="26" style="407" bestFit="1" customWidth="1"/>
    <col min="10253" max="10253" width="19.140625" style="407" bestFit="1" customWidth="1"/>
    <col min="10254" max="10254" width="10.42578125" style="407" customWidth="1"/>
    <col min="10255" max="10255" width="11.85546875" style="407" customWidth="1"/>
    <col min="10256" max="10256" width="14.7109375" style="407" customWidth="1"/>
    <col min="10257" max="10257" width="9" style="407" bestFit="1" customWidth="1"/>
    <col min="10258" max="10497" width="9.140625" style="407"/>
    <col min="10498" max="10498" width="4.7109375" style="407" bestFit="1" customWidth="1"/>
    <col min="10499" max="10499" width="9.7109375" style="407" bestFit="1" customWidth="1"/>
    <col min="10500" max="10500" width="10" style="407" bestFit="1" customWidth="1"/>
    <col min="10501" max="10501" width="9.140625" style="407"/>
    <col min="10502" max="10502" width="22.85546875" style="407" customWidth="1"/>
    <col min="10503" max="10503" width="59.7109375" style="407" bestFit="1" customWidth="1"/>
    <col min="10504" max="10504" width="57.85546875" style="407" bestFit="1" customWidth="1"/>
    <col min="10505" max="10505" width="35.28515625" style="407" bestFit="1" customWidth="1"/>
    <col min="10506" max="10506" width="28.140625" style="407" bestFit="1" customWidth="1"/>
    <col min="10507" max="10507" width="33.140625" style="407" bestFit="1" customWidth="1"/>
    <col min="10508" max="10508" width="26" style="407" bestFit="1" customWidth="1"/>
    <col min="10509" max="10509" width="19.140625" style="407" bestFit="1" customWidth="1"/>
    <col min="10510" max="10510" width="10.42578125" style="407" customWidth="1"/>
    <col min="10511" max="10511" width="11.85546875" style="407" customWidth="1"/>
    <col min="10512" max="10512" width="14.7109375" style="407" customWidth="1"/>
    <col min="10513" max="10513" width="9" style="407" bestFit="1" customWidth="1"/>
    <col min="10514" max="10753" width="9.140625" style="407"/>
    <col min="10754" max="10754" width="4.7109375" style="407" bestFit="1" customWidth="1"/>
    <col min="10755" max="10755" width="9.7109375" style="407" bestFit="1" customWidth="1"/>
    <col min="10756" max="10756" width="10" style="407" bestFit="1" customWidth="1"/>
    <col min="10757" max="10757" width="9.140625" style="407"/>
    <col min="10758" max="10758" width="22.85546875" style="407" customWidth="1"/>
    <col min="10759" max="10759" width="59.7109375" style="407" bestFit="1" customWidth="1"/>
    <col min="10760" max="10760" width="57.85546875" style="407" bestFit="1" customWidth="1"/>
    <col min="10761" max="10761" width="35.28515625" style="407" bestFit="1" customWidth="1"/>
    <col min="10762" max="10762" width="28.140625" style="407" bestFit="1" customWidth="1"/>
    <col min="10763" max="10763" width="33.140625" style="407" bestFit="1" customWidth="1"/>
    <col min="10764" max="10764" width="26" style="407" bestFit="1" customWidth="1"/>
    <col min="10765" max="10765" width="19.140625" style="407" bestFit="1" customWidth="1"/>
    <col min="10766" max="10766" width="10.42578125" style="407" customWidth="1"/>
    <col min="10767" max="10767" width="11.85546875" style="407" customWidth="1"/>
    <col min="10768" max="10768" width="14.7109375" style="407" customWidth="1"/>
    <col min="10769" max="10769" width="9" style="407" bestFit="1" customWidth="1"/>
    <col min="10770" max="11009" width="9.140625" style="407"/>
    <col min="11010" max="11010" width="4.7109375" style="407" bestFit="1" customWidth="1"/>
    <col min="11011" max="11011" width="9.7109375" style="407" bestFit="1" customWidth="1"/>
    <col min="11012" max="11012" width="10" style="407" bestFit="1" customWidth="1"/>
    <col min="11013" max="11013" width="9.140625" style="407"/>
    <col min="11014" max="11014" width="22.85546875" style="407" customWidth="1"/>
    <col min="11015" max="11015" width="59.7109375" style="407" bestFit="1" customWidth="1"/>
    <col min="11016" max="11016" width="57.85546875" style="407" bestFit="1" customWidth="1"/>
    <col min="11017" max="11017" width="35.28515625" style="407" bestFit="1" customWidth="1"/>
    <col min="11018" max="11018" width="28.140625" style="407" bestFit="1" customWidth="1"/>
    <col min="11019" max="11019" width="33.140625" style="407" bestFit="1" customWidth="1"/>
    <col min="11020" max="11020" width="26" style="407" bestFit="1" customWidth="1"/>
    <col min="11021" max="11021" width="19.140625" style="407" bestFit="1" customWidth="1"/>
    <col min="11022" max="11022" width="10.42578125" style="407" customWidth="1"/>
    <col min="11023" max="11023" width="11.85546875" style="407" customWidth="1"/>
    <col min="11024" max="11024" width="14.7109375" style="407" customWidth="1"/>
    <col min="11025" max="11025" width="9" style="407" bestFit="1" customWidth="1"/>
    <col min="11026" max="11265" width="9.140625" style="407"/>
    <col min="11266" max="11266" width="4.7109375" style="407" bestFit="1" customWidth="1"/>
    <col min="11267" max="11267" width="9.7109375" style="407" bestFit="1" customWidth="1"/>
    <col min="11268" max="11268" width="10" style="407" bestFit="1" customWidth="1"/>
    <col min="11269" max="11269" width="9.140625" style="407"/>
    <col min="11270" max="11270" width="22.85546875" style="407" customWidth="1"/>
    <col min="11271" max="11271" width="59.7109375" style="407" bestFit="1" customWidth="1"/>
    <col min="11272" max="11272" width="57.85546875" style="407" bestFit="1" customWidth="1"/>
    <col min="11273" max="11273" width="35.28515625" style="407" bestFit="1" customWidth="1"/>
    <col min="11274" max="11274" width="28.140625" style="407" bestFit="1" customWidth="1"/>
    <col min="11275" max="11275" width="33.140625" style="407" bestFit="1" customWidth="1"/>
    <col min="11276" max="11276" width="26" style="407" bestFit="1" customWidth="1"/>
    <col min="11277" max="11277" width="19.140625" style="407" bestFit="1" customWidth="1"/>
    <col min="11278" max="11278" width="10.42578125" style="407" customWidth="1"/>
    <col min="11279" max="11279" width="11.85546875" style="407" customWidth="1"/>
    <col min="11280" max="11280" width="14.7109375" style="407" customWidth="1"/>
    <col min="11281" max="11281" width="9" style="407" bestFit="1" customWidth="1"/>
    <col min="11282" max="11521" width="9.140625" style="407"/>
    <col min="11522" max="11522" width="4.7109375" style="407" bestFit="1" customWidth="1"/>
    <col min="11523" max="11523" width="9.7109375" style="407" bestFit="1" customWidth="1"/>
    <col min="11524" max="11524" width="10" style="407" bestFit="1" customWidth="1"/>
    <col min="11525" max="11525" width="9.140625" style="407"/>
    <col min="11526" max="11526" width="22.85546875" style="407" customWidth="1"/>
    <col min="11527" max="11527" width="59.7109375" style="407" bestFit="1" customWidth="1"/>
    <col min="11528" max="11528" width="57.85546875" style="407" bestFit="1" customWidth="1"/>
    <col min="11529" max="11529" width="35.28515625" style="407" bestFit="1" customWidth="1"/>
    <col min="11530" max="11530" width="28.140625" style="407" bestFit="1" customWidth="1"/>
    <col min="11531" max="11531" width="33.140625" style="407" bestFit="1" customWidth="1"/>
    <col min="11532" max="11532" width="26" style="407" bestFit="1" customWidth="1"/>
    <col min="11533" max="11533" width="19.140625" style="407" bestFit="1" customWidth="1"/>
    <col min="11534" max="11534" width="10.42578125" style="407" customWidth="1"/>
    <col min="11535" max="11535" width="11.85546875" style="407" customWidth="1"/>
    <col min="11536" max="11536" width="14.7109375" style="407" customWidth="1"/>
    <col min="11537" max="11537" width="9" style="407" bestFit="1" customWidth="1"/>
    <col min="11538" max="11777" width="9.140625" style="407"/>
    <col min="11778" max="11778" width="4.7109375" style="407" bestFit="1" customWidth="1"/>
    <col min="11779" max="11779" width="9.7109375" style="407" bestFit="1" customWidth="1"/>
    <col min="11780" max="11780" width="10" style="407" bestFit="1" customWidth="1"/>
    <col min="11781" max="11781" width="9.140625" style="407"/>
    <col min="11782" max="11782" width="22.85546875" style="407" customWidth="1"/>
    <col min="11783" max="11783" width="59.7109375" style="407" bestFit="1" customWidth="1"/>
    <col min="11784" max="11784" width="57.85546875" style="407" bestFit="1" customWidth="1"/>
    <col min="11785" max="11785" width="35.28515625" style="407" bestFit="1" customWidth="1"/>
    <col min="11786" max="11786" width="28.140625" style="407" bestFit="1" customWidth="1"/>
    <col min="11787" max="11787" width="33.140625" style="407" bestFit="1" customWidth="1"/>
    <col min="11788" max="11788" width="26" style="407" bestFit="1" customWidth="1"/>
    <col min="11789" max="11789" width="19.140625" style="407" bestFit="1" customWidth="1"/>
    <col min="11790" max="11790" width="10.42578125" style="407" customWidth="1"/>
    <col min="11791" max="11791" width="11.85546875" style="407" customWidth="1"/>
    <col min="11792" max="11792" width="14.7109375" style="407" customWidth="1"/>
    <col min="11793" max="11793" width="9" style="407" bestFit="1" customWidth="1"/>
    <col min="11794" max="12033" width="9.140625" style="407"/>
    <col min="12034" max="12034" width="4.7109375" style="407" bestFit="1" customWidth="1"/>
    <col min="12035" max="12035" width="9.7109375" style="407" bestFit="1" customWidth="1"/>
    <col min="12036" max="12036" width="10" style="407" bestFit="1" customWidth="1"/>
    <col min="12037" max="12037" width="9.140625" style="407"/>
    <col min="12038" max="12038" width="22.85546875" style="407" customWidth="1"/>
    <col min="12039" max="12039" width="59.7109375" style="407" bestFit="1" customWidth="1"/>
    <col min="12040" max="12040" width="57.85546875" style="407" bestFit="1" customWidth="1"/>
    <col min="12041" max="12041" width="35.28515625" style="407" bestFit="1" customWidth="1"/>
    <col min="12042" max="12042" width="28.140625" style="407" bestFit="1" customWidth="1"/>
    <col min="12043" max="12043" width="33.140625" style="407" bestFit="1" customWidth="1"/>
    <col min="12044" max="12044" width="26" style="407" bestFit="1" customWidth="1"/>
    <col min="12045" max="12045" width="19.140625" style="407" bestFit="1" customWidth="1"/>
    <col min="12046" max="12046" width="10.42578125" style="407" customWidth="1"/>
    <col min="12047" max="12047" width="11.85546875" style="407" customWidth="1"/>
    <col min="12048" max="12048" width="14.7109375" style="407" customWidth="1"/>
    <col min="12049" max="12049" width="9" style="407" bestFit="1" customWidth="1"/>
    <col min="12050" max="12289" width="9.140625" style="407"/>
    <col min="12290" max="12290" width="4.7109375" style="407" bestFit="1" customWidth="1"/>
    <col min="12291" max="12291" width="9.7109375" style="407" bestFit="1" customWidth="1"/>
    <col min="12292" max="12292" width="10" style="407" bestFit="1" customWidth="1"/>
    <col min="12293" max="12293" width="9.140625" style="407"/>
    <col min="12294" max="12294" width="22.85546875" style="407" customWidth="1"/>
    <col min="12295" max="12295" width="59.7109375" style="407" bestFit="1" customWidth="1"/>
    <col min="12296" max="12296" width="57.85546875" style="407" bestFit="1" customWidth="1"/>
    <col min="12297" max="12297" width="35.28515625" style="407" bestFit="1" customWidth="1"/>
    <col min="12298" max="12298" width="28.140625" style="407" bestFit="1" customWidth="1"/>
    <col min="12299" max="12299" width="33.140625" style="407" bestFit="1" customWidth="1"/>
    <col min="12300" max="12300" width="26" style="407" bestFit="1" customWidth="1"/>
    <col min="12301" max="12301" width="19.140625" style="407" bestFit="1" customWidth="1"/>
    <col min="12302" max="12302" width="10.42578125" style="407" customWidth="1"/>
    <col min="12303" max="12303" width="11.85546875" style="407" customWidth="1"/>
    <col min="12304" max="12304" width="14.7109375" style="407" customWidth="1"/>
    <col min="12305" max="12305" width="9" style="407" bestFit="1" customWidth="1"/>
    <col min="12306" max="12545" width="9.140625" style="407"/>
    <col min="12546" max="12546" width="4.7109375" style="407" bestFit="1" customWidth="1"/>
    <col min="12547" max="12547" width="9.7109375" style="407" bestFit="1" customWidth="1"/>
    <col min="12548" max="12548" width="10" style="407" bestFit="1" customWidth="1"/>
    <col min="12549" max="12549" width="9.140625" style="407"/>
    <col min="12550" max="12550" width="22.85546875" style="407" customWidth="1"/>
    <col min="12551" max="12551" width="59.7109375" style="407" bestFit="1" customWidth="1"/>
    <col min="12552" max="12552" width="57.85546875" style="407" bestFit="1" customWidth="1"/>
    <col min="12553" max="12553" width="35.28515625" style="407" bestFit="1" customWidth="1"/>
    <col min="12554" max="12554" width="28.140625" style="407" bestFit="1" customWidth="1"/>
    <col min="12555" max="12555" width="33.140625" style="407" bestFit="1" customWidth="1"/>
    <col min="12556" max="12556" width="26" style="407" bestFit="1" customWidth="1"/>
    <col min="12557" max="12557" width="19.140625" style="407" bestFit="1" customWidth="1"/>
    <col min="12558" max="12558" width="10.42578125" style="407" customWidth="1"/>
    <col min="12559" max="12559" width="11.85546875" style="407" customWidth="1"/>
    <col min="12560" max="12560" width="14.7109375" style="407" customWidth="1"/>
    <col min="12561" max="12561" width="9" style="407" bestFit="1" customWidth="1"/>
    <col min="12562" max="12801" width="9.140625" style="407"/>
    <col min="12802" max="12802" width="4.7109375" style="407" bestFit="1" customWidth="1"/>
    <col min="12803" max="12803" width="9.7109375" style="407" bestFit="1" customWidth="1"/>
    <col min="12804" max="12804" width="10" style="407" bestFit="1" customWidth="1"/>
    <col min="12805" max="12805" width="9.140625" style="407"/>
    <col min="12806" max="12806" width="22.85546875" style="407" customWidth="1"/>
    <col min="12807" max="12807" width="59.7109375" style="407" bestFit="1" customWidth="1"/>
    <col min="12808" max="12808" width="57.85546875" style="407" bestFit="1" customWidth="1"/>
    <col min="12809" max="12809" width="35.28515625" style="407" bestFit="1" customWidth="1"/>
    <col min="12810" max="12810" width="28.140625" style="407" bestFit="1" customWidth="1"/>
    <col min="12811" max="12811" width="33.140625" style="407" bestFit="1" customWidth="1"/>
    <col min="12812" max="12812" width="26" style="407" bestFit="1" customWidth="1"/>
    <col min="12813" max="12813" width="19.140625" style="407" bestFit="1" customWidth="1"/>
    <col min="12814" max="12814" width="10.42578125" style="407" customWidth="1"/>
    <col min="12815" max="12815" width="11.85546875" style="407" customWidth="1"/>
    <col min="12816" max="12816" width="14.7109375" style="407" customWidth="1"/>
    <col min="12817" max="12817" width="9" style="407" bestFit="1" customWidth="1"/>
    <col min="12818" max="13057" width="9.140625" style="407"/>
    <col min="13058" max="13058" width="4.7109375" style="407" bestFit="1" customWidth="1"/>
    <col min="13059" max="13059" width="9.7109375" style="407" bestFit="1" customWidth="1"/>
    <col min="13060" max="13060" width="10" style="407" bestFit="1" customWidth="1"/>
    <col min="13061" max="13061" width="9.140625" style="407"/>
    <col min="13062" max="13062" width="22.85546875" style="407" customWidth="1"/>
    <col min="13063" max="13063" width="59.7109375" style="407" bestFit="1" customWidth="1"/>
    <col min="13064" max="13064" width="57.85546875" style="407" bestFit="1" customWidth="1"/>
    <col min="13065" max="13065" width="35.28515625" style="407" bestFit="1" customWidth="1"/>
    <col min="13066" max="13066" width="28.140625" style="407" bestFit="1" customWidth="1"/>
    <col min="13067" max="13067" width="33.140625" style="407" bestFit="1" customWidth="1"/>
    <col min="13068" max="13068" width="26" style="407" bestFit="1" customWidth="1"/>
    <col min="13069" max="13069" width="19.140625" style="407" bestFit="1" customWidth="1"/>
    <col min="13070" max="13070" width="10.42578125" style="407" customWidth="1"/>
    <col min="13071" max="13071" width="11.85546875" style="407" customWidth="1"/>
    <col min="13072" max="13072" width="14.7109375" style="407" customWidth="1"/>
    <col min="13073" max="13073" width="9" style="407" bestFit="1" customWidth="1"/>
    <col min="13074" max="13313" width="9.140625" style="407"/>
    <col min="13314" max="13314" width="4.7109375" style="407" bestFit="1" customWidth="1"/>
    <col min="13315" max="13315" width="9.7109375" style="407" bestFit="1" customWidth="1"/>
    <col min="13316" max="13316" width="10" style="407" bestFit="1" customWidth="1"/>
    <col min="13317" max="13317" width="9.140625" style="407"/>
    <col min="13318" max="13318" width="22.85546875" style="407" customWidth="1"/>
    <col min="13319" max="13319" width="59.7109375" style="407" bestFit="1" customWidth="1"/>
    <col min="13320" max="13320" width="57.85546875" style="407" bestFit="1" customWidth="1"/>
    <col min="13321" max="13321" width="35.28515625" style="407" bestFit="1" customWidth="1"/>
    <col min="13322" max="13322" width="28.140625" style="407" bestFit="1" customWidth="1"/>
    <col min="13323" max="13323" width="33.140625" style="407" bestFit="1" customWidth="1"/>
    <col min="13324" max="13324" width="26" style="407" bestFit="1" customWidth="1"/>
    <col min="13325" max="13325" width="19.140625" style="407" bestFit="1" customWidth="1"/>
    <col min="13326" max="13326" width="10.42578125" style="407" customWidth="1"/>
    <col min="13327" max="13327" width="11.85546875" style="407" customWidth="1"/>
    <col min="13328" max="13328" width="14.7109375" style="407" customWidth="1"/>
    <col min="13329" max="13329" width="9" style="407" bestFit="1" customWidth="1"/>
    <col min="13330" max="13569" width="9.140625" style="407"/>
    <col min="13570" max="13570" width="4.7109375" style="407" bestFit="1" customWidth="1"/>
    <col min="13571" max="13571" width="9.7109375" style="407" bestFit="1" customWidth="1"/>
    <col min="13572" max="13572" width="10" style="407" bestFit="1" customWidth="1"/>
    <col min="13573" max="13573" width="9.140625" style="407"/>
    <col min="13574" max="13574" width="22.85546875" style="407" customWidth="1"/>
    <col min="13575" max="13575" width="59.7109375" style="407" bestFit="1" customWidth="1"/>
    <col min="13576" max="13576" width="57.85546875" style="407" bestFit="1" customWidth="1"/>
    <col min="13577" max="13577" width="35.28515625" style="407" bestFit="1" customWidth="1"/>
    <col min="13578" max="13578" width="28.140625" style="407" bestFit="1" customWidth="1"/>
    <col min="13579" max="13579" width="33.140625" style="407" bestFit="1" customWidth="1"/>
    <col min="13580" max="13580" width="26" style="407" bestFit="1" customWidth="1"/>
    <col min="13581" max="13581" width="19.140625" style="407" bestFit="1" customWidth="1"/>
    <col min="13582" max="13582" width="10.42578125" style="407" customWidth="1"/>
    <col min="13583" max="13583" width="11.85546875" style="407" customWidth="1"/>
    <col min="13584" max="13584" width="14.7109375" style="407" customWidth="1"/>
    <col min="13585" max="13585" width="9" style="407" bestFit="1" customWidth="1"/>
    <col min="13586" max="13825" width="9.140625" style="407"/>
    <col min="13826" max="13826" width="4.7109375" style="407" bestFit="1" customWidth="1"/>
    <col min="13827" max="13827" width="9.7109375" style="407" bestFit="1" customWidth="1"/>
    <col min="13828" max="13828" width="10" style="407" bestFit="1" customWidth="1"/>
    <col min="13829" max="13829" width="9.140625" style="407"/>
    <col min="13830" max="13830" width="22.85546875" style="407" customWidth="1"/>
    <col min="13831" max="13831" width="59.7109375" style="407" bestFit="1" customWidth="1"/>
    <col min="13832" max="13832" width="57.85546875" style="407" bestFit="1" customWidth="1"/>
    <col min="13833" max="13833" width="35.28515625" style="407" bestFit="1" customWidth="1"/>
    <col min="13834" max="13834" width="28.140625" style="407" bestFit="1" customWidth="1"/>
    <col min="13835" max="13835" width="33.140625" style="407" bestFit="1" customWidth="1"/>
    <col min="13836" max="13836" width="26" style="407" bestFit="1" customWidth="1"/>
    <col min="13837" max="13837" width="19.140625" style="407" bestFit="1" customWidth="1"/>
    <col min="13838" max="13838" width="10.42578125" style="407" customWidth="1"/>
    <col min="13839" max="13839" width="11.85546875" style="407" customWidth="1"/>
    <col min="13840" max="13840" width="14.7109375" style="407" customWidth="1"/>
    <col min="13841" max="13841" width="9" style="407" bestFit="1" customWidth="1"/>
    <col min="13842" max="14081" width="9.140625" style="407"/>
    <col min="14082" max="14082" width="4.7109375" style="407" bestFit="1" customWidth="1"/>
    <col min="14083" max="14083" width="9.7109375" style="407" bestFit="1" customWidth="1"/>
    <col min="14084" max="14084" width="10" style="407" bestFit="1" customWidth="1"/>
    <col min="14085" max="14085" width="9.140625" style="407"/>
    <col min="14086" max="14086" width="22.85546875" style="407" customWidth="1"/>
    <col min="14087" max="14087" width="59.7109375" style="407" bestFit="1" customWidth="1"/>
    <col min="14088" max="14088" width="57.85546875" style="407" bestFit="1" customWidth="1"/>
    <col min="14089" max="14089" width="35.28515625" style="407" bestFit="1" customWidth="1"/>
    <col min="14090" max="14090" width="28.140625" style="407" bestFit="1" customWidth="1"/>
    <col min="14091" max="14091" width="33.140625" style="407" bestFit="1" customWidth="1"/>
    <col min="14092" max="14092" width="26" style="407" bestFit="1" customWidth="1"/>
    <col min="14093" max="14093" width="19.140625" style="407" bestFit="1" customWidth="1"/>
    <col min="14094" max="14094" width="10.42578125" style="407" customWidth="1"/>
    <col min="14095" max="14095" width="11.85546875" style="407" customWidth="1"/>
    <col min="14096" max="14096" width="14.7109375" style="407" customWidth="1"/>
    <col min="14097" max="14097" width="9" style="407" bestFit="1" customWidth="1"/>
    <col min="14098" max="14337" width="9.140625" style="407"/>
    <col min="14338" max="14338" width="4.7109375" style="407" bestFit="1" customWidth="1"/>
    <col min="14339" max="14339" width="9.7109375" style="407" bestFit="1" customWidth="1"/>
    <col min="14340" max="14340" width="10" style="407" bestFit="1" customWidth="1"/>
    <col min="14341" max="14341" width="9.140625" style="407"/>
    <col min="14342" max="14342" width="22.85546875" style="407" customWidth="1"/>
    <col min="14343" max="14343" width="59.7109375" style="407" bestFit="1" customWidth="1"/>
    <col min="14344" max="14344" width="57.85546875" style="407" bestFit="1" customWidth="1"/>
    <col min="14345" max="14345" width="35.28515625" style="407" bestFit="1" customWidth="1"/>
    <col min="14346" max="14346" width="28.140625" style="407" bestFit="1" customWidth="1"/>
    <col min="14347" max="14347" width="33.140625" style="407" bestFit="1" customWidth="1"/>
    <col min="14348" max="14348" width="26" style="407" bestFit="1" customWidth="1"/>
    <col min="14349" max="14349" width="19.140625" style="407" bestFit="1" customWidth="1"/>
    <col min="14350" max="14350" width="10.42578125" style="407" customWidth="1"/>
    <col min="14351" max="14351" width="11.85546875" style="407" customWidth="1"/>
    <col min="14352" max="14352" width="14.7109375" style="407" customWidth="1"/>
    <col min="14353" max="14353" width="9" style="407" bestFit="1" customWidth="1"/>
    <col min="14354" max="14593" width="9.140625" style="407"/>
    <col min="14594" max="14594" width="4.7109375" style="407" bestFit="1" customWidth="1"/>
    <col min="14595" max="14595" width="9.7109375" style="407" bestFit="1" customWidth="1"/>
    <col min="14596" max="14596" width="10" style="407" bestFit="1" customWidth="1"/>
    <col min="14597" max="14597" width="9.140625" style="407"/>
    <col min="14598" max="14598" width="22.85546875" style="407" customWidth="1"/>
    <col min="14599" max="14599" width="59.7109375" style="407" bestFit="1" customWidth="1"/>
    <col min="14600" max="14600" width="57.85546875" style="407" bestFit="1" customWidth="1"/>
    <col min="14601" max="14601" width="35.28515625" style="407" bestFit="1" customWidth="1"/>
    <col min="14602" max="14602" width="28.140625" style="407" bestFit="1" customWidth="1"/>
    <col min="14603" max="14603" width="33.140625" style="407" bestFit="1" customWidth="1"/>
    <col min="14604" max="14604" width="26" style="407" bestFit="1" customWidth="1"/>
    <col min="14605" max="14605" width="19.140625" style="407" bestFit="1" customWidth="1"/>
    <col min="14606" max="14606" width="10.42578125" style="407" customWidth="1"/>
    <col min="14607" max="14607" width="11.85546875" style="407" customWidth="1"/>
    <col min="14608" max="14608" width="14.7109375" style="407" customWidth="1"/>
    <col min="14609" max="14609" width="9" style="407" bestFit="1" customWidth="1"/>
    <col min="14610" max="14849" width="9.140625" style="407"/>
    <col min="14850" max="14850" width="4.7109375" style="407" bestFit="1" customWidth="1"/>
    <col min="14851" max="14851" width="9.7109375" style="407" bestFit="1" customWidth="1"/>
    <col min="14852" max="14852" width="10" style="407" bestFit="1" customWidth="1"/>
    <col min="14853" max="14853" width="9.140625" style="407"/>
    <col min="14854" max="14854" width="22.85546875" style="407" customWidth="1"/>
    <col min="14855" max="14855" width="59.7109375" style="407" bestFit="1" customWidth="1"/>
    <col min="14856" max="14856" width="57.85546875" style="407" bestFit="1" customWidth="1"/>
    <col min="14857" max="14857" width="35.28515625" style="407" bestFit="1" customWidth="1"/>
    <col min="14858" max="14858" width="28.140625" style="407" bestFit="1" customWidth="1"/>
    <col min="14859" max="14859" width="33.140625" style="407" bestFit="1" customWidth="1"/>
    <col min="14860" max="14860" width="26" style="407" bestFit="1" customWidth="1"/>
    <col min="14861" max="14861" width="19.140625" style="407" bestFit="1" customWidth="1"/>
    <col min="14862" max="14862" width="10.42578125" style="407" customWidth="1"/>
    <col min="14863" max="14863" width="11.85546875" style="407" customWidth="1"/>
    <col min="14864" max="14864" width="14.7109375" style="407" customWidth="1"/>
    <col min="14865" max="14865" width="9" style="407" bestFit="1" customWidth="1"/>
    <col min="14866" max="15105" width="9.140625" style="407"/>
    <col min="15106" max="15106" width="4.7109375" style="407" bestFit="1" customWidth="1"/>
    <col min="15107" max="15107" width="9.7109375" style="407" bestFit="1" customWidth="1"/>
    <col min="15108" max="15108" width="10" style="407" bestFit="1" customWidth="1"/>
    <col min="15109" max="15109" width="9.140625" style="407"/>
    <col min="15110" max="15110" width="22.85546875" style="407" customWidth="1"/>
    <col min="15111" max="15111" width="59.7109375" style="407" bestFit="1" customWidth="1"/>
    <col min="15112" max="15112" width="57.85546875" style="407" bestFit="1" customWidth="1"/>
    <col min="15113" max="15113" width="35.28515625" style="407" bestFit="1" customWidth="1"/>
    <col min="15114" max="15114" width="28.140625" style="407" bestFit="1" customWidth="1"/>
    <col min="15115" max="15115" width="33.140625" style="407" bestFit="1" customWidth="1"/>
    <col min="15116" max="15116" width="26" style="407" bestFit="1" customWidth="1"/>
    <col min="15117" max="15117" width="19.140625" style="407" bestFit="1" customWidth="1"/>
    <col min="15118" max="15118" width="10.42578125" style="407" customWidth="1"/>
    <col min="15119" max="15119" width="11.85546875" style="407" customWidth="1"/>
    <col min="15120" max="15120" width="14.7109375" style="407" customWidth="1"/>
    <col min="15121" max="15121" width="9" style="407" bestFit="1" customWidth="1"/>
    <col min="15122" max="15361" width="9.140625" style="407"/>
    <col min="15362" max="15362" width="4.7109375" style="407" bestFit="1" customWidth="1"/>
    <col min="15363" max="15363" width="9.7109375" style="407" bestFit="1" customWidth="1"/>
    <col min="15364" max="15364" width="10" style="407" bestFit="1" customWidth="1"/>
    <col min="15365" max="15365" width="9.140625" style="407"/>
    <col min="15366" max="15366" width="22.85546875" style="407" customWidth="1"/>
    <col min="15367" max="15367" width="59.7109375" style="407" bestFit="1" customWidth="1"/>
    <col min="15368" max="15368" width="57.85546875" style="407" bestFit="1" customWidth="1"/>
    <col min="15369" max="15369" width="35.28515625" style="407" bestFit="1" customWidth="1"/>
    <col min="15370" max="15370" width="28.140625" style="407" bestFit="1" customWidth="1"/>
    <col min="15371" max="15371" width="33.140625" style="407" bestFit="1" customWidth="1"/>
    <col min="15372" max="15372" width="26" style="407" bestFit="1" customWidth="1"/>
    <col min="15373" max="15373" width="19.140625" style="407" bestFit="1" customWidth="1"/>
    <col min="15374" max="15374" width="10.42578125" style="407" customWidth="1"/>
    <col min="15375" max="15375" width="11.85546875" style="407" customWidth="1"/>
    <col min="15376" max="15376" width="14.7109375" style="407" customWidth="1"/>
    <col min="15377" max="15377" width="9" style="407" bestFit="1" customWidth="1"/>
    <col min="15378" max="15617" width="9.140625" style="407"/>
    <col min="15618" max="15618" width="4.7109375" style="407" bestFit="1" customWidth="1"/>
    <col min="15619" max="15619" width="9.7109375" style="407" bestFit="1" customWidth="1"/>
    <col min="15620" max="15620" width="10" style="407" bestFit="1" customWidth="1"/>
    <col min="15621" max="15621" width="9.140625" style="407"/>
    <col min="15622" max="15622" width="22.85546875" style="407" customWidth="1"/>
    <col min="15623" max="15623" width="59.7109375" style="407" bestFit="1" customWidth="1"/>
    <col min="15624" max="15624" width="57.85546875" style="407" bestFit="1" customWidth="1"/>
    <col min="15625" max="15625" width="35.28515625" style="407" bestFit="1" customWidth="1"/>
    <col min="15626" max="15626" width="28.140625" style="407" bestFit="1" customWidth="1"/>
    <col min="15627" max="15627" width="33.140625" style="407" bestFit="1" customWidth="1"/>
    <col min="15628" max="15628" width="26" style="407" bestFit="1" customWidth="1"/>
    <col min="15629" max="15629" width="19.140625" style="407" bestFit="1" customWidth="1"/>
    <col min="15630" max="15630" width="10.42578125" style="407" customWidth="1"/>
    <col min="15631" max="15631" width="11.85546875" style="407" customWidth="1"/>
    <col min="15632" max="15632" width="14.7109375" style="407" customWidth="1"/>
    <col min="15633" max="15633" width="9" style="407" bestFit="1" customWidth="1"/>
    <col min="15634" max="15873" width="9.140625" style="407"/>
    <col min="15874" max="15874" width="4.7109375" style="407" bestFit="1" customWidth="1"/>
    <col min="15875" max="15875" width="9.7109375" style="407" bestFit="1" customWidth="1"/>
    <col min="15876" max="15876" width="10" style="407" bestFit="1" customWidth="1"/>
    <col min="15877" max="15877" width="9.140625" style="407"/>
    <col min="15878" max="15878" width="22.85546875" style="407" customWidth="1"/>
    <col min="15879" max="15879" width="59.7109375" style="407" bestFit="1" customWidth="1"/>
    <col min="15880" max="15880" width="57.85546875" style="407" bestFit="1" customWidth="1"/>
    <col min="15881" max="15881" width="35.28515625" style="407" bestFit="1" customWidth="1"/>
    <col min="15882" max="15882" width="28.140625" style="407" bestFit="1" customWidth="1"/>
    <col min="15883" max="15883" width="33.140625" style="407" bestFit="1" customWidth="1"/>
    <col min="15884" max="15884" width="26" style="407" bestFit="1" customWidth="1"/>
    <col min="15885" max="15885" width="19.140625" style="407" bestFit="1" customWidth="1"/>
    <col min="15886" max="15886" width="10.42578125" style="407" customWidth="1"/>
    <col min="15887" max="15887" width="11.85546875" style="407" customWidth="1"/>
    <col min="15888" max="15888" width="14.7109375" style="407" customWidth="1"/>
    <col min="15889" max="15889" width="9" style="407" bestFit="1" customWidth="1"/>
    <col min="15890" max="16129" width="9.140625" style="407"/>
    <col min="16130" max="16130" width="4.7109375" style="407" bestFit="1" customWidth="1"/>
    <col min="16131" max="16131" width="9.7109375" style="407" bestFit="1" customWidth="1"/>
    <col min="16132" max="16132" width="10" style="407" bestFit="1" customWidth="1"/>
    <col min="16133" max="16133" width="9.140625" style="407"/>
    <col min="16134" max="16134" width="22.85546875" style="407" customWidth="1"/>
    <col min="16135" max="16135" width="59.7109375" style="407" bestFit="1" customWidth="1"/>
    <col min="16136" max="16136" width="57.85546875" style="407" bestFit="1" customWidth="1"/>
    <col min="16137" max="16137" width="35.28515625" style="407" bestFit="1" customWidth="1"/>
    <col min="16138" max="16138" width="28.140625" style="407" bestFit="1" customWidth="1"/>
    <col min="16139" max="16139" width="33.140625" style="407" bestFit="1" customWidth="1"/>
    <col min="16140" max="16140" width="26" style="407" bestFit="1" customWidth="1"/>
    <col min="16141" max="16141" width="19.140625" style="407" bestFit="1" customWidth="1"/>
    <col min="16142" max="16142" width="10.42578125" style="407" customWidth="1"/>
    <col min="16143" max="16143" width="11.85546875" style="407" customWidth="1"/>
    <col min="16144" max="16144" width="14.7109375" style="407" customWidth="1"/>
    <col min="16145" max="16145" width="9" style="407" bestFit="1" customWidth="1"/>
    <col min="16146" max="16384" width="9.140625" style="407"/>
  </cols>
  <sheetData>
    <row r="2" spans="1:19" x14ac:dyDescent="0.25">
      <c r="A2" s="409" t="s">
        <v>4118</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row>
    <row r="5" spans="1:19" s="106" customFormat="1" ht="35.25" customHeight="1" x14ac:dyDescent="0.2">
      <c r="A5" s="891"/>
      <c r="B5" s="893"/>
      <c r="C5" s="893"/>
      <c r="D5" s="893"/>
      <c r="E5" s="891"/>
      <c r="F5" s="891"/>
      <c r="G5" s="891"/>
      <c r="H5" s="392" t="s">
        <v>14</v>
      </c>
      <c r="I5" s="392" t="s">
        <v>15</v>
      </c>
      <c r="J5" s="891"/>
      <c r="K5" s="394">
        <v>2018</v>
      </c>
      <c r="L5" s="394">
        <v>2019</v>
      </c>
      <c r="M5" s="192">
        <v>2018</v>
      </c>
      <c r="N5" s="192">
        <v>2019</v>
      </c>
      <c r="O5" s="192">
        <v>2018</v>
      </c>
      <c r="P5" s="192">
        <v>2019</v>
      </c>
      <c r="Q5" s="891"/>
      <c r="R5" s="893"/>
    </row>
    <row r="6" spans="1:19" s="106" customFormat="1" ht="15.75" customHeight="1" x14ac:dyDescent="0.2">
      <c r="A6" s="391" t="s">
        <v>16</v>
      </c>
      <c r="B6" s="392" t="s">
        <v>17</v>
      </c>
      <c r="C6" s="392" t="s">
        <v>18</v>
      </c>
      <c r="D6" s="392" t="s">
        <v>19</v>
      </c>
      <c r="E6" s="391" t="s">
        <v>20</v>
      </c>
      <c r="F6" s="391" t="s">
        <v>21</v>
      </c>
      <c r="G6" s="391" t="s">
        <v>22</v>
      </c>
      <c r="H6" s="392" t="s">
        <v>23</v>
      </c>
      <c r="I6" s="392" t="s">
        <v>24</v>
      </c>
      <c r="J6" s="391" t="s">
        <v>25</v>
      </c>
      <c r="K6" s="394" t="s">
        <v>26</v>
      </c>
      <c r="L6" s="394" t="s">
        <v>27</v>
      </c>
      <c r="M6" s="393" t="s">
        <v>28</v>
      </c>
      <c r="N6" s="393" t="s">
        <v>29</v>
      </c>
      <c r="O6" s="393" t="s">
        <v>30</v>
      </c>
      <c r="P6" s="393" t="s">
        <v>31</v>
      </c>
      <c r="Q6" s="391" t="s">
        <v>32</v>
      </c>
      <c r="R6" s="392" t="s">
        <v>33</v>
      </c>
    </row>
    <row r="7" spans="1:19" s="408" customFormat="1" ht="212.25" customHeight="1" x14ac:dyDescent="0.25">
      <c r="A7" s="250">
        <v>1</v>
      </c>
      <c r="B7" s="387">
        <v>1</v>
      </c>
      <c r="C7" s="387">
        <v>4</v>
      </c>
      <c r="D7" s="415">
        <v>2</v>
      </c>
      <c r="E7" s="415" t="s">
        <v>3513</v>
      </c>
      <c r="F7" s="415" t="s">
        <v>3512</v>
      </c>
      <c r="G7" s="415" t="s">
        <v>41</v>
      </c>
      <c r="H7" s="388" t="s">
        <v>3216</v>
      </c>
      <c r="I7" s="5" t="s">
        <v>66</v>
      </c>
      <c r="J7" s="444" t="s">
        <v>3511</v>
      </c>
      <c r="K7" s="388" t="s">
        <v>59</v>
      </c>
      <c r="L7" s="388"/>
      <c r="M7" s="415" t="s">
        <v>3510</v>
      </c>
      <c r="N7" s="418"/>
      <c r="O7" s="418">
        <v>25000</v>
      </c>
      <c r="P7" s="417"/>
      <c r="Q7" s="444" t="s">
        <v>3444</v>
      </c>
      <c r="R7" s="444" t="s">
        <v>3509</v>
      </c>
    </row>
    <row r="8" spans="1:19" s="408" customFormat="1" ht="140.25" customHeight="1" x14ac:dyDescent="0.25">
      <c r="A8" s="250">
        <v>2</v>
      </c>
      <c r="B8" s="415">
        <v>1</v>
      </c>
      <c r="C8" s="415">
        <v>4</v>
      </c>
      <c r="D8" s="415">
        <v>2</v>
      </c>
      <c r="E8" s="415" t="s">
        <v>3508</v>
      </c>
      <c r="F8" s="415" t="s">
        <v>3507</v>
      </c>
      <c r="G8" s="415" t="s">
        <v>3506</v>
      </c>
      <c r="H8" s="415" t="s">
        <v>3216</v>
      </c>
      <c r="I8" s="5" t="s">
        <v>54</v>
      </c>
      <c r="J8" s="445" t="s">
        <v>3505</v>
      </c>
      <c r="K8" s="388" t="s">
        <v>59</v>
      </c>
      <c r="L8" s="388"/>
      <c r="M8" s="243">
        <v>8700</v>
      </c>
      <c r="N8" s="418"/>
      <c r="O8" s="418">
        <v>8700</v>
      </c>
      <c r="P8" s="418"/>
      <c r="Q8" s="444" t="s">
        <v>3444</v>
      </c>
      <c r="R8" s="444" t="s">
        <v>3504</v>
      </c>
    </row>
    <row r="9" spans="1:19" s="408" customFormat="1" ht="158.25" customHeight="1" x14ac:dyDescent="0.25">
      <c r="A9" s="250">
        <v>3</v>
      </c>
      <c r="B9" s="387">
        <v>1</v>
      </c>
      <c r="C9" s="387">
        <v>4</v>
      </c>
      <c r="D9" s="415">
        <v>5</v>
      </c>
      <c r="E9" s="415" t="s">
        <v>3503</v>
      </c>
      <c r="F9" s="415" t="s">
        <v>3502</v>
      </c>
      <c r="G9" s="415" t="s">
        <v>41</v>
      </c>
      <c r="H9" s="388" t="s">
        <v>3216</v>
      </c>
      <c r="I9" s="5" t="s">
        <v>66</v>
      </c>
      <c r="J9" s="444" t="s">
        <v>3501</v>
      </c>
      <c r="K9" s="388" t="s">
        <v>59</v>
      </c>
      <c r="L9" s="388"/>
      <c r="M9" s="446">
        <v>50300</v>
      </c>
      <c r="N9" s="418"/>
      <c r="O9" s="417">
        <v>50300</v>
      </c>
      <c r="P9" s="417"/>
      <c r="Q9" s="444" t="s">
        <v>3444</v>
      </c>
      <c r="R9" s="444" t="s">
        <v>3493</v>
      </c>
    </row>
    <row r="10" spans="1:19" s="410" customFormat="1" ht="147.75" customHeight="1" x14ac:dyDescent="0.25">
      <c r="A10" s="25">
        <v>4</v>
      </c>
      <c r="B10" s="556">
        <v>1</v>
      </c>
      <c r="C10" s="556">
        <v>4</v>
      </c>
      <c r="D10" s="556">
        <v>2</v>
      </c>
      <c r="E10" s="556" t="s">
        <v>3500</v>
      </c>
      <c r="F10" s="556" t="s">
        <v>3499</v>
      </c>
      <c r="G10" s="556" t="s">
        <v>41</v>
      </c>
      <c r="H10" s="556" t="s">
        <v>3216</v>
      </c>
      <c r="I10" s="113" t="s">
        <v>72</v>
      </c>
      <c r="J10" s="713" t="s">
        <v>3498</v>
      </c>
      <c r="K10" s="559" t="s">
        <v>59</v>
      </c>
      <c r="L10" s="559"/>
      <c r="M10" s="560">
        <v>19000</v>
      </c>
      <c r="N10" s="578"/>
      <c r="O10" s="560">
        <v>19000</v>
      </c>
      <c r="P10" s="578"/>
      <c r="Q10" s="710" t="s">
        <v>3444</v>
      </c>
      <c r="R10" s="710" t="s">
        <v>3497</v>
      </c>
    </row>
    <row r="11" spans="1:19" s="410" customFormat="1" ht="189" customHeight="1" x14ac:dyDescent="0.25">
      <c r="A11" s="25">
        <v>5</v>
      </c>
      <c r="B11" s="556">
        <v>1</v>
      </c>
      <c r="C11" s="556">
        <v>4</v>
      </c>
      <c r="D11" s="556">
        <v>2</v>
      </c>
      <c r="E11" s="556" t="s">
        <v>3496</v>
      </c>
      <c r="F11" s="556" t="s">
        <v>3495</v>
      </c>
      <c r="G11" s="556" t="s">
        <v>41</v>
      </c>
      <c r="H11" s="556" t="s">
        <v>3216</v>
      </c>
      <c r="I11" s="113" t="s">
        <v>66</v>
      </c>
      <c r="J11" s="713" t="s">
        <v>3494</v>
      </c>
      <c r="K11" s="559" t="s">
        <v>59</v>
      </c>
      <c r="L11" s="559"/>
      <c r="M11" s="560">
        <v>17000</v>
      </c>
      <c r="N11" s="578"/>
      <c r="O11" s="560">
        <v>17000</v>
      </c>
      <c r="P11" s="578"/>
      <c r="Q11" s="710" t="s">
        <v>3444</v>
      </c>
      <c r="R11" s="710" t="s">
        <v>3493</v>
      </c>
    </row>
    <row r="12" spans="1:19" s="410" customFormat="1" ht="157.5" customHeight="1" x14ac:dyDescent="0.25">
      <c r="A12" s="25">
        <v>6</v>
      </c>
      <c r="B12" s="552">
        <v>1</v>
      </c>
      <c r="C12" s="552">
        <v>4</v>
      </c>
      <c r="D12" s="556">
        <v>5</v>
      </c>
      <c r="E12" s="556" t="s">
        <v>3492</v>
      </c>
      <c r="F12" s="556" t="s">
        <v>3491</v>
      </c>
      <c r="G12" s="556" t="s">
        <v>70</v>
      </c>
      <c r="H12" s="559" t="s">
        <v>73</v>
      </c>
      <c r="I12" s="113" t="s">
        <v>54</v>
      </c>
      <c r="J12" s="556" t="s">
        <v>3490</v>
      </c>
      <c r="K12" s="559" t="s">
        <v>3489</v>
      </c>
      <c r="L12" s="559"/>
      <c r="M12" s="560">
        <v>26778.5</v>
      </c>
      <c r="N12" s="560"/>
      <c r="O12" s="560">
        <v>20153.5</v>
      </c>
      <c r="P12" s="560"/>
      <c r="Q12" s="556" t="s">
        <v>3208</v>
      </c>
      <c r="R12" s="556" t="s">
        <v>3488</v>
      </c>
    </row>
    <row r="13" spans="1:19" s="410" customFormat="1" ht="172.5" customHeight="1" x14ac:dyDescent="0.25">
      <c r="A13" s="25">
        <v>7</v>
      </c>
      <c r="B13" s="556">
        <v>1</v>
      </c>
      <c r="C13" s="556">
        <v>4</v>
      </c>
      <c r="D13" s="556">
        <v>5</v>
      </c>
      <c r="E13" s="556" t="s">
        <v>3487</v>
      </c>
      <c r="F13" s="556" t="s">
        <v>3486</v>
      </c>
      <c r="G13" s="556" t="s">
        <v>41</v>
      </c>
      <c r="H13" s="556" t="s">
        <v>3216</v>
      </c>
      <c r="I13" s="113" t="s">
        <v>66</v>
      </c>
      <c r="J13" s="710" t="s">
        <v>3485</v>
      </c>
      <c r="K13" s="559" t="s">
        <v>62</v>
      </c>
      <c r="L13" s="559"/>
      <c r="M13" s="560">
        <v>19846.5</v>
      </c>
      <c r="N13" s="578"/>
      <c r="O13" s="560">
        <v>19846.5</v>
      </c>
      <c r="P13" s="578"/>
      <c r="Q13" s="710" t="s">
        <v>3444</v>
      </c>
      <c r="R13" s="710" t="s">
        <v>3484</v>
      </c>
      <c r="S13" s="119"/>
    </row>
    <row r="14" spans="1:19" s="410" customFormat="1" ht="255.75" customHeight="1" x14ac:dyDescent="0.25">
      <c r="A14" s="25">
        <v>8</v>
      </c>
      <c r="B14" s="710">
        <v>1</v>
      </c>
      <c r="C14" s="710">
        <v>4</v>
      </c>
      <c r="D14" s="710">
        <v>5</v>
      </c>
      <c r="E14" s="710" t="s">
        <v>3483</v>
      </c>
      <c r="F14" s="710" t="s">
        <v>3482</v>
      </c>
      <c r="G14" s="710" t="s">
        <v>41</v>
      </c>
      <c r="H14" s="710" t="s">
        <v>3481</v>
      </c>
      <c r="I14" s="710" t="s">
        <v>3446</v>
      </c>
      <c r="J14" s="710" t="s">
        <v>3480</v>
      </c>
      <c r="K14" s="710"/>
      <c r="L14" s="710" t="s">
        <v>101</v>
      </c>
      <c r="M14" s="711"/>
      <c r="N14" s="711">
        <v>30000</v>
      </c>
      <c r="O14" s="711"/>
      <c r="P14" s="711">
        <v>30000</v>
      </c>
      <c r="Q14" s="710" t="s">
        <v>3444</v>
      </c>
      <c r="R14" s="710" t="s">
        <v>3443</v>
      </c>
      <c r="S14" s="119"/>
    </row>
    <row r="15" spans="1:19" s="410" customFormat="1" ht="251.25" customHeight="1" x14ac:dyDescent="0.25">
      <c r="A15" s="25">
        <v>9</v>
      </c>
      <c r="B15" s="710">
        <v>1</v>
      </c>
      <c r="C15" s="710">
        <v>4</v>
      </c>
      <c r="D15" s="710">
        <v>5</v>
      </c>
      <c r="E15" s="710" t="s">
        <v>3479</v>
      </c>
      <c r="F15" s="710" t="s">
        <v>3478</v>
      </c>
      <c r="G15" s="710" t="s">
        <v>64</v>
      </c>
      <c r="H15" s="710" t="s">
        <v>3477</v>
      </c>
      <c r="I15" s="710" t="s">
        <v>3476</v>
      </c>
      <c r="J15" s="710" t="s">
        <v>3475</v>
      </c>
      <c r="K15" s="710"/>
      <c r="L15" s="710" t="s">
        <v>101</v>
      </c>
      <c r="M15" s="711"/>
      <c r="N15" s="711">
        <v>25000</v>
      </c>
      <c r="O15" s="711"/>
      <c r="P15" s="711">
        <v>25000</v>
      </c>
      <c r="Q15" s="710" t="s">
        <v>3444</v>
      </c>
      <c r="R15" s="710" t="s">
        <v>3443</v>
      </c>
      <c r="S15" s="119"/>
    </row>
    <row r="16" spans="1:19" s="410" customFormat="1" ht="165" x14ac:dyDescent="0.25">
      <c r="A16" s="25">
        <v>10</v>
      </c>
      <c r="B16" s="710">
        <v>1</v>
      </c>
      <c r="C16" s="710">
        <v>4</v>
      </c>
      <c r="D16" s="710">
        <v>5</v>
      </c>
      <c r="E16" s="710" t="s">
        <v>3474</v>
      </c>
      <c r="F16" s="712" t="s">
        <v>3473</v>
      </c>
      <c r="G16" s="712" t="s">
        <v>3472</v>
      </c>
      <c r="H16" s="712" t="s">
        <v>3471</v>
      </c>
      <c r="I16" s="712" t="s">
        <v>3470</v>
      </c>
      <c r="J16" s="712" t="s">
        <v>3461</v>
      </c>
      <c r="K16" s="710"/>
      <c r="L16" s="710" t="s">
        <v>101</v>
      </c>
      <c r="M16" s="711"/>
      <c r="N16" s="711">
        <v>25000</v>
      </c>
      <c r="O16" s="711"/>
      <c r="P16" s="711">
        <v>25000</v>
      </c>
      <c r="Q16" s="710" t="s">
        <v>3444</v>
      </c>
      <c r="R16" s="710" t="s">
        <v>3443</v>
      </c>
    </row>
    <row r="17" spans="1:18" s="410" customFormat="1" ht="150" x14ac:dyDescent="0.25">
      <c r="A17" s="25">
        <v>11</v>
      </c>
      <c r="B17" s="710">
        <v>1</v>
      </c>
      <c r="C17" s="710">
        <v>4</v>
      </c>
      <c r="D17" s="710">
        <v>2</v>
      </c>
      <c r="E17" s="710" t="s">
        <v>3469</v>
      </c>
      <c r="F17" s="710" t="s">
        <v>3468</v>
      </c>
      <c r="G17" s="710" t="s">
        <v>87</v>
      </c>
      <c r="H17" s="710" t="s">
        <v>3467</v>
      </c>
      <c r="I17" s="710" t="s">
        <v>3466</v>
      </c>
      <c r="J17" s="710" t="s">
        <v>3465</v>
      </c>
      <c r="K17" s="710"/>
      <c r="L17" s="710" t="s">
        <v>101</v>
      </c>
      <c r="M17" s="711"/>
      <c r="N17" s="711">
        <v>35000</v>
      </c>
      <c r="O17" s="711"/>
      <c r="P17" s="711">
        <v>35000</v>
      </c>
      <c r="Q17" s="710" t="s">
        <v>3444</v>
      </c>
      <c r="R17" s="710" t="s">
        <v>3443</v>
      </c>
    </row>
    <row r="18" spans="1:18" s="410" customFormat="1" ht="165.6" customHeight="1" x14ac:dyDescent="0.25">
      <c r="A18" s="25">
        <v>12</v>
      </c>
      <c r="B18" s="710">
        <v>1</v>
      </c>
      <c r="C18" s="710">
        <v>4</v>
      </c>
      <c r="D18" s="710">
        <v>5</v>
      </c>
      <c r="E18" s="710" t="s">
        <v>3464</v>
      </c>
      <c r="F18" s="710" t="s">
        <v>3463</v>
      </c>
      <c r="G18" s="710" t="s">
        <v>85</v>
      </c>
      <c r="H18" s="710" t="s">
        <v>3447</v>
      </c>
      <c r="I18" s="710" t="s">
        <v>3462</v>
      </c>
      <c r="J18" s="710" t="s">
        <v>3461</v>
      </c>
      <c r="K18" s="710"/>
      <c r="L18" s="710" t="s">
        <v>101</v>
      </c>
      <c r="M18" s="711"/>
      <c r="N18" s="711">
        <v>40000</v>
      </c>
      <c r="O18" s="711"/>
      <c r="P18" s="711">
        <f>N18</f>
        <v>40000</v>
      </c>
      <c r="Q18" s="710" t="s">
        <v>3444</v>
      </c>
      <c r="R18" s="710" t="s">
        <v>3443</v>
      </c>
    </row>
    <row r="19" spans="1:18" s="410" customFormat="1" ht="121.9" customHeight="1" x14ac:dyDescent="0.25">
      <c r="A19" s="25">
        <v>13</v>
      </c>
      <c r="B19" s="710">
        <v>1</v>
      </c>
      <c r="C19" s="710">
        <v>4</v>
      </c>
      <c r="D19" s="710">
        <v>2</v>
      </c>
      <c r="E19" s="710" t="s">
        <v>3460</v>
      </c>
      <c r="F19" s="710" t="s">
        <v>3459</v>
      </c>
      <c r="G19" s="710" t="s">
        <v>3458</v>
      </c>
      <c r="H19" s="710" t="s">
        <v>3457</v>
      </c>
      <c r="I19" s="710" t="s">
        <v>3456</v>
      </c>
      <c r="J19" s="710" t="s">
        <v>3455</v>
      </c>
      <c r="K19" s="710"/>
      <c r="L19" s="710" t="s">
        <v>101</v>
      </c>
      <c r="M19" s="711"/>
      <c r="N19" s="711">
        <v>15000</v>
      </c>
      <c r="O19" s="711"/>
      <c r="P19" s="711">
        <v>15000</v>
      </c>
      <c r="Q19" s="710" t="s">
        <v>3444</v>
      </c>
      <c r="R19" s="710" t="s">
        <v>3443</v>
      </c>
    </row>
    <row r="20" spans="1:18" s="410" customFormat="1" ht="140.44999999999999" customHeight="1" x14ac:dyDescent="0.25">
      <c r="A20" s="25">
        <v>14</v>
      </c>
      <c r="B20" s="710">
        <v>1</v>
      </c>
      <c r="C20" s="710">
        <v>4</v>
      </c>
      <c r="D20" s="710">
        <v>5</v>
      </c>
      <c r="E20" s="714" t="s">
        <v>3454</v>
      </c>
      <c r="F20" s="712" t="s">
        <v>3453</v>
      </c>
      <c r="G20" s="712" t="s">
        <v>64</v>
      </c>
      <c r="H20" s="710" t="s">
        <v>3447</v>
      </c>
      <c r="I20" s="710" t="s">
        <v>3452</v>
      </c>
      <c r="J20" s="712" t="s">
        <v>3445</v>
      </c>
      <c r="K20" s="710"/>
      <c r="L20" s="710" t="s">
        <v>101</v>
      </c>
      <c r="M20" s="711"/>
      <c r="N20" s="711">
        <v>13000</v>
      </c>
      <c r="O20" s="711"/>
      <c r="P20" s="711">
        <v>13000</v>
      </c>
      <c r="Q20" s="710" t="s">
        <v>3444</v>
      </c>
      <c r="R20" s="710" t="s">
        <v>3443</v>
      </c>
    </row>
    <row r="21" spans="1:18" s="410" customFormat="1" ht="150.6" customHeight="1" x14ac:dyDescent="0.25">
      <c r="A21" s="552">
        <v>15</v>
      </c>
      <c r="B21" s="710">
        <v>1</v>
      </c>
      <c r="C21" s="710">
        <v>4</v>
      </c>
      <c r="D21" s="710">
        <v>5</v>
      </c>
      <c r="E21" s="714" t="s">
        <v>3451</v>
      </c>
      <c r="F21" s="712" t="s">
        <v>3450</v>
      </c>
      <c r="G21" s="712" t="s">
        <v>64</v>
      </c>
      <c r="H21" s="710" t="s">
        <v>3447</v>
      </c>
      <c r="I21" s="710" t="s">
        <v>3446</v>
      </c>
      <c r="J21" s="712" t="s">
        <v>3445</v>
      </c>
      <c r="K21" s="710"/>
      <c r="L21" s="710" t="s">
        <v>101</v>
      </c>
      <c r="M21" s="711"/>
      <c r="N21" s="711">
        <v>8500</v>
      </c>
      <c r="O21" s="711"/>
      <c r="P21" s="711">
        <v>8500</v>
      </c>
      <c r="Q21" s="710" t="s">
        <v>3444</v>
      </c>
      <c r="R21" s="710" t="s">
        <v>3443</v>
      </c>
    </row>
    <row r="22" spans="1:18" s="410" customFormat="1" ht="144.6" customHeight="1" x14ac:dyDescent="0.25">
      <c r="A22" s="552">
        <v>16</v>
      </c>
      <c r="B22" s="710">
        <v>1</v>
      </c>
      <c r="C22" s="710">
        <v>4</v>
      </c>
      <c r="D22" s="710">
        <v>5</v>
      </c>
      <c r="E22" s="710" t="s">
        <v>3449</v>
      </c>
      <c r="F22" s="710" t="s">
        <v>3448</v>
      </c>
      <c r="G22" s="710" t="s">
        <v>64</v>
      </c>
      <c r="H22" s="710" t="s">
        <v>3447</v>
      </c>
      <c r="I22" s="710" t="s">
        <v>3446</v>
      </c>
      <c r="J22" s="710" t="s">
        <v>3445</v>
      </c>
      <c r="K22" s="710"/>
      <c r="L22" s="710" t="s">
        <v>101</v>
      </c>
      <c r="M22" s="711"/>
      <c r="N22" s="711">
        <v>8500</v>
      </c>
      <c r="O22" s="711"/>
      <c r="P22" s="711">
        <v>8500</v>
      </c>
      <c r="Q22" s="710" t="s">
        <v>3444</v>
      </c>
      <c r="R22" s="710" t="s">
        <v>3443</v>
      </c>
    </row>
    <row r="23" spans="1:18" s="411" customFormat="1" x14ac:dyDescent="0.25">
      <c r="M23" s="109"/>
      <c r="N23" s="109"/>
      <c r="O23" s="109"/>
      <c r="P23" s="109"/>
    </row>
    <row r="24" spans="1:18" s="411" customFormat="1" x14ac:dyDescent="0.25">
      <c r="M24" s="109"/>
      <c r="N24" s="109"/>
      <c r="O24" s="109"/>
      <c r="P24" s="109"/>
    </row>
    <row r="25" spans="1:18" s="411" customFormat="1" x14ac:dyDescent="0.25">
      <c r="M25" s="918" t="s">
        <v>119</v>
      </c>
      <c r="N25" s="918"/>
      <c r="O25" s="828" t="s">
        <v>120</v>
      </c>
      <c r="P25" s="919"/>
    </row>
    <row r="26" spans="1:18" s="411" customFormat="1" x14ac:dyDescent="0.25">
      <c r="M26" s="664" t="s">
        <v>121</v>
      </c>
      <c r="N26" s="582" t="s">
        <v>122</v>
      </c>
      <c r="O26" s="251" t="s">
        <v>121</v>
      </c>
      <c r="P26" s="189" t="s">
        <v>122</v>
      </c>
    </row>
    <row r="27" spans="1:18" s="411" customFormat="1" x14ac:dyDescent="0.25">
      <c r="M27" s="359">
        <v>15</v>
      </c>
      <c r="N27" s="360">
        <v>339846.5</v>
      </c>
      <c r="O27" s="218">
        <v>1</v>
      </c>
      <c r="P27" s="360">
        <v>20153.5</v>
      </c>
    </row>
    <row r="28" spans="1:18" s="411" customFormat="1" x14ac:dyDescent="0.25">
      <c r="M28" s="109"/>
      <c r="N28" s="109"/>
      <c r="O28" s="109"/>
      <c r="P28" s="109"/>
    </row>
    <row r="29" spans="1:18" s="411" customFormat="1" x14ac:dyDescent="0.25">
      <c r="M29" s="109"/>
      <c r="N29" s="109"/>
      <c r="O29" s="109"/>
      <c r="P29" s="109"/>
    </row>
    <row r="30" spans="1:18" s="411" customFormat="1" x14ac:dyDescent="0.25">
      <c r="M30" s="109"/>
      <c r="N30" s="109"/>
      <c r="O30" s="109"/>
      <c r="P30" s="109"/>
    </row>
    <row r="31" spans="1:18" s="411" customFormat="1" x14ac:dyDescent="0.25">
      <c r="M31" s="109"/>
      <c r="N31" s="109"/>
      <c r="O31" s="109"/>
      <c r="P31" s="109"/>
    </row>
    <row r="32" spans="1:18" s="411" customFormat="1" x14ac:dyDescent="0.25">
      <c r="M32" s="109"/>
      <c r="N32" s="109"/>
      <c r="O32" s="109"/>
      <c r="P32" s="109"/>
    </row>
    <row r="33" spans="13:16" s="411" customFormat="1" x14ac:dyDescent="0.25">
      <c r="M33" s="109"/>
      <c r="N33" s="109"/>
      <c r="O33" s="109"/>
      <c r="P33" s="109"/>
    </row>
    <row r="34" spans="13:16" s="411" customFormat="1" x14ac:dyDescent="0.25">
      <c r="M34" s="109"/>
      <c r="N34" s="109"/>
      <c r="O34" s="109"/>
      <c r="P34" s="109"/>
    </row>
    <row r="35" spans="13:16" s="411" customFormat="1" x14ac:dyDescent="0.25">
      <c r="M35" s="109"/>
      <c r="N35" s="109"/>
      <c r="O35" s="109"/>
      <c r="P35" s="109"/>
    </row>
    <row r="36" spans="13:16" s="411" customFormat="1" x14ac:dyDescent="0.25">
      <c r="M36" s="109"/>
      <c r="N36" s="109"/>
      <c r="O36" s="109"/>
      <c r="P36" s="109"/>
    </row>
    <row r="37" spans="13:16" s="411" customFormat="1" x14ac:dyDescent="0.25">
      <c r="M37" s="109"/>
      <c r="N37" s="109"/>
      <c r="O37" s="109"/>
      <c r="P37" s="109"/>
    </row>
    <row r="38" spans="13:16" s="411" customFormat="1" x14ac:dyDescent="0.25">
      <c r="M38" s="109"/>
      <c r="N38" s="109"/>
      <c r="O38" s="109"/>
      <c r="P38" s="109"/>
    </row>
    <row r="39" spans="13:16" s="411" customFormat="1" x14ac:dyDescent="0.25">
      <c r="M39" s="109"/>
      <c r="N39" s="109"/>
      <c r="O39" s="109"/>
      <c r="P39" s="109"/>
    </row>
    <row r="40" spans="13:16" s="411" customFormat="1" x14ac:dyDescent="0.25">
      <c r="M40" s="109"/>
      <c r="N40" s="109"/>
      <c r="O40" s="109"/>
      <c r="P40" s="109"/>
    </row>
    <row r="41" spans="13:16" s="411" customFormat="1" x14ac:dyDescent="0.25">
      <c r="M41" s="109"/>
      <c r="N41" s="109"/>
      <c r="O41" s="109"/>
      <c r="P41" s="109"/>
    </row>
    <row r="42" spans="13:16" s="411" customFormat="1" x14ac:dyDescent="0.25"/>
    <row r="43" spans="13:16" s="411" customFormat="1" x14ac:dyDescent="0.25"/>
    <row r="44" spans="13:16" s="411" customFormat="1" x14ac:dyDescent="0.25"/>
    <row r="45" spans="13:16" s="411" customFormat="1" x14ac:dyDescent="0.25"/>
    <row r="46" spans="13:16" s="411" customFormat="1" x14ac:dyDescent="0.25">
      <c r="M46" s="109"/>
      <c r="N46" s="109"/>
      <c r="O46" s="109"/>
      <c r="P46" s="109"/>
    </row>
    <row r="47" spans="13:16" s="411" customFormat="1" x14ac:dyDescent="0.25">
      <c r="M47" s="109"/>
      <c r="N47" s="109"/>
      <c r="O47" s="109"/>
      <c r="P47" s="109"/>
    </row>
    <row r="48" spans="13:16" s="411" customFormat="1" x14ac:dyDescent="0.25">
      <c r="M48" s="109"/>
      <c r="N48" s="109"/>
      <c r="O48" s="109"/>
      <c r="P48" s="109"/>
    </row>
    <row r="49" spans="13:16" s="411" customFormat="1" x14ac:dyDescent="0.25">
      <c r="M49" s="109"/>
      <c r="N49" s="109"/>
      <c r="O49" s="109"/>
      <c r="P49" s="109"/>
    </row>
    <row r="50" spans="13:16" s="411" customFormat="1" x14ac:dyDescent="0.25">
      <c r="M50" s="109"/>
      <c r="N50" s="109"/>
      <c r="O50" s="109"/>
      <c r="P50" s="109"/>
    </row>
    <row r="51" spans="13:16" s="411" customFormat="1" x14ac:dyDescent="0.25">
      <c r="M51" s="109"/>
      <c r="N51" s="109"/>
      <c r="O51" s="109"/>
      <c r="P51" s="109"/>
    </row>
    <row r="52" spans="13:16" s="411" customFormat="1" x14ac:dyDescent="0.25">
      <c r="M52" s="109"/>
      <c r="N52" s="109"/>
      <c r="O52" s="109"/>
      <c r="P52" s="109"/>
    </row>
    <row r="53" spans="13:16" s="411" customFormat="1" x14ac:dyDescent="0.25">
      <c r="M53" s="109"/>
      <c r="N53" s="109"/>
      <c r="O53" s="109"/>
      <c r="P53" s="109"/>
    </row>
    <row r="54" spans="13:16" s="411" customFormat="1" x14ac:dyDescent="0.25">
      <c r="M54" s="109"/>
      <c r="N54" s="109"/>
      <c r="O54" s="109"/>
      <c r="P54" s="109"/>
    </row>
    <row r="55" spans="13:16" s="411" customFormat="1" x14ac:dyDescent="0.25">
      <c r="M55" s="109"/>
      <c r="N55" s="109"/>
      <c r="O55" s="109"/>
      <c r="P55" s="109"/>
    </row>
    <row r="56" spans="13:16" s="411" customFormat="1" x14ac:dyDescent="0.25">
      <c r="M56" s="109"/>
      <c r="N56" s="109"/>
      <c r="O56" s="109"/>
      <c r="P56" s="109"/>
    </row>
    <row r="57" spans="13:16" s="411" customFormat="1" x14ac:dyDescent="0.25">
      <c r="M57" s="109"/>
      <c r="N57" s="109"/>
      <c r="O57" s="109"/>
      <c r="P57" s="109"/>
    </row>
    <row r="58" spans="13:16" s="411" customFormat="1" x14ac:dyDescent="0.25">
      <c r="M58" s="109"/>
      <c r="N58" s="109"/>
      <c r="O58" s="109"/>
      <c r="P58" s="109"/>
    </row>
    <row r="59" spans="13:16" s="411" customFormat="1" x14ac:dyDescent="0.25">
      <c r="M59" s="109"/>
      <c r="N59" s="109"/>
      <c r="O59" s="109"/>
      <c r="P59" s="109"/>
    </row>
    <row r="60" spans="13:16" s="411" customFormat="1" x14ac:dyDescent="0.25">
      <c r="M60" s="109"/>
      <c r="N60" s="109"/>
      <c r="O60" s="109"/>
      <c r="P60" s="109"/>
    </row>
    <row r="61" spans="13:16" s="411" customFormat="1" x14ac:dyDescent="0.25">
      <c r="M61" s="109"/>
      <c r="N61" s="109"/>
      <c r="O61" s="109"/>
      <c r="P61" s="109"/>
    </row>
    <row r="62" spans="13:16" s="411" customFormat="1" x14ac:dyDescent="0.25">
      <c r="M62" s="109"/>
      <c r="N62" s="109"/>
      <c r="O62" s="109"/>
      <c r="P62" s="109"/>
    </row>
    <row r="63" spans="13:16" s="411" customFormat="1" x14ac:dyDescent="0.25">
      <c r="M63" s="109"/>
      <c r="N63" s="109"/>
      <c r="O63" s="109"/>
      <c r="P63" s="109"/>
    </row>
    <row r="64" spans="13:16" s="411" customFormat="1" x14ac:dyDescent="0.25">
      <c r="M64" s="109"/>
      <c r="N64" s="109"/>
      <c r="O64" s="109"/>
      <c r="P64" s="109"/>
    </row>
    <row r="65" spans="13:16" s="411" customFormat="1" x14ac:dyDescent="0.25">
      <c r="M65" s="109"/>
      <c r="N65" s="109"/>
      <c r="O65" s="109"/>
      <c r="P65" s="109"/>
    </row>
    <row r="66" spans="13:16" s="411" customFormat="1" x14ac:dyDescent="0.25">
      <c r="M66" s="109"/>
      <c r="N66" s="109"/>
      <c r="O66" s="109"/>
      <c r="P66" s="109"/>
    </row>
    <row r="67" spans="13:16" s="411" customFormat="1" x14ac:dyDescent="0.25">
      <c r="M67" s="109"/>
      <c r="N67" s="109"/>
      <c r="O67" s="109"/>
      <c r="P67" s="109"/>
    </row>
    <row r="68" spans="13:16" s="411" customFormat="1" x14ac:dyDescent="0.25">
      <c r="M68" s="109"/>
      <c r="N68" s="109"/>
      <c r="O68" s="109"/>
      <c r="P68" s="109"/>
    </row>
    <row r="69" spans="13:16" s="411" customFormat="1" x14ac:dyDescent="0.25">
      <c r="M69" s="109"/>
      <c r="N69" s="109"/>
      <c r="O69" s="109"/>
      <c r="P69" s="109"/>
    </row>
    <row r="70" spans="13:16" s="411" customFormat="1" x14ac:dyDescent="0.25">
      <c r="M70" s="109"/>
      <c r="N70" s="109"/>
      <c r="O70" s="109"/>
      <c r="P70" s="109"/>
    </row>
    <row r="71" spans="13:16" s="411" customFormat="1" x14ac:dyDescent="0.25">
      <c r="M71" s="109"/>
      <c r="N71" s="109"/>
      <c r="O71" s="109"/>
      <c r="P71" s="109"/>
    </row>
    <row r="72" spans="13:16" s="411" customFormat="1" x14ac:dyDescent="0.25">
      <c r="M72" s="109"/>
      <c r="N72" s="109"/>
      <c r="O72" s="109"/>
      <c r="P72" s="109"/>
    </row>
    <row r="73" spans="13:16" s="411" customFormat="1" x14ac:dyDescent="0.25">
      <c r="M73" s="109"/>
      <c r="N73" s="109"/>
      <c r="O73" s="109"/>
      <c r="P73" s="109"/>
    </row>
    <row r="74" spans="13:16" s="411" customFormat="1" x14ac:dyDescent="0.25">
      <c r="M74" s="109"/>
      <c r="N74" s="109"/>
      <c r="O74" s="109"/>
      <c r="P74" s="109"/>
    </row>
    <row r="75" spans="13:16" s="411" customFormat="1" x14ac:dyDescent="0.25">
      <c r="M75" s="109"/>
      <c r="N75" s="109"/>
      <c r="O75" s="109"/>
      <c r="P75" s="109"/>
    </row>
    <row r="76" spans="13:16" s="411" customFormat="1" x14ac:dyDescent="0.25">
      <c r="M76" s="109"/>
      <c r="N76" s="109"/>
      <c r="O76" s="109"/>
      <c r="P76" s="109"/>
    </row>
    <row r="77" spans="13:16" s="411" customFormat="1" x14ac:dyDescent="0.25">
      <c r="M77" s="109"/>
      <c r="N77" s="109"/>
      <c r="O77" s="109"/>
      <c r="P77" s="109"/>
    </row>
    <row r="78" spans="13:16" s="411" customFormat="1" x14ac:dyDescent="0.25">
      <c r="M78" s="109"/>
      <c r="N78" s="109"/>
      <c r="O78" s="109"/>
      <c r="P78" s="109"/>
    </row>
    <row r="79" spans="13:16" s="411" customFormat="1" x14ac:dyDescent="0.25">
      <c r="M79" s="109"/>
      <c r="N79" s="109"/>
      <c r="O79" s="109"/>
      <c r="P79" s="109"/>
    </row>
    <row r="80" spans="13:16" s="411" customFormat="1" x14ac:dyDescent="0.25">
      <c r="M80" s="109"/>
      <c r="N80" s="109"/>
      <c r="O80" s="109"/>
      <c r="P80" s="109"/>
    </row>
    <row r="81" spans="13:16" s="411" customFormat="1" x14ac:dyDescent="0.25">
      <c r="M81" s="109"/>
      <c r="N81" s="109"/>
      <c r="O81" s="109"/>
      <c r="P81" s="109"/>
    </row>
    <row r="82" spans="13:16" s="411" customFormat="1" x14ac:dyDescent="0.25">
      <c r="M82" s="109"/>
      <c r="N82" s="109"/>
      <c r="O82" s="109"/>
      <c r="P82" s="109"/>
    </row>
    <row r="83" spans="13:16" s="411" customFormat="1" x14ac:dyDescent="0.25">
      <c r="M83" s="109"/>
      <c r="N83" s="109"/>
      <c r="O83" s="109"/>
      <c r="P83" s="109"/>
    </row>
    <row r="84" spans="13:16" s="411" customFormat="1" x14ac:dyDescent="0.25">
      <c r="M84" s="109"/>
      <c r="N84" s="109"/>
      <c r="O84" s="109"/>
      <c r="P84" s="109"/>
    </row>
    <row r="85" spans="13:16" s="411" customFormat="1" x14ac:dyDescent="0.25">
      <c r="M85" s="109"/>
      <c r="N85" s="109"/>
      <c r="O85" s="109"/>
      <c r="P85" s="109"/>
    </row>
    <row r="86" spans="13:16" s="411" customFormat="1" x14ac:dyDescent="0.25">
      <c r="M86" s="109"/>
      <c r="N86" s="109"/>
      <c r="O86" s="109"/>
      <c r="P86" s="109"/>
    </row>
    <row r="87" spans="13:16" s="411" customFormat="1" x14ac:dyDescent="0.25">
      <c r="M87" s="109"/>
      <c r="N87" s="109"/>
      <c r="O87" s="109"/>
      <c r="P87" s="109"/>
    </row>
    <row r="88" spans="13:16" s="411" customFormat="1" x14ac:dyDescent="0.25">
      <c r="M88" s="109"/>
      <c r="N88" s="109"/>
      <c r="O88" s="109"/>
      <c r="P88" s="109"/>
    </row>
    <row r="89" spans="13:16" s="411" customFormat="1" x14ac:dyDescent="0.25">
      <c r="M89" s="109"/>
      <c r="N89" s="109"/>
      <c r="O89" s="109"/>
      <c r="P89" s="109"/>
    </row>
    <row r="90" spans="13:16" s="411" customFormat="1" x14ac:dyDescent="0.25">
      <c r="M90" s="109"/>
      <c r="N90" s="109"/>
      <c r="O90" s="109"/>
      <c r="P90" s="109"/>
    </row>
    <row r="91" spans="13:16" s="411" customFormat="1" x14ac:dyDescent="0.25">
      <c r="M91" s="109"/>
      <c r="N91" s="109"/>
      <c r="O91" s="109"/>
      <c r="P91" s="109"/>
    </row>
    <row r="92" spans="13:16" s="411" customFormat="1" x14ac:dyDescent="0.25">
      <c r="M92" s="109"/>
      <c r="N92" s="109"/>
      <c r="O92" s="109"/>
      <c r="P92" s="109"/>
    </row>
    <row r="93" spans="13:16" s="411" customFormat="1" x14ac:dyDescent="0.25">
      <c r="M93" s="109"/>
      <c r="N93" s="109"/>
      <c r="O93" s="109"/>
      <c r="P93" s="109"/>
    </row>
    <row r="94" spans="13:16" s="411" customFormat="1" x14ac:dyDescent="0.25">
      <c r="M94" s="109"/>
      <c r="N94" s="109"/>
      <c r="O94" s="109"/>
      <c r="P94" s="109"/>
    </row>
    <row r="95" spans="13:16" s="411" customFormat="1" x14ac:dyDescent="0.25">
      <c r="M95" s="109"/>
      <c r="N95" s="109"/>
      <c r="O95" s="109"/>
      <c r="P95" s="109"/>
    </row>
    <row r="96" spans="13:16" s="411" customFormat="1" x14ac:dyDescent="0.25">
      <c r="M96" s="109"/>
      <c r="N96" s="109"/>
      <c r="O96" s="109"/>
      <c r="P96" s="109"/>
    </row>
    <row r="97" spans="13:16" s="411" customFormat="1" x14ac:dyDescent="0.25">
      <c r="M97" s="109"/>
      <c r="N97" s="109"/>
      <c r="O97" s="109"/>
      <c r="P97" s="109"/>
    </row>
    <row r="98" spans="13:16" s="411" customFormat="1" x14ac:dyDescent="0.25">
      <c r="M98" s="109"/>
      <c r="N98" s="109"/>
      <c r="O98" s="109"/>
      <c r="P98" s="109"/>
    </row>
    <row r="99" spans="13:16" s="411" customFormat="1" x14ac:dyDescent="0.25">
      <c r="M99" s="109"/>
      <c r="N99" s="109"/>
      <c r="O99" s="109"/>
      <c r="P99" s="109"/>
    </row>
    <row r="100" spans="13:16" s="411" customFormat="1" x14ac:dyDescent="0.25">
      <c r="M100" s="109"/>
      <c r="N100" s="109"/>
      <c r="O100" s="109"/>
      <c r="P100" s="109"/>
    </row>
    <row r="101" spans="13:16" s="411" customFormat="1" x14ac:dyDescent="0.25">
      <c r="M101" s="109"/>
      <c r="N101" s="109"/>
      <c r="O101" s="109"/>
      <c r="P101" s="109"/>
    </row>
    <row r="102" spans="13:16" s="411" customFormat="1" x14ac:dyDescent="0.25">
      <c r="M102" s="109"/>
      <c r="N102" s="109"/>
      <c r="O102" s="109"/>
      <c r="P102" s="109"/>
    </row>
    <row r="103" spans="13:16" s="411" customFormat="1" x14ac:dyDescent="0.25">
      <c r="M103" s="109"/>
      <c r="N103" s="109"/>
      <c r="O103" s="109"/>
      <c r="P103" s="109"/>
    </row>
    <row r="104" spans="13:16" s="411" customFormat="1" x14ac:dyDescent="0.25">
      <c r="M104" s="109"/>
      <c r="N104" s="109"/>
      <c r="O104" s="109"/>
      <c r="P104" s="109"/>
    </row>
    <row r="105" spans="13:16" s="411" customFormat="1" x14ac:dyDescent="0.25">
      <c r="M105" s="109"/>
      <c r="N105" s="109"/>
      <c r="O105" s="109"/>
      <c r="P105" s="109"/>
    </row>
    <row r="106" spans="13:16" s="411" customFormat="1" x14ac:dyDescent="0.25">
      <c r="M106" s="109"/>
      <c r="N106" s="109"/>
      <c r="O106" s="109"/>
      <c r="P106" s="109"/>
    </row>
    <row r="107" spans="13:16" s="411" customFormat="1" x14ac:dyDescent="0.25">
      <c r="M107" s="109"/>
      <c r="N107" s="109"/>
      <c r="O107" s="109"/>
      <c r="P107" s="109"/>
    </row>
    <row r="108" spans="13:16" s="411" customFormat="1" x14ac:dyDescent="0.25">
      <c r="M108" s="109"/>
      <c r="N108" s="109"/>
      <c r="O108" s="109"/>
      <c r="P108" s="109"/>
    </row>
    <row r="109" spans="13:16" s="411" customFormat="1" x14ac:dyDescent="0.25">
      <c r="M109" s="109"/>
      <c r="N109" s="109"/>
      <c r="O109" s="109"/>
      <c r="P109" s="109"/>
    </row>
    <row r="110" spans="13:16" s="411" customFormat="1" x14ac:dyDescent="0.25">
      <c r="M110" s="109"/>
      <c r="N110" s="109"/>
      <c r="O110" s="109"/>
      <c r="P110" s="109"/>
    </row>
    <row r="111" spans="13:16" s="411" customFormat="1" x14ac:dyDescent="0.25">
      <c r="M111" s="109"/>
      <c r="N111" s="109"/>
      <c r="O111" s="109"/>
      <c r="P111" s="109"/>
    </row>
    <row r="112" spans="13:16" s="411" customFormat="1" x14ac:dyDescent="0.25">
      <c r="M112" s="109"/>
      <c r="N112" s="109"/>
      <c r="O112" s="109"/>
      <c r="P112" s="109"/>
    </row>
    <row r="113" spans="11:16" s="411" customFormat="1" x14ac:dyDescent="0.25">
      <c r="M113" s="109"/>
      <c r="N113" s="109"/>
      <c r="O113" s="109"/>
      <c r="P113" s="109"/>
    </row>
    <row r="114" spans="11:16" s="411" customFormat="1" x14ac:dyDescent="0.25">
      <c r="M114" s="109"/>
      <c r="N114" s="109"/>
      <c r="O114" s="109"/>
      <c r="P114" s="109"/>
    </row>
    <row r="115" spans="11:16" s="411" customFormat="1" x14ac:dyDescent="0.25">
      <c r="M115" s="109"/>
      <c r="N115" s="109"/>
      <c r="O115" s="109"/>
      <c r="P115" s="109"/>
    </row>
    <row r="116" spans="11:16" s="411" customFormat="1" x14ac:dyDescent="0.25">
      <c r="L116" s="407"/>
      <c r="M116" s="109"/>
      <c r="N116" s="109"/>
      <c r="O116" s="109"/>
      <c r="P116" s="109"/>
    </row>
    <row r="117" spans="11:16" s="411" customFormat="1" x14ac:dyDescent="0.25">
      <c r="K117" s="407"/>
      <c r="L117" s="407"/>
      <c r="M117" s="109"/>
      <c r="N117" s="109"/>
      <c r="O117" s="109"/>
      <c r="P117" s="109"/>
    </row>
    <row r="118" spans="11:16" s="411" customFormat="1" x14ac:dyDescent="0.25">
      <c r="K118" s="407"/>
      <c r="L118" s="407"/>
      <c r="M118" s="109"/>
      <c r="N118" s="109"/>
      <c r="O118" s="109"/>
      <c r="P118" s="109"/>
    </row>
    <row r="119" spans="11:16" s="411" customFormat="1" x14ac:dyDescent="0.25">
      <c r="K119" s="407"/>
      <c r="L119" s="407"/>
      <c r="M119" s="109"/>
      <c r="N119" s="109"/>
      <c r="O119" s="109"/>
      <c r="P119" s="109"/>
    </row>
    <row r="120" spans="11:16" s="411" customFormat="1" x14ac:dyDescent="0.25">
      <c r="K120" s="407"/>
      <c r="L120" s="407"/>
      <c r="M120" s="109"/>
      <c r="N120" s="109"/>
      <c r="O120" s="109"/>
      <c r="P120" s="109"/>
    </row>
    <row r="121" spans="11:16" s="411" customFormat="1" x14ac:dyDescent="0.25">
      <c r="K121" s="407"/>
      <c r="L121" s="407"/>
      <c r="M121" s="109"/>
      <c r="N121" s="109"/>
      <c r="O121" s="109"/>
      <c r="P121" s="109"/>
    </row>
    <row r="122" spans="11:16" s="411" customFormat="1" x14ac:dyDescent="0.25">
      <c r="K122" s="407"/>
      <c r="L122" s="407"/>
      <c r="M122" s="109"/>
      <c r="N122" s="109"/>
      <c r="O122" s="109"/>
      <c r="P122" s="109"/>
    </row>
    <row r="123" spans="11:16" s="411" customFormat="1" x14ac:dyDescent="0.25">
      <c r="K123" s="407"/>
      <c r="L123" s="407"/>
      <c r="M123" s="109"/>
      <c r="N123" s="109"/>
      <c r="O123" s="109"/>
      <c r="P123" s="109"/>
    </row>
    <row r="124" spans="11:16" s="411" customFormat="1" x14ac:dyDescent="0.25">
      <c r="K124" s="407"/>
      <c r="L124" s="407"/>
      <c r="M124" s="109"/>
      <c r="N124" s="109"/>
      <c r="O124" s="109"/>
      <c r="P124" s="109"/>
    </row>
    <row r="125" spans="11:16" s="411" customFormat="1" x14ac:dyDescent="0.25">
      <c r="K125" s="407"/>
      <c r="L125" s="407"/>
      <c r="M125" s="109"/>
      <c r="N125" s="109"/>
      <c r="O125" s="109"/>
      <c r="P125" s="109"/>
    </row>
    <row r="126" spans="11:16" s="411" customFormat="1" x14ac:dyDescent="0.25">
      <c r="K126" s="407"/>
      <c r="L126" s="407"/>
      <c r="M126" s="109"/>
      <c r="N126" s="109"/>
      <c r="O126" s="109"/>
      <c r="P126" s="109"/>
    </row>
  </sheetData>
  <mergeCells count="16">
    <mergeCell ref="M25:N25"/>
    <mergeCell ref="O25:P25"/>
    <mergeCell ref="G4:G5"/>
    <mergeCell ref="H4:I4"/>
    <mergeCell ref="J4:J5"/>
    <mergeCell ref="K4:L4"/>
    <mergeCell ref="Q4:Q5"/>
    <mergeCell ref="R4:R5"/>
    <mergeCell ref="M4:N4"/>
    <mergeCell ref="O4:P4"/>
    <mergeCell ref="F4:F5"/>
    <mergeCell ref="A4:A5"/>
    <mergeCell ref="B4:B5"/>
    <mergeCell ref="C4:C5"/>
    <mergeCell ref="D4:D5"/>
    <mergeCell ref="E4: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S138"/>
  <sheetViews>
    <sheetView zoomScale="70" zoomScaleNormal="70" workbookViewId="0">
      <selection activeCell="A3" sqref="A3"/>
    </sheetView>
  </sheetViews>
  <sheetFormatPr defaultRowHeight="15" x14ac:dyDescent="0.25"/>
  <cols>
    <col min="1" max="1" width="4.7109375" style="407" customWidth="1"/>
    <col min="2" max="2" width="9.140625" style="407"/>
    <col min="3" max="3" width="11.42578125" style="407" customWidth="1"/>
    <col min="4" max="4" width="9.7109375" style="407" customWidth="1"/>
    <col min="5" max="5" width="45.7109375" style="407" customWidth="1"/>
    <col min="6" max="6" width="57.7109375" style="407" customWidth="1"/>
    <col min="7" max="7" width="35.7109375" style="407" customWidth="1"/>
    <col min="8" max="8" width="19.28515625" style="407" customWidth="1"/>
    <col min="9" max="9" width="10.42578125" style="407" customWidth="1"/>
    <col min="10" max="10" width="29.7109375" style="407" customWidth="1"/>
    <col min="11" max="11" width="10.7109375" style="407" customWidth="1"/>
    <col min="12" max="12" width="12.7109375" style="407" customWidth="1"/>
    <col min="13" max="16" width="14.7109375" style="104" customWidth="1"/>
    <col min="17" max="17" width="16.7109375" style="407" customWidth="1"/>
    <col min="18" max="18" width="15.71093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2" spans="1:19" x14ac:dyDescent="0.25">
      <c r="A2" s="409" t="s">
        <v>4119</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392" t="s">
        <v>14</v>
      </c>
      <c r="I5" s="392" t="s">
        <v>15</v>
      </c>
      <c r="J5" s="891"/>
      <c r="K5" s="394">
        <v>2018</v>
      </c>
      <c r="L5" s="394">
        <v>2019</v>
      </c>
      <c r="M5" s="192">
        <v>2018</v>
      </c>
      <c r="N5" s="192">
        <v>2019</v>
      </c>
      <c r="O5" s="192">
        <v>2018</v>
      </c>
      <c r="P5" s="192">
        <v>2019</v>
      </c>
      <c r="Q5" s="891"/>
      <c r="R5" s="893"/>
      <c r="S5" s="105"/>
    </row>
    <row r="6" spans="1:19" s="106" customFormat="1" ht="15.75" customHeight="1" x14ac:dyDescent="0.2">
      <c r="A6" s="391" t="s">
        <v>16</v>
      </c>
      <c r="B6" s="392" t="s">
        <v>17</v>
      </c>
      <c r="C6" s="392" t="s">
        <v>18</v>
      </c>
      <c r="D6" s="392" t="s">
        <v>19</v>
      </c>
      <c r="E6" s="391" t="s">
        <v>20</v>
      </c>
      <c r="F6" s="391" t="s">
        <v>21</v>
      </c>
      <c r="G6" s="391" t="s">
        <v>22</v>
      </c>
      <c r="H6" s="392" t="s">
        <v>23</v>
      </c>
      <c r="I6" s="392" t="s">
        <v>24</v>
      </c>
      <c r="J6" s="391" t="s">
        <v>25</v>
      </c>
      <c r="K6" s="394" t="s">
        <v>26</v>
      </c>
      <c r="L6" s="394" t="s">
        <v>27</v>
      </c>
      <c r="M6" s="393" t="s">
        <v>28</v>
      </c>
      <c r="N6" s="393" t="s">
        <v>29</v>
      </c>
      <c r="O6" s="393" t="s">
        <v>30</v>
      </c>
      <c r="P6" s="393" t="s">
        <v>31</v>
      </c>
      <c r="Q6" s="391" t="s">
        <v>32</v>
      </c>
      <c r="R6" s="392" t="s">
        <v>33</v>
      </c>
      <c r="S6" s="105"/>
    </row>
    <row r="7" spans="1:19" s="410" customFormat="1" ht="49.5" customHeight="1" x14ac:dyDescent="0.25">
      <c r="A7" s="750">
        <v>1</v>
      </c>
      <c r="B7" s="750">
        <v>1</v>
      </c>
      <c r="C7" s="750">
        <v>4</v>
      </c>
      <c r="D7" s="761">
        <v>2</v>
      </c>
      <c r="E7" s="847" t="s">
        <v>3550</v>
      </c>
      <c r="F7" s="761" t="s">
        <v>3549</v>
      </c>
      <c r="G7" s="761" t="s">
        <v>3548</v>
      </c>
      <c r="H7" s="559" t="s">
        <v>55</v>
      </c>
      <c r="I7" s="113" t="s">
        <v>56</v>
      </c>
      <c r="J7" s="761" t="s">
        <v>3547</v>
      </c>
      <c r="K7" s="902" t="s">
        <v>52</v>
      </c>
      <c r="L7" s="1128"/>
      <c r="M7" s="831">
        <v>14010</v>
      </c>
      <c r="N7" s="1147"/>
      <c r="O7" s="831">
        <v>14010</v>
      </c>
      <c r="P7" s="1147"/>
      <c r="Q7" s="761" t="s">
        <v>3516</v>
      </c>
      <c r="R7" s="761" t="s">
        <v>3515</v>
      </c>
      <c r="S7" s="119"/>
    </row>
    <row r="8" spans="1:19" s="410" customFormat="1" ht="100.5" customHeight="1" x14ac:dyDescent="0.25">
      <c r="A8" s="834"/>
      <c r="B8" s="834"/>
      <c r="C8" s="834"/>
      <c r="D8" s="763"/>
      <c r="E8" s="1141"/>
      <c r="F8" s="763"/>
      <c r="G8" s="763"/>
      <c r="H8" s="559" t="s">
        <v>3514</v>
      </c>
      <c r="I8" s="113" t="s">
        <v>57</v>
      </c>
      <c r="J8" s="763"/>
      <c r="K8" s="925"/>
      <c r="L8" s="1143"/>
      <c r="M8" s="833"/>
      <c r="N8" s="1149"/>
      <c r="O8" s="833"/>
      <c r="P8" s="1149"/>
      <c r="Q8" s="763"/>
      <c r="R8" s="763"/>
      <c r="S8" s="119"/>
    </row>
    <row r="9" spans="1:19" s="410" customFormat="1" ht="119.25" customHeight="1" x14ac:dyDescent="0.25">
      <c r="A9" s="750">
        <v>2</v>
      </c>
      <c r="B9" s="755">
        <v>1</v>
      </c>
      <c r="C9" s="755">
        <v>4</v>
      </c>
      <c r="D9" s="756">
        <v>2</v>
      </c>
      <c r="E9" s="1140" t="s">
        <v>3546</v>
      </c>
      <c r="F9" s="756" t="s">
        <v>3545</v>
      </c>
      <c r="G9" s="761" t="s">
        <v>3526</v>
      </c>
      <c r="H9" s="556" t="s">
        <v>3544</v>
      </c>
      <c r="I9" s="113" t="s">
        <v>58</v>
      </c>
      <c r="J9" s="756" t="s">
        <v>3543</v>
      </c>
      <c r="K9" s="764" t="s">
        <v>59</v>
      </c>
      <c r="L9" s="756"/>
      <c r="M9" s="765">
        <v>9790</v>
      </c>
      <c r="N9" s="756"/>
      <c r="O9" s="765">
        <v>9790</v>
      </c>
      <c r="P9" s="756"/>
      <c r="Q9" s="756" t="s">
        <v>3516</v>
      </c>
      <c r="R9" s="756" t="s">
        <v>3515</v>
      </c>
      <c r="S9" s="119"/>
    </row>
    <row r="10" spans="1:19" s="410" customFormat="1" ht="133.5" customHeight="1" x14ac:dyDescent="0.25">
      <c r="A10" s="834"/>
      <c r="B10" s="755"/>
      <c r="C10" s="755"/>
      <c r="D10" s="756"/>
      <c r="E10" s="1140"/>
      <c r="F10" s="756"/>
      <c r="G10" s="763"/>
      <c r="H10" s="556" t="s">
        <v>3514</v>
      </c>
      <c r="I10" s="113" t="s">
        <v>57</v>
      </c>
      <c r="J10" s="756"/>
      <c r="K10" s="764"/>
      <c r="L10" s="756"/>
      <c r="M10" s="765"/>
      <c r="N10" s="756"/>
      <c r="O10" s="765"/>
      <c r="P10" s="756"/>
      <c r="Q10" s="756"/>
      <c r="R10" s="756"/>
      <c r="S10" s="119"/>
    </row>
    <row r="11" spans="1:19" s="411" customFormat="1" ht="128.25" customHeight="1" x14ac:dyDescent="0.25">
      <c r="A11" s="382">
        <v>3</v>
      </c>
      <c r="B11" s="382">
        <v>1</v>
      </c>
      <c r="C11" s="382">
        <v>4</v>
      </c>
      <c r="D11" s="416">
        <v>2</v>
      </c>
      <c r="E11" s="448" t="s">
        <v>3542</v>
      </c>
      <c r="F11" s="416" t="s">
        <v>3541</v>
      </c>
      <c r="G11" s="416" t="s">
        <v>41</v>
      </c>
      <c r="H11" s="416" t="s">
        <v>60</v>
      </c>
      <c r="I11" s="113" t="s">
        <v>61</v>
      </c>
      <c r="J11" s="416" t="s">
        <v>3537</v>
      </c>
      <c r="K11" s="385" t="s">
        <v>62</v>
      </c>
      <c r="L11" s="385"/>
      <c r="M11" s="386">
        <v>64200</v>
      </c>
      <c r="N11" s="386"/>
      <c r="O11" s="386">
        <v>64200</v>
      </c>
      <c r="P11" s="386"/>
      <c r="Q11" s="416" t="s">
        <v>3516</v>
      </c>
      <c r="R11" s="416" t="s">
        <v>3515</v>
      </c>
    </row>
    <row r="12" spans="1:19" s="411" customFormat="1" ht="60.75" customHeight="1" x14ac:dyDescent="0.25">
      <c r="A12" s="755">
        <v>4</v>
      </c>
      <c r="B12" s="755">
        <v>1</v>
      </c>
      <c r="C12" s="755">
        <v>4</v>
      </c>
      <c r="D12" s="756">
        <v>5</v>
      </c>
      <c r="E12" s="1140" t="s">
        <v>3540</v>
      </c>
      <c r="F12" s="756" t="s">
        <v>3539</v>
      </c>
      <c r="G12" s="750" t="s">
        <v>3538</v>
      </c>
      <c r="H12" s="416" t="s">
        <v>55</v>
      </c>
      <c r="I12" s="382">
        <v>40</v>
      </c>
      <c r="J12" s="756" t="s">
        <v>3537</v>
      </c>
      <c r="K12" s="755" t="s">
        <v>59</v>
      </c>
      <c r="L12" s="755"/>
      <c r="M12" s="765">
        <v>60000</v>
      </c>
      <c r="N12" s="765"/>
      <c r="O12" s="765">
        <v>60000</v>
      </c>
      <c r="P12" s="755"/>
      <c r="Q12" s="756" t="s">
        <v>3516</v>
      </c>
      <c r="R12" s="756" t="s">
        <v>3515</v>
      </c>
    </row>
    <row r="13" spans="1:19" s="411" customFormat="1" ht="60.75" customHeight="1" x14ac:dyDescent="0.25">
      <c r="A13" s="755"/>
      <c r="B13" s="755"/>
      <c r="C13" s="755"/>
      <c r="D13" s="756"/>
      <c r="E13" s="1140"/>
      <c r="F13" s="756"/>
      <c r="G13" s="799"/>
      <c r="H13" s="416" t="s">
        <v>60</v>
      </c>
      <c r="I13" s="382">
        <v>20</v>
      </c>
      <c r="J13" s="756"/>
      <c r="K13" s="755"/>
      <c r="L13" s="755"/>
      <c r="M13" s="765"/>
      <c r="N13" s="765"/>
      <c r="O13" s="765"/>
      <c r="P13" s="755"/>
      <c r="Q13" s="756"/>
      <c r="R13" s="756"/>
    </row>
    <row r="14" spans="1:19" s="411" customFormat="1" ht="60.75" customHeight="1" x14ac:dyDescent="0.25">
      <c r="A14" s="755"/>
      <c r="B14" s="755"/>
      <c r="C14" s="755"/>
      <c r="D14" s="756"/>
      <c r="E14" s="1140"/>
      <c r="F14" s="756"/>
      <c r="G14" s="900"/>
      <c r="H14" s="416" t="s">
        <v>3514</v>
      </c>
      <c r="I14" s="113" t="s">
        <v>63</v>
      </c>
      <c r="J14" s="756"/>
      <c r="K14" s="755"/>
      <c r="L14" s="755"/>
      <c r="M14" s="765"/>
      <c r="N14" s="765"/>
      <c r="O14" s="765"/>
      <c r="P14" s="755"/>
      <c r="Q14" s="756"/>
      <c r="R14" s="756"/>
    </row>
    <row r="15" spans="1:19" s="408" customFormat="1" ht="179.25" customHeight="1" x14ac:dyDescent="0.25">
      <c r="A15" s="382">
        <v>5</v>
      </c>
      <c r="B15" s="387">
        <v>1</v>
      </c>
      <c r="C15" s="387">
        <v>4</v>
      </c>
      <c r="D15" s="415">
        <v>5</v>
      </c>
      <c r="E15" s="415" t="s">
        <v>3536</v>
      </c>
      <c r="F15" s="415" t="s">
        <v>3535</v>
      </c>
      <c r="G15" s="415" t="s">
        <v>64</v>
      </c>
      <c r="H15" s="415" t="s">
        <v>3210</v>
      </c>
      <c r="I15" s="5" t="s">
        <v>54</v>
      </c>
      <c r="J15" s="415" t="s">
        <v>3209</v>
      </c>
      <c r="K15" s="447" t="s">
        <v>37</v>
      </c>
      <c r="L15" s="388"/>
      <c r="M15" s="417">
        <v>27588.5</v>
      </c>
      <c r="N15" s="417"/>
      <c r="O15" s="417">
        <v>20963.5</v>
      </c>
      <c r="P15" s="417"/>
      <c r="Q15" s="415" t="s">
        <v>3208</v>
      </c>
      <c r="R15" s="415" t="s">
        <v>3534</v>
      </c>
      <c r="S15" s="2"/>
    </row>
    <row r="16" spans="1:19" s="615" customFormat="1" ht="228" customHeight="1" x14ac:dyDescent="0.2">
      <c r="A16" s="552">
        <v>6</v>
      </c>
      <c r="B16" s="552">
        <v>1</v>
      </c>
      <c r="C16" s="552">
        <v>4</v>
      </c>
      <c r="D16" s="556">
        <v>2</v>
      </c>
      <c r="E16" s="595" t="s">
        <v>3533</v>
      </c>
      <c r="F16" s="556" t="s">
        <v>3532</v>
      </c>
      <c r="G16" s="556" t="s">
        <v>39</v>
      </c>
      <c r="H16" s="556" t="s">
        <v>3514</v>
      </c>
      <c r="I16" s="113" t="s">
        <v>110</v>
      </c>
      <c r="J16" s="556" t="s">
        <v>3531</v>
      </c>
      <c r="L16" s="559" t="s">
        <v>37</v>
      </c>
      <c r="M16" s="560"/>
      <c r="N16" s="560">
        <v>17000</v>
      </c>
      <c r="O16" s="560"/>
      <c r="P16" s="560">
        <v>17000</v>
      </c>
      <c r="Q16" s="556" t="s">
        <v>3516</v>
      </c>
      <c r="R16" s="556" t="s">
        <v>3515</v>
      </c>
      <c r="S16" s="614"/>
    </row>
    <row r="17" spans="1:19" s="615" customFormat="1" ht="113.25" customHeight="1" x14ac:dyDescent="0.2">
      <c r="A17" s="750">
        <v>7</v>
      </c>
      <c r="B17" s="755">
        <v>1</v>
      </c>
      <c r="C17" s="755">
        <v>4</v>
      </c>
      <c r="D17" s="756">
        <v>2</v>
      </c>
      <c r="E17" s="1140" t="s">
        <v>3530</v>
      </c>
      <c r="F17" s="1190" t="s">
        <v>3529</v>
      </c>
      <c r="G17" s="761" t="s">
        <v>3526</v>
      </c>
      <c r="H17" s="556" t="s">
        <v>53</v>
      </c>
      <c r="I17" s="113" t="s">
        <v>58</v>
      </c>
      <c r="J17" s="756" t="s">
        <v>3517</v>
      </c>
      <c r="K17" s="764"/>
      <c r="L17" s="756" t="s">
        <v>59</v>
      </c>
      <c r="M17" s="765"/>
      <c r="N17" s="826">
        <v>10000</v>
      </c>
      <c r="O17" s="765"/>
      <c r="P17" s="826">
        <v>10000</v>
      </c>
      <c r="Q17" s="756" t="s">
        <v>3516</v>
      </c>
      <c r="R17" s="756" t="s">
        <v>3515</v>
      </c>
      <c r="S17" s="614"/>
    </row>
    <row r="18" spans="1:19" s="615" customFormat="1" ht="108" customHeight="1" x14ac:dyDescent="0.2">
      <c r="A18" s="834"/>
      <c r="B18" s="755"/>
      <c r="C18" s="755"/>
      <c r="D18" s="756"/>
      <c r="E18" s="1140"/>
      <c r="F18" s="1191"/>
      <c r="G18" s="763"/>
      <c r="H18" s="556" t="s">
        <v>3514</v>
      </c>
      <c r="I18" s="113" t="s">
        <v>57</v>
      </c>
      <c r="J18" s="756"/>
      <c r="K18" s="764"/>
      <c r="L18" s="756"/>
      <c r="M18" s="765"/>
      <c r="N18" s="826"/>
      <c r="O18" s="765"/>
      <c r="P18" s="826"/>
      <c r="Q18" s="756"/>
      <c r="R18" s="756"/>
      <c r="S18" s="614"/>
    </row>
    <row r="19" spans="1:19" s="615" customFormat="1" ht="103.5" customHeight="1" x14ac:dyDescent="0.2">
      <c r="A19" s="750">
        <v>8</v>
      </c>
      <c r="B19" s="755">
        <v>1</v>
      </c>
      <c r="C19" s="755">
        <v>4</v>
      </c>
      <c r="D19" s="756">
        <v>2</v>
      </c>
      <c r="E19" s="1140" t="s">
        <v>3528</v>
      </c>
      <c r="F19" s="756" t="s">
        <v>3527</v>
      </c>
      <c r="G19" s="761" t="s">
        <v>3526</v>
      </c>
      <c r="H19" s="556" t="s">
        <v>53</v>
      </c>
      <c r="I19" s="113" t="s">
        <v>58</v>
      </c>
      <c r="J19" s="756" t="s">
        <v>3517</v>
      </c>
      <c r="K19" s="764"/>
      <c r="L19" s="756" t="s">
        <v>59</v>
      </c>
      <c r="M19" s="765"/>
      <c r="N19" s="826">
        <v>10000</v>
      </c>
      <c r="O19" s="825"/>
      <c r="P19" s="826">
        <v>10000</v>
      </c>
      <c r="Q19" s="756" t="s">
        <v>3516</v>
      </c>
      <c r="R19" s="756" t="s">
        <v>3515</v>
      </c>
      <c r="S19" s="614"/>
    </row>
    <row r="20" spans="1:19" s="615" customFormat="1" ht="114" customHeight="1" x14ac:dyDescent="0.2">
      <c r="A20" s="834"/>
      <c r="B20" s="755"/>
      <c r="C20" s="755"/>
      <c r="D20" s="756"/>
      <c r="E20" s="1140"/>
      <c r="F20" s="756"/>
      <c r="G20" s="763"/>
      <c r="H20" s="556" t="s">
        <v>3514</v>
      </c>
      <c r="I20" s="113" t="s">
        <v>57</v>
      </c>
      <c r="J20" s="756"/>
      <c r="K20" s="764"/>
      <c r="L20" s="756"/>
      <c r="M20" s="765"/>
      <c r="N20" s="826"/>
      <c r="O20" s="825"/>
      <c r="P20" s="826"/>
      <c r="Q20" s="756"/>
      <c r="R20" s="756"/>
      <c r="S20" s="614"/>
    </row>
    <row r="21" spans="1:19" s="615" customFormat="1" ht="188.25" customHeight="1" x14ac:dyDescent="0.2">
      <c r="A21" s="552">
        <v>9</v>
      </c>
      <c r="B21" s="552">
        <v>1</v>
      </c>
      <c r="C21" s="552">
        <v>4</v>
      </c>
      <c r="D21" s="556">
        <v>2</v>
      </c>
      <c r="E21" s="595" t="s">
        <v>3525</v>
      </c>
      <c r="F21" s="556" t="s">
        <v>3524</v>
      </c>
      <c r="G21" s="556" t="s">
        <v>41</v>
      </c>
      <c r="H21" s="556" t="s">
        <v>53</v>
      </c>
      <c r="I21" s="113" t="s">
        <v>58</v>
      </c>
      <c r="J21" s="556" t="s">
        <v>3517</v>
      </c>
      <c r="L21" s="559" t="s">
        <v>59</v>
      </c>
      <c r="M21" s="560"/>
      <c r="N21" s="560">
        <v>20000</v>
      </c>
      <c r="O21" s="560"/>
      <c r="P21" s="560">
        <v>20000</v>
      </c>
      <c r="Q21" s="556" t="s">
        <v>3516</v>
      </c>
      <c r="R21" s="556" t="s">
        <v>3515</v>
      </c>
      <c r="S21" s="614"/>
    </row>
    <row r="22" spans="1:19" s="615" customFormat="1" ht="151.5" customHeight="1" x14ac:dyDescent="0.2">
      <c r="A22" s="552">
        <v>10</v>
      </c>
      <c r="B22" s="552">
        <v>1</v>
      </c>
      <c r="C22" s="552">
        <v>4</v>
      </c>
      <c r="D22" s="556">
        <v>2</v>
      </c>
      <c r="E22" s="595" t="s">
        <v>3523</v>
      </c>
      <c r="F22" s="556" t="s">
        <v>3522</v>
      </c>
      <c r="G22" s="556" t="s">
        <v>76</v>
      </c>
      <c r="H22" s="556" t="s">
        <v>53</v>
      </c>
      <c r="I22" s="113" t="s">
        <v>105</v>
      </c>
      <c r="J22" s="556" t="s">
        <v>3521</v>
      </c>
      <c r="L22" s="559" t="s">
        <v>65</v>
      </c>
      <c r="M22" s="560"/>
      <c r="N22" s="560">
        <v>27000</v>
      </c>
      <c r="O22" s="560"/>
      <c r="P22" s="560">
        <v>27000</v>
      </c>
      <c r="Q22" s="556" t="s">
        <v>3516</v>
      </c>
      <c r="R22" s="556" t="s">
        <v>3515</v>
      </c>
      <c r="S22" s="614"/>
    </row>
    <row r="23" spans="1:19" s="615" customFormat="1" ht="68.25" customHeight="1" x14ac:dyDescent="0.2">
      <c r="A23" s="750">
        <v>11</v>
      </c>
      <c r="B23" s="755">
        <v>1</v>
      </c>
      <c r="C23" s="755">
        <v>4</v>
      </c>
      <c r="D23" s="756">
        <v>5</v>
      </c>
      <c r="E23" s="1140" t="s">
        <v>3520</v>
      </c>
      <c r="F23" s="756" t="s">
        <v>3519</v>
      </c>
      <c r="G23" s="761" t="s">
        <v>3518</v>
      </c>
      <c r="H23" s="556" t="s">
        <v>53</v>
      </c>
      <c r="I23" s="113" t="s">
        <v>98</v>
      </c>
      <c r="J23" s="756" t="s">
        <v>3517</v>
      </c>
      <c r="K23" s="764"/>
      <c r="L23" s="756" t="s">
        <v>59</v>
      </c>
      <c r="M23" s="765"/>
      <c r="N23" s="826">
        <v>32000</v>
      </c>
      <c r="O23" s="825"/>
      <c r="P23" s="826">
        <v>32000</v>
      </c>
      <c r="Q23" s="756" t="s">
        <v>3516</v>
      </c>
      <c r="R23" s="756" t="s">
        <v>3515</v>
      </c>
      <c r="S23" s="614"/>
    </row>
    <row r="24" spans="1:19" s="615" customFormat="1" ht="59.25" customHeight="1" x14ac:dyDescent="0.2">
      <c r="A24" s="834"/>
      <c r="B24" s="755"/>
      <c r="C24" s="755"/>
      <c r="D24" s="756"/>
      <c r="E24" s="1140"/>
      <c r="F24" s="756"/>
      <c r="G24" s="763"/>
      <c r="H24" s="556" t="s">
        <v>3514</v>
      </c>
      <c r="I24" s="113" t="s">
        <v>57</v>
      </c>
      <c r="J24" s="756"/>
      <c r="K24" s="764"/>
      <c r="L24" s="756"/>
      <c r="M24" s="765"/>
      <c r="N24" s="826"/>
      <c r="O24" s="825"/>
      <c r="P24" s="826"/>
      <c r="Q24" s="756"/>
      <c r="R24" s="756"/>
      <c r="S24" s="614"/>
    </row>
    <row r="25" spans="1:19" s="411" customFormat="1" x14ac:dyDescent="0.25"/>
    <row r="26" spans="1:19" s="411" customFormat="1" x14ac:dyDescent="0.25"/>
    <row r="27" spans="1:19" s="411" customFormat="1" x14ac:dyDescent="0.25">
      <c r="M27" s="918" t="s">
        <v>119</v>
      </c>
      <c r="N27" s="918"/>
      <c r="O27" s="828" t="s">
        <v>120</v>
      </c>
      <c r="P27" s="919"/>
    </row>
    <row r="28" spans="1:19" s="411" customFormat="1" x14ac:dyDescent="0.25">
      <c r="M28" s="664" t="s">
        <v>121</v>
      </c>
      <c r="N28" s="582" t="s">
        <v>122</v>
      </c>
      <c r="O28" s="251" t="s">
        <v>121</v>
      </c>
      <c r="P28" s="189" t="s">
        <v>122</v>
      </c>
    </row>
    <row r="29" spans="1:19" s="411" customFormat="1" x14ac:dyDescent="0.25">
      <c r="M29" s="376">
        <v>10</v>
      </c>
      <c r="N29" s="360">
        <v>264000</v>
      </c>
      <c r="O29" s="218">
        <v>1</v>
      </c>
      <c r="P29" s="364">
        <v>20963.5</v>
      </c>
    </row>
    <row r="30" spans="1:19" s="411" customFormat="1" x14ac:dyDescent="0.25"/>
    <row r="31" spans="1:19" s="411" customFormat="1" x14ac:dyDescent="0.25">
      <c r="M31" s="109"/>
      <c r="N31" s="109"/>
      <c r="O31" s="109"/>
      <c r="P31" s="109"/>
    </row>
    <row r="32" spans="1:19" s="411" customFormat="1" x14ac:dyDescent="0.25">
      <c r="M32" s="109"/>
      <c r="N32" s="109"/>
      <c r="O32" s="109"/>
      <c r="P32" s="109"/>
    </row>
    <row r="33" spans="13:16" s="411" customFormat="1" x14ac:dyDescent="0.25">
      <c r="M33" s="109"/>
      <c r="N33" s="109"/>
      <c r="O33" s="109"/>
      <c r="P33" s="109"/>
    </row>
    <row r="34" spans="13:16" s="411" customFormat="1" x14ac:dyDescent="0.25">
      <c r="M34" s="109"/>
      <c r="N34" s="109"/>
      <c r="O34" s="109"/>
      <c r="P34" s="109"/>
    </row>
    <row r="35" spans="13:16" s="411" customFormat="1" x14ac:dyDescent="0.25">
      <c r="M35" s="109"/>
      <c r="N35" s="109"/>
      <c r="O35" s="109"/>
      <c r="P35" s="109"/>
    </row>
    <row r="36" spans="13:16" s="411" customFormat="1" x14ac:dyDescent="0.25">
      <c r="M36" s="109"/>
      <c r="N36" s="109"/>
      <c r="O36" s="109"/>
      <c r="P36" s="109"/>
    </row>
    <row r="37" spans="13:16" s="411" customFormat="1" x14ac:dyDescent="0.25">
      <c r="M37" s="109"/>
      <c r="N37" s="109"/>
      <c r="O37" s="109"/>
      <c r="P37" s="109"/>
    </row>
    <row r="38" spans="13:16" s="411" customFormat="1" x14ac:dyDescent="0.25">
      <c r="M38" s="109"/>
      <c r="N38" s="109"/>
      <c r="O38" s="109"/>
      <c r="P38" s="109"/>
    </row>
    <row r="39" spans="13:16" s="411" customFormat="1" x14ac:dyDescent="0.25">
      <c r="M39" s="109"/>
      <c r="N39" s="109"/>
      <c r="O39" s="109"/>
      <c r="P39" s="109"/>
    </row>
    <row r="40" spans="13:16" s="411" customFormat="1" x14ac:dyDescent="0.25">
      <c r="M40" s="109"/>
      <c r="N40" s="109"/>
      <c r="O40" s="109"/>
      <c r="P40" s="109"/>
    </row>
    <row r="41" spans="13:16" s="411" customFormat="1" x14ac:dyDescent="0.25">
      <c r="M41" s="109"/>
      <c r="N41" s="109"/>
      <c r="O41" s="109"/>
      <c r="P41" s="109"/>
    </row>
    <row r="42" spans="13:16" s="411" customFormat="1" x14ac:dyDescent="0.25">
      <c r="M42" s="109"/>
      <c r="N42" s="109"/>
      <c r="O42" s="109"/>
      <c r="P42" s="109"/>
    </row>
    <row r="43" spans="13:16" s="411" customFormat="1" x14ac:dyDescent="0.25">
      <c r="M43" s="109"/>
      <c r="N43" s="109"/>
      <c r="O43" s="109"/>
      <c r="P43" s="109"/>
    </row>
    <row r="44" spans="13:16" s="411" customFormat="1" x14ac:dyDescent="0.25">
      <c r="M44" s="109"/>
      <c r="N44" s="109"/>
      <c r="O44" s="109"/>
      <c r="P44" s="109"/>
    </row>
    <row r="45" spans="13:16" s="411" customFormat="1" x14ac:dyDescent="0.25">
      <c r="M45" s="109"/>
      <c r="N45" s="109"/>
      <c r="O45" s="109"/>
      <c r="P45" s="109"/>
    </row>
    <row r="46" spans="13:16" s="411" customFormat="1" x14ac:dyDescent="0.25">
      <c r="M46" s="109"/>
      <c r="N46" s="109"/>
      <c r="O46" s="109"/>
      <c r="P46" s="109"/>
    </row>
    <row r="47" spans="13:16" s="411" customFormat="1" x14ac:dyDescent="0.25">
      <c r="M47" s="109"/>
      <c r="N47" s="109"/>
      <c r="O47" s="109"/>
      <c r="P47" s="109"/>
    </row>
    <row r="48" spans="13:16" s="411" customFormat="1" x14ac:dyDescent="0.25">
      <c r="M48" s="109"/>
      <c r="N48" s="109"/>
      <c r="O48" s="109"/>
      <c r="P48" s="109"/>
    </row>
    <row r="49" spans="13:16" s="411" customFormat="1" x14ac:dyDescent="0.25">
      <c r="M49" s="109"/>
      <c r="N49" s="109"/>
      <c r="O49" s="109"/>
      <c r="P49" s="109"/>
    </row>
    <row r="50" spans="13:16" s="411" customFormat="1" x14ac:dyDescent="0.25">
      <c r="M50" s="109"/>
      <c r="N50" s="109"/>
      <c r="O50" s="109"/>
      <c r="P50" s="109"/>
    </row>
    <row r="51" spans="13:16" s="411" customFormat="1" x14ac:dyDescent="0.25">
      <c r="M51" s="109"/>
      <c r="N51" s="109"/>
      <c r="O51" s="109"/>
      <c r="P51" s="109"/>
    </row>
    <row r="52" spans="13:16" s="411" customFormat="1" x14ac:dyDescent="0.25">
      <c r="M52" s="109"/>
      <c r="N52" s="109"/>
      <c r="O52" s="109"/>
      <c r="P52" s="109"/>
    </row>
    <row r="53" spans="13:16" s="411" customFormat="1" x14ac:dyDescent="0.25">
      <c r="M53" s="109"/>
      <c r="N53" s="109"/>
      <c r="O53" s="109"/>
      <c r="P53" s="109"/>
    </row>
    <row r="54" spans="13:16" s="411" customFormat="1" x14ac:dyDescent="0.25">
      <c r="M54" s="109"/>
      <c r="N54" s="109"/>
      <c r="O54" s="109"/>
      <c r="P54" s="109"/>
    </row>
    <row r="55" spans="13:16" s="411" customFormat="1" x14ac:dyDescent="0.25">
      <c r="M55" s="109"/>
      <c r="N55" s="109"/>
      <c r="O55" s="109"/>
      <c r="P55" s="109"/>
    </row>
    <row r="56" spans="13:16" s="411" customFormat="1" x14ac:dyDescent="0.25">
      <c r="M56" s="109"/>
      <c r="N56" s="109"/>
      <c r="O56" s="109"/>
      <c r="P56" s="109"/>
    </row>
    <row r="57" spans="13:16" s="411" customFormat="1" x14ac:dyDescent="0.25">
      <c r="M57" s="109"/>
      <c r="N57" s="109"/>
      <c r="O57" s="109"/>
      <c r="P57" s="109"/>
    </row>
    <row r="58" spans="13:16" s="411" customFormat="1" x14ac:dyDescent="0.25">
      <c r="M58" s="109"/>
      <c r="N58" s="109"/>
      <c r="O58" s="109"/>
      <c r="P58" s="109"/>
    </row>
    <row r="59" spans="13:16" s="411" customFormat="1" x14ac:dyDescent="0.25">
      <c r="M59" s="109"/>
      <c r="N59" s="109"/>
      <c r="O59" s="109"/>
      <c r="P59" s="109"/>
    </row>
    <row r="60" spans="13:16" s="411" customFormat="1" x14ac:dyDescent="0.25">
      <c r="M60" s="109"/>
      <c r="N60" s="109"/>
      <c r="O60" s="109"/>
      <c r="P60" s="109"/>
    </row>
    <row r="61" spans="13:16" s="411" customFormat="1" x14ac:dyDescent="0.25">
      <c r="M61" s="109"/>
      <c r="N61" s="109"/>
      <c r="O61" s="109"/>
      <c r="P61" s="109"/>
    </row>
    <row r="62" spans="13:16" s="411" customFormat="1" x14ac:dyDescent="0.25">
      <c r="M62" s="109"/>
      <c r="N62" s="109"/>
      <c r="O62" s="109"/>
      <c r="P62" s="109"/>
    </row>
    <row r="63" spans="13:16" s="411" customFormat="1" x14ac:dyDescent="0.25">
      <c r="M63" s="109"/>
      <c r="N63" s="109"/>
      <c r="O63" s="109"/>
      <c r="P63" s="109"/>
    </row>
    <row r="64" spans="13:16" s="411" customFormat="1" x14ac:dyDescent="0.25">
      <c r="M64" s="109"/>
      <c r="N64" s="109"/>
      <c r="O64" s="109"/>
      <c r="P64" s="109"/>
    </row>
    <row r="65" spans="13:16" s="411" customFormat="1" x14ac:dyDescent="0.25">
      <c r="M65" s="109"/>
      <c r="N65" s="109"/>
      <c r="O65" s="109"/>
      <c r="P65" s="109"/>
    </row>
    <row r="66" spans="13:16" s="411" customFormat="1" x14ac:dyDescent="0.25">
      <c r="M66" s="109"/>
      <c r="N66" s="109"/>
      <c r="O66" s="109"/>
      <c r="P66" s="109"/>
    </row>
    <row r="67" spans="13:16" s="411" customFormat="1" x14ac:dyDescent="0.25">
      <c r="M67" s="109"/>
      <c r="N67" s="109"/>
      <c r="O67" s="109"/>
      <c r="P67" s="109"/>
    </row>
    <row r="68" spans="13:16" s="411" customFormat="1" x14ac:dyDescent="0.25">
      <c r="M68" s="109"/>
      <c r="N68" s="109"/>
      <c r="O68" s="109"/>
      <c r="P68" s="109"/>
    </row>
    <row r="69" spans="13:16" s="411" customFormat="1" x14ac:dyDescent="0.25">
      <c r="M69" s="109"/>
      <c r="N69" s="109"/>
      <c r="O69" s="109"/>
      <c r="P69" s="109"/>
    </row>
    <row r="70" spans="13:16" s="411" customFormat="1" x14ac:dyDescent="0.25">
      <c r="M70" s="109"/>
      <c r="N70" s="109"/>
      <c r="O70" s="109"/>
      <c r="P70" s="109"/>
    </row>
    <row r="71" spans="13:16" s="411" customFormat="1" x14ac:dyDescent="0.25">
      <c r="M71" s="109"/>
      <c r="N71" s="109"/>
      <c r="O71" s="109"/>
      <c r="P71" s="109"/>
    </row>
    <row r="72" spans="13:16" s="411" customFormat="1" x14ac:dyDescent="0.25">
      <c r="M72" s="109"/>
      <c r="N72" s="109"/>
      <c r="O72" s="109"/>
      <c r="P72" s="109"/>
    </row>
    <row r="73" spans="13:16" s="411" customFormat="1" x14ac:dyDescent="0.25">
      <c r="M73" s="109"/>
      <c r="N73" s="109"/>
      <c r="O73" s="109"/>
      <c r="P73" s="109"/>
    </row>
    <row r="74" spans="13:16" s="411" customFormat="1" x14ac:dyDescent="0.25">
      <c r="M74" s="109"/>
      <c r="N74" s="109"/>
      <c r="O74" s="109"/>
      <c r="P74" s="109"/>
    </row>
    <row r="75" spans="13:16" s="411" customFormat="1" x14ac:dyDescent="0.25">
      <c r="M75" s="109"/>
      <c r="N75" s="109"/>
      <c r="O75" s="109"/>
      <c r="P75" s="109"/>
    </row>
    <row r="76" spans="13:16" s="411" customFormat="1" x14ac:dyDescent="0.25">
      <c r="M76" s="109"/>
      <c r="N76" s="109"/>
      <c r="O76" s="109"/>
      <c r="P76" s="109"/>
    </row>
    <row r="77" spans="13:16" s="411" customFormat="1" x14ac:dyDescent="0.25">
      <c r="M77" s="109"/>
      <c r="N77" s="109"/>
      <c r="O77" s="109"/>
      <c r="P77" s="109"/>
    </row>
    <row r="78" spans="13:16" s="411" customFormat="1" x14ac:dyDescent="0.25">
      <c r="M78" s="109"/>
      <c r="N78" s="109"/>
      <c r="O78" s="109"/>
      <c r="P78" s="109"/>
    </row>
    <row r="79" spans="13:16" s="411" customFormat="1" x14ac:dyDescent="0.25">
      <c r="M79" s="109"/>
      <c r="N79" s="109"/>
      <c r="O79" s="109"/>
      <c r="P79" s="109"/>
    </row>
    <row r="80" spans="13:16" s="411" customFormat="1" x14ac:dyDescent="0.25">
      <c r="M80" s="109"/>
      <c r="N80" s="109"/>
      <c r="O80" s="109"/>
      <c r="P80" s="109"/>
    </row>
    <row r="81" spans="13:16" s="411" customFormat="1" x14ac:dyDescent="0.25">
      <c r="M81" s="109"/>
      <c r="N81" s="109"/>
      <c r="O81" s="109"/>
      <c r="P81" s="109"/>
    </row>
    <row r="82" spans="13:16" s="411" customFormat="1" x14ac:dyDescent="0.25">
      <c r="M82" s="109"/>
      <c r="N82" s="109"/>
      <c r="O82" s="109"/>
      <c r="P82" s="109"/>
    </row>
    <row r="83" spans="13:16" s="411" customFormat="1" x14ac:dyDescent="0.25">
      <c r="M83" s="109"/>
      <c r="N83" s="109"/>
      <c r="O83" s="109"/>
      <c r="P83" s="109"/>
    </row>
    <row r="84" spans="13:16" s="411" customFormat="1" x14ac:dyDescent="0.25">
      <c r="M84" s="109"/>
      <c r="N84" s="109"/>
      <c r="O84" s="109"/>
      <c r="P84" s="109"/>
    </row>
    <row r="85" spans="13:16" s="411" customFormat="1" x14ac:dyDescent="0.25">
      <c r="M85" s="109"/>
      <c r="N85" s="109"/>
      <c r="O85" s="109"/>
      <c r="P85" s="109"/>
    </row>
    <row r="86" spans="13:16" s="411" customFormat="1" x14ac:dyDescent="0.25">
      <c r="M86" s="109"/>
      <c r="N86" s="109"/>
      <c r="O86" s="109"/>
      <c r="P86" s="109"/>
    </row>
    <row r="87" spans="13:16" s="411" customFormat="1" x14ac:dyDescent="0.25">
      <c r="M87" s="109"/>
      <c r="N87" s="109"/>
      <c r="O87" s="109"/>
      <c r="P87" s="109"/>
    </row>
    <row r="88" spans="13:16" s="411" customFormat="1" x14ac:dyDescent="0.25">
      <c r="M88" s="109"/>
      <c r="N88" s="109"/>
      <c r="O88" s="109"/>
      <c r="P88" s="109"/>
    </row>
    <row r="89" spans="13:16" s="411" customFormat="1" x14ac:dyDescent="0.25">
      <c r="M89" s="109"/>
      <c r="N89" s="109"/>
      <c r="O89" s="109"/>
      <c r="P89" s="109"/>
    </row>
    <row r="90" spans="13:16" s="411" customFormat="1" x14ac:dyDescent="0.25">
      <c r="M90" s="109"/>
      <c r="N90" s="109"/>
      <c r="O90" s="109"/>
      <c r="P90" s="109"/>
    </row>
    <row r="91" spans="13:16" s="411" customFormat="1" x14ac:dyDescent="0.25">
      <c r="M91" s="109"/>
      <c r="N91" s="109"/>
      <c r="O91" s="109"/>
      <c r="P91" s="109"/>
    </row>
    <row r="92" spans="13:16" s="411" customFormat="1" x14ac:dyDescent="0.25">
      <c r="M92" s="109"/>
      <c r="N92" s="109"/>
      <c r="O92" s="109"/>
      <c r="P92" s="109"/>
    </row>
    <row r="93" spans="13:16" s="411" customFormat="1" x14ac:dyDescent="0.25">
      <c r="M93" s="109"/>
      <c r="N93" s="109"/>
      <c r="O93" s="109"/>
      <c r="P93" s="109"/>
    </row>
    <row r="94" spans="13:16" s="411" customFormat="1" x14ac:dyDescent="0.25">
      <c r="M94" s="109"/>
      <c r="N94" s="109"/>
      <c r="O94" s="109"/>
      <c r="P94" s="109"/>
    </row>
    <row r="95" spans="13:16" s="411" customFormat="1" x14ac:dyDescent="0.25">
      <c r="M95" s="109"/>
      <c r="N95" s="109"/>
      <c r="O95" s="109"/>
      <c r="P95" s="109"/>
    </row>
    <row r="96" spans="13:16" s="411" customFormat="1" x14ac:dyDescent="0.25">
      <c r="M96" s="109"/>
      <c r="N96" s="109"/>
      <c r="O96" s="109"/>
      <c r="P96" s="109"/>
    </row>
    <row r="97" spans="13:16" s="411" customFormat="1" x14ac:dyDescent="0.25">
      <c r="M97" s="109"/>
      <c r="N97" s="109"/>
      <c r="O97" s="109"/>
      <c r="P97" s="109"/>
    </row>
    <row r="98" spans="13:16" s="411" customFormat="1" x14ac:dyDescent="0.25">
      <c r="M98" s="109"/>
      <c r="N98" s="109"/>
      <c r="O98" s="109"/>
      <c r="P98" s="109"/>
    </row>
    <row r="99" spans="13:16" s="411" customFormat="1" x14ac:dyDescent="0.25">
      <c r="M99" s="109"/>
      <c r="N99" s="109"/>
      <c r="O99" s="109"/>
      <c r="P99" s="109"/>
    </row>
    <row r="100" spans="13:16" s="411" customFormat="1" x14ac:dyDescent="0.25">
      <c r="M100" s="109"/>
      <c r="N100" s="109"/>
      <c r="O100" s="109"/>
      <c r="P100" s="109"/>
    </row>
    <row r="101" spans="13:16" s="411" customFormat="1" x14ac:dyDescent="0.25">
      <c r="M101" s="109"/>
      <c r="N101" s="109"/>
      <c r="O101" s="109"/>
      <c r="P101" s="109"/>
    </row>
    <row r="102" spans="13:16" s="411" customFormat="1" x14ac:dyDescent="0.25">
      <c r="M102" s="109"/>
      <c r="N102" s="109"/>
      <c r="O102" s="109"/>
      <c r="P102" s="109"/>
    </row>
    <row r="103" spans="13:16" s="411" customFormat="1" x14ac:dyDescent="0.25">
      <c r="M103" s="109"/>
      <c r="N103" s="109"/>
      <c r="O103" s="109"/>
      <c r="P103" s="109"/>
    </row>
    <row r="104" spans="13:16" s="411" customFormat="1" x14ac:dyDescent="0.25">
      <c r="M104" s="109"/>
      <c r="N104" s="109"/>
      <c r="O104" s="109"/>
      <c r="P104" s="109"/>
    </row>
    <row r="105" spans="13:16" s="411" customFormat="1" x14ac:dyDescent="0.25">
      <c r="M105" s="109"/>
      <c r="N105" s="109"/>
      <c r="O105" s="109"/>
      <c r="P105" s="109"/>
    </row>
    <row r="106" spans="13:16" s="411" customFormat="1" x14ac:dyDescent="0.25">
      <c r="M106" s="109"/>
      <c r="N106" s="109"/>
      <c r="O106" s="109"/>
      <c r="P106" s="109"/>
    </row>
    <row r="107" spans="13:16" s="411" customFormat="1" x14ac:dyDescent="0.25">
      <c r="M107" s="109"/>
      <c r="N107" s="109"/>
      <c r="O107" s="109"/>
      <c r="P107" s="109"/>
    </row>
    <row r="108" spans="13:16" s="411" customFormat="1" x14ac:dyDescent="0.25">
      <c r="M108" s="109"/>
      <c r="N108" s="109"/>
      <c r="O108" s="109"/>
      <c r="P108" s="109"/>
    </row>
    <row r="109" spans="13:16" s="411" customFormat="1" x14ac:dyDescent="0.25">
      <c r="M109" s="109"/>
      <c r="N109" s="109"/>
      <c r="O109" s="109"/>
      <c r="P109" s="109"/>
    </row>
    <row r="110" spans="13:16" s="411" customFormat="1" x14ac:dyDescent="0.25">
      <c r="M110" s="109"/>
      <c r="N110" s="109"/>
      <c r="O110" s="109"/>
      <c r="P110" s="109"/>
    </row>
    <row r="111" spans="13:16" s="411" customFormat="1" x14ac:dyDescent="0.25">
      <c r="M111" s="109"/>
      <c r="N111" s="109"/>
      <c r="O111" s="109"/>
      <c r="P111" s="109"/>
    </row>
    <row r="112" spans="13:16" s="411" customFormat="1" x14ac:dyDescent="0.25">
      <c r="M112" s="109"/>
      <c r="N112" s="109"/>
      <c r="O112" s="109"/>
      <c r="P112" s="109"/>
    </row>
    <row r="113" spans="13:16" s="411" customFormat="1" x14ac:dyDescent="0.25">
      <c r="M113" s="109"/>
      <c r="N113" s="109"/>
      <c r="O113" s="109"/>
      <c r="P113" s="109"/>
    </row>
    <row r="114" spans="13:16" s="411" customFormat="1" x14ac:dyDescent="0.25">
      <c r="M114" s="109"/>
      <c r="N114" s="109"/>
      <c r="O114" s="109"/>
      <c r="P114" s="109"/>
    </row>
    <row r="115" spans="13:16" s="411" customFormat="1" x14ac:dyDescent="0.25">
      <c r="M115" s="109"/>
      <c r="N115" s="109"/>
      <c r="O115" s="109"/>
      <c r="P115" s="109"/>
    </row>
    <row r="116" spans="13:16" s="411" customFormat="1" x14ac:dyDescent="0.25">
      <c r="M116" s="109"/>
      <c r="N116" s="109"/>
      <c r="O116" s="109"/>
      <c r="P116" s="109"/>
    </row>
    <row r="117" spans="13:16" s="411" customFormat="1" x14ac:dyDescent="0.25">
      <c r="M117" s="109"/>
      <c r="N117" s="109"/>
      <c r="O117" s="109"/>
      <c r="P117" s="109"/>
    </row>
    <row r="118" spans="13:16" s="411" customFormat="1" x14ac:dyDescent="0.25">
      <c r="M118" s="109"/>
      <c r="N118" s="109"/>
      <c r="O118" s="109"/>
      <c r="P118" s="109"/>
    </row>
    <row r="119" spans="13:16" s="411" customFormat="1" x14ac:dyDescent="0.25">
      <c r="M119" s="109"/>
      <c r="N119" s="109"/>
      <c r="O119" s="109"/>
      <c r="P119" s="109"/>
    </row>
    <row r="120" spans="13:16" s="411" customFormat="1" x14ac:dyDescent="0.25">
      <c r="M120" s="109"/>
      <c r="N120" s="109"/>
      <c r="O120" s="109"/>
      <c r="P120" s="109"/>
    </row>
    <row r="121" spans="13:16" s="411" customFormat="1" x14ac:dyDescent="0.25">
      <c r="M121" s="109"/>
      <c r="N121" s="109"/>
      <c r="O121" s="109"/>
      <c r="P121" s="109"/>
    </row>
    <row r="122" spans="13:16" s="411" customFormat="1" x14ac:dyDescent="0.25">
      <c r="M122" s="109"/>
      <c r="N122" s="109"/>
      <c r="O122" s="109"/>
      <c r="P122" s="109"/>
    </row>
    <row r="123" spans="13:16" s="411" customFormat="1" x14ac:dyDescent="0.25">
      <c r="M123" s="109"/>
      <c r="N123" s="109"/>
      <c r="O123" s="109"/>
      <c r="P123" s="109"/>
    </row>
    <row r="124" spans="13:16" s="411" customFormat="1" x14ac:dyDescent="0.25">
      <c r="M124" s="109"/>
      <c r="N124" s="109"/>
      <c r="O124" s="109"/>
      <c r="P124" s="109"/>
    </row>
    <row r="125" spans="13:16" s="411" customFormat="1" x14ac:dyDescent="0.25">
      <c r="M125" s="109"/>
      <c r="N125" s="109"/>
      <c r="O125" s="109"/>
      <c r="P125" s="109"/>
    </row>
    <row r="126" spans="13:16" s="411" customFormat="1" x14ac:dyDescent="0.25">
      <c r="M126" s="109"/>
      <c r="N126" s="109"/>
      <c r="O126" s="109"/>
      <c r="P126" s="109"/>
    </row>
    <row r="127" spans="13:16" s="411" customFormat="1" x14ac:dyDescent="0.25">
      <c r="M127" s="109"/>
      <c r="N127" s="109"/>
      <c r="O127" s="109"/>
      <c r="P127" s="109"/>
    </row>
    <row r="128" spans="13:16" s="411" customFormat="1" x14ac:dyDescent="0.25">
      <c r="M128" s="109"/>
      <c r="N128" s="109"/>
      <c r="O128" s="109"/>
      <c r="P128" s="109"/>
    </row>
    <row r="129" spans="12:16" s="411" customFormat="1" x14ac:dyDescent="0.25">
      <c r="M129" s="109"/>
      <c r="N129" s="109"/>
      <c r="O129" s="109"/>
      <c r="P129" s="109"/>
    </row>
    <row r="130" spans="12:16" s="411" customFormat="1" x14ac:dyDescent="0.25">
      <c r="M130" s="109"/>
      <c r="N130" s="109"/>
      <c r="O130" s="109"/>
      <c r="P130" s="109"/>
    </row>
    <row r="131" spans="12:16" s="411" customFormat="1" x14ac:dyDescent="0.25">
      <c r="L131" s="407"/>
      <c r="M131" s="109"/>
      <c r="N131" s="109"/>
      <c r="O131" s="109"/>
      <c r="P131" s="109"/>
    </row>
    <row r="132" spans="12:16" s="411" customFormat="1" x14ac:dyDescent="0.25">
      <c r="L132" s="407"/>
      <c r="M132" s="109"/>
      <c r="N132" s="109"/>
      <c r="O132" s="109"/>
      <c r="P132" s="109"/>
    </row>
    <row r="133" spans="12:16" s="411" customFormat="1" x14ac:dyDescent="0.25">
      <c r="L133" s="407"/>
      <c r="M133" s="109"/>
      <c r="N133" s="109"/>
      <c r="O133" s="109"/>
      <c r="P133" s="109"/>
    </row>
    <row r="134" spans="12:16" s="411" customFormat="1" x14ac:dyDescent="0.25">
      <c r="L134" s="407"/>
      <c r="M134" s="109"/>
      <c r="N134" s="109"/>
      <c r="O134" s="109"/>
      <c r="P134" s="109"/>
    </row>
    <row r="135" spans="12:16" s="411" customFormat="1" x14ac:dyDescent="0.25">
      <c r="L135" s="407"/>
      <c r="M135" s="109"/>
      <c r="N135" s="109"/>
      <c r="O135" s="109"/>
      <c r="P135" s="109"/>
    </row>
    <row r="136" spans="12:16" s="411" customFormat="1" x14ac:dyDescent="0.25">
      <c r="L136" s="407"/>
      <c r="M136" s="109"/>
      <c r="N136" s="109"/>
      <c r="O136" s="109"/>
      <c r="P136" s="109"/>
    </row>
    <row r="137" spans="12:16" s="411" customFormat="1" x14ac:dyDescent="0.25">
      <c r="L137" s="407"/>
      <c r="M137" s="109"/>
      <c r="N137" s="109"/>
      <c r="O137" s="109"/>
      <c r="P137" s="109"/>
    </row>
    <row r="138" spans="12:16" s="411" customFormat="1" x14ac:dyDescent="0.25">
      <c r="L138" s="407"/>
      <c r="M138" s="109"/>
      <c r="N138" s="109"/>
      <c r="O138" s="109"/>
      <c r="P138" s="109"/>
    </row>
  </sheetData>
  <mergeCells count="112">
    <mergeCell ref="R23:R24"/>
    <mergeCell ref="M27:N27"/>
    <mergeCell ref="O27:P27"/>
    <mergeCell ref="L23:L24"/>
    <mergeCell ref="M23:M24"/>
    <mergeCell ref="N23:N24"/>
    <mergeCell ref="O23:O24"/>
    <mergeCell ref="P23:P24"/>
    <mergeCell ref="Q23:Q24"/>
    <mergeCell ref="N17:N18"/>
    <mergeCell ref="O17:O18"/>
    <mergeCell ref="G19:G20"/>
    <mergeCell ref="J19:J20"/>
    <mergeCell ref="K19:K20"/>
    <mergeCell ref="L19:L20"/>
    <mergeCell ref="M19:M20"/>
    <mergeCell ref="N19:N20"/>
    <mergeCell ref="A23:A24"/>
    <mergeCell ref="B23:B24"/>
    <mergeCell ref="C23:C24"/>
    <mergeCell ref="D23:D24"/>
    <mergeCell ref="E23:E24"/>
    <mergeCell ref="F23:F24"/>
    <mergeCell ref="G23:G24"/>
    <mergeCell ref="J23:J24"/>
    <mergeCell ref="K23:K24"/>
    <mergeCell ref="A19:A20"/>
    <mergeCell ref="B19:B20"/>
    <mergeCell ref="C19:C20"/>
    <mergeCell ref="D19:D20"/>
    <mergeCell ref="E19:E20"/>
    <mergeCell ref="F19:F20"/>
    <mergeCell ref="A17:A18"/>
    <mergeCell ref="B17:B18"/>
    <mergeCell ref="C17:C18"/>
    <mergeCell ref="D17:D18"/>
    <mergeCell ref="E17:E18"/>
    <mergeCell ref="F17:F18"/>
    <mergeCell ref="R9:R10"/>
    <mergeCell ref="Q9:Q10"/>
    <mergeCell ref="G12:G14"/>
    <mergeCell ref="P17:P18"/>
    <mergeCell ref="O19:O20"/>
    <mergeCell ref="P19:P20"/>
    <mergeCell ref="J12:J14"/>
    <mergeCell ref="K12:K14"/>
    <mergeCell ref="L12:L14"/>
    <mergeCell ref="M12:M14"/>
    <mergeCell ref="N12:N14"/>
    <mergeCell ref="O12:O14"/>
    <mergeCell ref="P12:P14"/>
    <mergeCell ref="R17:R18"/>
    <mergeCell ref="Q17:Q18"/>
    <mergeCell ref="Q12:Q14"/>
    <mergeCell ref="R12:R14"/>
    <mergeCell ref="Q19:Q20"/>
    <mergeCell ref="R19:R20"/>
    <mergeCell ref="G17:G18"/>
    <mergeCell ref="J17:J18"/>
    <mergeCell ref="K17:K18"/>
    <mergeCell ref="L17:L18"/>
    <mergeCell ref="M17:M18"/>
    <mergeCell ref="A12:A14"/>
    <mergeCell ref="B12:B14"/>
    <mergeCell ref="C12:C14"/>
    <mergeCell ref="D12:D14"/>
    <mergeCell ref="E12:E14"/>
    <mergeCell ref="F12:F14"/>
    <mergeCell ref="J9:J10"/>
    <mergeCell ref="K9:K10"/>
    <mergeCell ref="P9:P10"/>
    <mergeCell ref="L9:L10"/>
    <mergeCell ref="M9:M10"/>
    <mergeCell ref="N9:N10"/>
    <mergeCell ref="O9:O10"/>
    <mergeCell ref="A9:A10"/>
    <mergeCell ref="B9:B10"/>
    <mergeCell ref="C9:C10"/>
    <mergeCell ref="D9:D10"/>
    <mergeCell ref="E9:E10"/>
    <mergeCell ref="F9:F10"/>
    <mergeCell ref="G9:G10"/>
    <mergeCell ref="Q7:Q8"/>
    <mergeCell ref="R7:R8"/>
    <mergeCell ref="P7:P8"/>
    <mergeCell ref="A7:A8"/>
    <mergeCell ref="B7:B8"/>
    <mergeCell ref="C7:C8"/>
    <mergeCell ref="D7:D8"/>
    <mergeCell ref="E7:E8"/>
    <mergeCell ref="F7:F8"/>
    <mergeCell ref="K7:K8"/>
    <mergeCell ref="L7:L8"/>
    <mergeCell ref="M7:M8"/>
    <mergeCell ref="N7:N8"/>
    <mergeCell ref="O7:O8"/>
    <mergeCell ref="G7:G8"/>
    <mergeCell ref="J7:J8"/>
    <mergeCell ref="K4:L4"/>
    <mergeCell ref="M4:N4"/>
    <mergeCell ref="O4:P4"/>
    <mergeCell ref="Q4:Q5"/>
    <mergeCell ref="R4:R5"/>
    <mergeCell ref="A4:A5"/>
    <mergeCell ref="B4:B5"/>
    <mergeCell ref="C4:C5"/>
    <mergeCell ref="D4:D5"/>
    <mergeCell ref="E4:E5"/>
    <mergeCell ref="F4:F5"/>
    <mergeCell ref="G4:G5"/>
    <mergeCell ref="H4:I4"/>
    <mergeCell ref="J4:J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S152"/>
  <sheetViews>
    <sheetView zoomScale="70" zoomScaleNormal="70" workbookViewId="0">
      <selection activeCell="E42" sqref="E42"/>
    </sheetView>
  </sheetViews>
  <sheetFormatPr defaultRowHeight="15" x14ac:dyDescent="0.25"/>
  <cols>
    <col min="1" max="1" width="4.7109375" style="407" customWidth="1"/>
    <col min="2" max="2" width="9.140625" style="407"/>
    <col min="3" max="3" width="11.42578125" style="407" customWidth="1"/>
    <col min="4" max="4" width="9.7109375" style="407" customWidth="1"/>
    <col min="5" max="5" width="45.7109375" style="407" customWidth="1"/>
    <col min="6" max="6" width="57.7109375" style="407" customWidth="1"/>
    <col min="7" max="7" width="35.7109375" style="407" customWidth="1"/>
    <col min="8" max="8" width="19.28515625" style="407" customWidth="1"/>
    <col min="9" max="9" width="10.42578125" style="407" customWidth="1"/>
    <col min="10" max="10" width="29.7109375" style="407" customWidth="1"/>
    <col min="11" max="11" width="10.7109375" style="407" customWidth="1"/>
    <col min="12" max="12" width="12.7109375" style="407" customWidth="1"/>
    <col min="13" max="16" width="14.7109375" style="104" customWidth="1"/>
    <col min="17" max="17" width="18.42578125" style="407" customWidth="1"/>
    <col min="18" max="18" width="15.71093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2" spans="1:19" x14ac:dyDescent="0.25">
      <c r="A2" s="409" t="s">
        <v>4120</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392" t="s">
        <v>14</v>
      </c>
      <c r="I5" s="392" t="s">
        <v>15</v>
      </c>
      <c r="J5" s="891"/>
      <c r="K5" s="394">
        <v>2018</v>
      </c>
      <c r="L5" s="394">
        <v>2019</v>
      </c>
      <c r="M5" s="192">
        <v>2018</v>
      </c>
      <c r="N5" s="192">
        <v>2019</v>
      </c>
      <c r="O5" s="192">
        <v>2018</v>
      </c>
      <c r="P5" s="192">
        <v>2019</v>
      </c>
      <c r="Q5" s="891"/>
      <c r="R5" s="893"/>
      <c r="S5" s="105"/>
    </row>
    <row r="6" spans="1:19" s="106" customFormat="1" ht="15.75" customHeight="1" x14ac:dyDescent="0.2">
      <c r="A6" s="391" t="s">
        <v>16</v>
      </c>
      <c r="B6" s="392" t="s">
        <v>17</v>
      </c>
      <c r="C6" s="392" t="s">
        <v>18</v>
      </c>
      <c r="D6" s="392" t="s">
        <v>19</v>
      </c>
      <c r="E6" s="391" t="s">
        <v>20</v>
      </c>
      <c r="F6" s="391" t="s">
        <v>21</v>
      </c>
      <c r="G6" s="391" t="s">
        <v>22</v>
      </c>
      <c r="H6" s="392" t="s">
        <v>23</v>
      </c>
      <c r="I6" s="392" t="s">
        <v>24</v>
      </c>
      <c r="J6" s="391" t="s">
        <v>25</v>
      </c>
      <c r="K6" s="394" t="s">
        <v>26</v>
      </c>
      <c r="L6" s="394" t="s">
        <v>27</v>
      </c>
      <c r="M6" s="393" t="s">
        <v>28</v>
      </c>
      <c r="N6" s="393" t="s">
        <v>29</v>
      </c>
      <c r="O6" s="393" t="s">
        <v>30</v>
      </c>
      <c r="P6" s="393" t="s">
        <v>31</v>
      </c>
      <c r="Q6" s="391" t="s">
        <v>32</v>
      </c>
      <c r="R6" s="392" t="s">
        <v>33</v>
      </c>
      <c r="S6" s="105"/>
    </row>
    <row r="7" spans="1:19" s="410" customFormat="1" ht="165" x14ac:dyDescent="0.25">
      <c r="A7" s="25">
        <v>1</v>
      </c>
      <c r="B7" s="382">
        <v>1</v>
      </c>
      <c r="C7" s="382">
        <v>4</v>
      </c>
      <c r="D7" s="416">
        <v>5</v>
      </c>
      <c r="E7" s="448" t="s">
        <v>3600</v>
      </c>
      <c r="F7" s="416" t="s">
        <v>3599</v>
      </c>
      <c r="G7" s="416" t="s">
        <v>41</v>
      </c>
      <c r="H7" s="385" t="s">
        <v>84</v>
      </c>
      <c r="I7" s="113" t="s">
        <v>3598</v>
      </c>
      <c r="J7" s="416" t="s">
        <v>3552</v>
      </c>
      <c r="K7" s="385" t="s">
        <v>59</v>
      </c>
      <c r="L7" s="385"/>
      <c r="M7" s="386">
        <v>2000</v>
      </c>
      <c r="N7" s="386"/>
      <c r="O7" s="386">
        <v>2000</v>
      </c>
      <c r="P7" s="386"/>
      <c r="Q7" s="414" t="s">
        <v>116</v>
      </c>
      <c r="R7" s="414" t="s">
        <v>3551</v>
      </c>
      <c r="S7" s="119"/>
    </row>
    <row r="8" spans="1:19" s="410" customFormat="1" ht="246.75" customHeight="1" x14ac:dyDescent="0.25">
      <c r="A8" s="382">
        <v>2</v>
      </c>
      <c r="B8" s="382">
        <v>1</v>
      </c>
      <c r="C8" s="382">
        <v>4</v>
      </c>
      <c r="D8" s="416">
        <v>5</v>
      </c>
      <c r="E8" s="448" t="s">
        <v>3474</v>
      </c>
      <c r="F8" s="416" t="s">
        <v>3597</v>
      </c>
      <c r="G8" s="416" t="s">
        <v>41</v>
      </c>
      <c r="H8" s="416" t="s">
        <v>84</v>
      </c>
      <c r="I8" s="113" t="s">
        <v>72</v>
      </c>
      <c r="J8" s="416" t="s">
        <v>3552</v>
      </c>
      <c r="K8" s="385" t="s">
        <v>59</v>
      </c>
      <c r="L8" s="385"/>
      <c r="M8" s="386">
        <v>7000</v>
      </c>
      <c r="N8" s="386"/>
      <c r="O8" s="386">
        <v>7000</v>
      </c>
      <c r="P8" s="386"/>
      <c r="Q8" s="414" t="s">
        <v>116</v>
      </c>
      <c r="R8" s="414" t="s">
        <v>3551</v>
      </c>
      <c r="S8" s="119"/>
    </row>
    <row r="9" spans="1:19" s="410" customFormat="1" ht="149.25" customHeight="1" x14ac:dyDescent="0.25">
      <c r="A9" s="25">
        <v>3</v>
      </c>
      <c r="B9" s="382">
        <v>1</v>
      </c>
      <c r="C9" s="382">
        <v>4</v>
      </c>
      <c r="D9" s="416">
        <v>5</v>
      </c>
      <c r="E9" s="448" t="s">
        <v>3596</v>
      </c>
      <c r="F9" s="416" t="s">
        <v>3595</v>
      </c>
      <c r="G9" s="416" t="s">
        <v>92</v>
      </c>
      <c r="H9" s="385" t="s">
        <v>84</v>
      </c>
      <c r="I9" s="113" t="s">
        <v>113</v>
      </c>
      <c r="J9" s="416" t="s">
        <v>3552</v>
      </c>
      <c r="K9" s="385" t="s">
        <v>59</v>
      </c>
      <c r="L9" s="385"/>
      <c r="M9" s="386">
        <v>8000</v>
      </c>
      <c r="N9" s="386"/>
      <c r="O9" s="386">
        <v>8000</v>
      </c>
      <c r="P9" s="386"/>
      <c r="Q9" s="414" t="s">
        <v>116</v>
      </c>
      <c r="R9" s="414" t="s">
        <v>3551</v>
      </c>
      <c r="S9" s="119"/>
    </row>
    <row r="10" spans="1:19" s="410" customFormat="1" ht="174.75" customHeight="1" x14ac:dyDescent="0.25">
      <c r="A10" s="25">
        <v>4</v>
      </c>
      <c r="B10" s="382">
        <v>1</v>
      </c>
      <c r="C10" s="382">
        <v>4</v>
      </c>
      <c r="D10" s="416">
        <v>5</v>
      </c>
      <c r="E10" s="448" t="s">
        <v>3594</v>
      </c>
      <c r="F10" s="416" t="s">
        <v>3593</v>
      </c>
      <c r="G10" s="416" t="s">
        <v>92</v>
      </c>
      <c r="H10" s="385" t="s">
        <v>84</v>
      </c>
      <c r="I10" s="113" t="s">
        <v>95</v>
      </c>
      <c r="J10" s="416" t="s">
        <v>3552</v>
      </c>
      <c r="K10" s="385" t="s">
        <v>59</v>
      </c>
      <c r="L10" s="385"/>
      <c r="M10" s="386">
        <v>5500</v>
      </c>
      <c r="N10" s="386"/>
      <c r="O10" s="386">
        <v>5500</v>
      </c>
      <c r="P10" s="386"/>
      <c r="Q10" s="414" t="s">
        <v>116</v>
      </c>
      <c r="R10" s="414" t="s">
        <v>3551</v>
      </c>
      <c r="S10" s="119"/>
    </row>
    <row r="11" spans="1:19" s="410" customFormat="1" ht="166.5" customHeight="1" x14ac:dyDescent="0.25">
      <c r="A11" s="25">
        <v>5</v>
      </c>
      <c r="B11" s="382">
        <v>1</v>
      </c>
      <c r="C11" s="382">
        <v>4</v>
      </c>
      <c r="D11" s="416">
        <v>5</v>
      </c>
      <c r="E11" s="448" t="s">
        <v>3592</v>
      </c>
      <c r="F11" s="416" t="s">
        <v>3591</v>
      </c>
      <c r="G11" s="416" t="s">
        <v>41</v>
      </c>
      <c r="H11" s="385" t="s">
        <v>84</v>
      </c>
      <c r="I11" s="113" t="s">
        <v>72</v>
      </c>
      <c r="J11" s="416" t="s">
        <v>3552</v>
      </c>
      <c r="K11" s="385" t="s">
        <v>59</v>
      </c>
      <c r="L11" s="385"/>
      <c r="M11" s="386">
        <v>23000</v>
      </c>
      <c r="N11" s="386"/>
      <c r="O11" s="386">
        <v>23000</v>
      </c>
      <c r="P11" s="386"/>
      <c r="Q11" s="414" t="s">
        <v>116</v>
      </c>
      <c r="R11" s="414" t="s">
        <v>3551</v>
      </c>
      <c r="S11" s="119"/>
    </row>
    <row r="12" spans="1:19" s="410" customFormat="1" ht="154.5" customHeight="1" x14ac:dyDescent="0.25">
      <c r="A12" s="25">
        <v>6</v>
      </c>
      <c r="B12" s="382">
        <v>1</v>
      </c>
      <c r="C12" s="382">
        <v>4</v>
      </c>
      <c r="D12" s="416">
        <v>5</v>
      </c>
      <c r="E12" s="448" t="s">
        <v>3590</v>
      </c>
      <c r="F12" s="416" t="s">
        <v>3589</v>
      </c>
      <c r="G12" s="416" t="s">
        <v>92</v>
      </c>
      <c r="H12" s="385" t="s">
        <v>84</v>
      </c>
      <c r="I12" s="113" t="s">
        <v>3582</v>
      </c>
      <c r="J12" s="416" t="s">
        <v>3552</v>
      </c>
      <c r="K12" s="385" t="s">
        <v>59</v>
      </c>
      <c r="L12" s="385"/>
      <c r="M12" s="386">
        <v>6600</v>
      </c>
      <c r="N12" s="386"/>
      <c r="O12" s="386">
        <v>6600</v>
      </c>
      <c r="P12" s="386"/>
      <c r="Q12" s="414" t="s">
        <v>116</v>
      </c>
      <c r="R12" s="414" t="s">
        <v>3551</v>
      </c>
      <c r="S12" s="119"/>
    </row>
    <row r="13" spans="1:19" s="410" customFormat="1" ht="86.25" customHeight="1" x14ac:dyDescent="0.25">
      <c r="A13" s="25">
        <v>7</v>
      </c>
      <c r="B13" s="382">
        <v>1</v>
      </c>
      <c r="C13" s="382">
        <v>4</v>
      </c>
      <c r="D13" s="416">
        <v>5</v>
      </c>
      <c r="E13" s="448" t="s">
        <v>3588</v>
      </c>
      <c r="F13" s="416" t="s">
        <v>3587</v>
      </c>
      <c r="G13" s="416" t="s">
        <v>92</v>
      </c>
      <c r="H13" s="385" t="s">
        <v>84</v>
      </c>
      <c r="I13" s="113" t="s">
        <v>109</v>
      </c>
      <c r="J13" s="416" t="s">
        <v>3552</v>
      </c>
      <c r="K13" s="385" t="s">
        <v>59</v>
      </c>
      <c r="L13" s="385"/>
      <c r="M13" s="386">
        <v>8500</v>
      </c>
      <c r="N13" s="386"/>
      <c r="O13" s="386">
        <v>8500</v>
      </c>
      <c r="P13" s="386"/>
      <c r="Q13" s="414" t="s">
        <v>116</v>
      </c>
      <c r="R13" s="414" t="s">
        <v>3551</v>
      </c>
      <c r="S13" s="119"/>
    </row>
    <row r="14" spans="1:19" s="410" customFormat="1" ht="182.25" customHeight="1" x14ac:dyDescent="0.25">
      <c r="A14" s="25">
        <v>8</v>
      </c>
      <c r="B14" s="382">
        <v>1</v>
      </c>
      <c r="C14" s="382">
        <v>4</v>
      </c>
      <c r="D14" s="416">
        <v>5</v>
      </c>
      <c r="E14" s="448" t="s">
        <v>3586</v>
      </c>
      <c r="F14" s="416" t="s">
        <v>3585</v>
      </c>
      <c r="G14" s="416" t="s">
        <v>41</v>
      </c>
      <c r="H14" s="385" t="s">
        <v>84</v>
      </c>
      <c r="I14" s="113" t="s">
        <v>54</v>
      </c>
      <c r="J14" s="416" t="s">
        <v>3552</v>
      </c>
      <c r="K14" s="385" t="s">
        <v>59</v>
      </c>
      <c r="L14" s="385"/>
      <c r="M14" s="386">
        <v>37000</v>
      </c>
      <c r="N14" s="386"/>
      <c r="O14" s="386">
        <v>37000</v>
      </c>
      <c r="P14" s="386"/>
      <c r="Q14" s="414" t="s">
        <v>116</v>
      </c>
      <c r="R14" s="414" t="s">
        <v>3551</v>
      </c>
      <c r="S14" s="119"/>
    </row>
    <row r="15" spans="1:19" s="411" customFormat="1" ht="165" x14ac:dyDescent="0.25">
      <c r="A15" s="25">
        <v>9</v>
      </c>
      <c r="B15" s="382">
        <v>1</v>
      </c>
      <c r="C15" s="382">
        <v>4</v>
      </c>
      <c r="D15" s="416">
        <v>5</v>
      </c>
      <c r="E15" s="448" t="s">
        <v>3584</v>
      </c>
      <c r="F15" s="416" t="s">
        <v>3583</v>
      </c>
      <c r="G15" s="416" t="s">
        <v>92</v>
      </c>
      <c r="H15" s="385" t="s">
        <v>84</v>
      </c>
      <c r="I15" s="113" t="s">
        <v>3582</v>
      </c>
      <c r="J15" s="416" t="s">
        <v>3552</v>
      </c>
      <c r="K15" s="385" t="s">
        <v>59</v>
      </c>
      <c r="L15" s="385"/>
      <c r="M15" s="386">
        <v>8000</v>
      </c>
      <c r="N15" s="386"/>
      <c r="O15" s="386">
        <v>8000</v>
      </c>
      <c r="P15" s="386"/>
      <c r="Q15" s="414" t="s">
        <v>116</v>
      </c>
      <c r="R15" s="414" t="s">
        <v>3551</v>
      </c>
    </row>
    <row r="16" spans="1:19" s="408" customFormat="1" ht="21.75" customHeight="1" x14ac:dyDescent="0.25">
      <c r="A16" s="776">
        <v>10</v>
      </c>
      <c r="B16" s="776">
        <v>1</v>
      </c>
      <c r="C16" s="776">
        <v>4</v>
      </c>
      <c r="D16" s="771">
        <v>5</v>
      </c>
      <c r="E16" s="771" t="s">
        <v>3581</v>
      </c>
      <c r="F16" s="771" t="s">
        <v>3580</v>
      </c>
      <c r="G16" s="1097" t="s">
        <v>3579</v>
      </c>
      <c r="H16" s="451" t="s">
        <v>92</v>
      </c>
      <c r="I16" s="389">
        <v>5</v>
      </c>
      <c r="J16" s="771" t="s">
        <v>3578</v>
      </c>
      <c r="K16" s="1075" t="s">
        <v>59</v>
      </c>
      <c r="L16" s="1192"/>
      <c r="M16" s="778">
        <v>48161.5</v>
      </c>
      <c r="N16" s="1192"/>
      <c r="O16" s="778">
        <v>40161.5</v>
      </c>
      <c r="P16" s="1192"/>
      <c r="Q16" s="1075" t="s">
        <v>3577</v>
      </c>
      <c r="R16" s="1075" t="s">
        <v>3576</v>
      </c>
      <c r="S16" s="2"/>
    </row>
    <row r="17" spans="1:19" s="408" customFormat="1" ht="29.25" customHeight="1" x14ac:dyDescent="0.25">
      <c r="A17" s="889"/>
      <c r="B17" s="889"/>
      <c r="C17" s="889"/>
      <c r="D17" s="785"/>
      <c r="E17" s="785"/>
      <c r="F17" s="785"/>
      <c r="G17" s="1098"/>
      <c r="H17" s="451" t="s">
        <v>117</v>
      </c>
      <c r="I17" s="389">
        <v>26</v>
      </c>
      <c r="J17" s="785"/>
      <c r="K17" s="1076"/>
      <c r="L17" s="1193"/>
      <c r="M17" s="786"/>
      <c r="N17" s="1193"/>
      <c r="O17" s="786"/>
      <c r="P17" s="1193"/>
      <c r="Q17" s="1076"/>
      <c r="R17" s="1076"/>
      <c r="S17" s="2"/>
    </row>
    <row r="18" spans="1:19" s="408" customFormat="1" ht="21.75" customHeight="1" x14ac:dyDescent="0.25">
      <c r="A18" s="889"/>
      <c r="B18" s="889"/>
      <c r="C18" s="889"/>
      <c r="D18" s="785"/>
      <c r="E18" s="785"/>
      <c r="F18" s="785"/>
      <c r="G18" s="1098"/>
      <c r="H18" s="451" t="s">
        <v>41</v>
      </c>
      <c r="I18" s="389">
        <v>1</v>
      </c>
      <c r="J18" s="785"/>
      <c r="K18" s="1076"/>
      <c r="L18" s="1193"/>
      <c r="M18" s="786"/>
      <c r="N18" s="1193"/>
      <c r="O18" s="786"/>
      <c r="P18" s="1193"/>
      <c r="Q18" s="1076"/>
      <c r="R18" s="1076"/>
      <c r="S18" s="2"/>
    </row>
    <row r="19" spans="1:19" s="408" customFormat="1" ht="48.75" customHeight="1" x14ac:dyDescent="0.25">
      <c r="A19" s="889"/>
      <c r="B19" s="889"/>
      <c r="C19" s="889"/>
      <c r="D19" s="785"/>
      <c r="E19" s="785"/>
      <c r="F19" s="785"/>
      <c r="G19" s="1098"/>
      <c r="H19" s="451" t="s">
        <v>118</v>
      </c>
      <c r="I19" s="389">
        <v>25</v>
      </c>
      <c r="J19" s="785"/>
      <c r="K19" s="1076"/>
      <c r="L19" s="1193"/>
      <c r="M19" s="786"/>
      <c r="N19" s="1193"/>
      <c r="O19" s="786"/>
      <c r="P19" s="1193"/>
      <c r="Q19" s="1076"/>
      <c r="R19" s="1076"/>
      <c r="S19" s="2"/>
    </row>
    <row r="20" spans="1:19" s="408" customFormat="1" ht="30" customHeight="1" x14ac:dyDescent="0.25">
      <c r="A20" s="889"/>
      <c r="B20" s="889"/>
      <c r="C20" s="889"/>
      <c r="D20" s="785"/>
      <c r="E20" s="785"/>
      <c r="F20" s="785"/>
      <c r="G20" s="1098"/>
      <c r="H20" s="451" t="s">
        <v>64</v>
      </c>
      <c r="I20" s="389">
        <v>1</v>
      </c>
      <c r="J20" s="785"/>
      <c r="K20" s="1076"/>
      <c r="L20" s="1193"/>
      <c r="M20" s="786"/>
      <c r="N20" s="1193"/>
      <c r="O20" s="786"/>
      <c r="P20" s="1193"/>
      <c r="Q20" s="1076"/>
      <c r="R20" s="1076"/>
      <c r="S20" s="2"/>
    </row>
    <row r="21" spans="1:19" s="408" customFormat="1" ht="45.75" customHeight="1" x14ac:dyDescent="0.25">
      <c r="A21" s="777"/>
      <c r="B21" s="777"/>
      <c r="C21" s="777"/>
      <c r="D21" s="772"/>
      <c r="E21" s="772"/>
      <c r="F21" s="772"/>
      <c r="G21" s="1099"/>
      <c r="H21" s="450" t="s">
        <v>55</v>
      </c>
      <c r="I21" s="449" t="s">
        <v>3575</v>
      </c>
      <c r="J21" s="772"/>
      <c r="K21" s="1077"/>
      <c r="L21" s="1194"/>
      <c r="M21" s="779"/>
      <c r="N21" s="1194"/>
      <c r="O21" s="779"/>
      <c r="P21" s="1194"/>
      <c r="Q21" s="1077"/>
      <c r="R21" s="1077"/>
      <c r="S21" s="2"/>
    </row>
    <row r="22" spans="1:19" s="410" customFormat="1" ht="242.25" customHeight="1" x14ac:dyDescent="0.25">
      <c r="A22" s="552">
        <v>11</v>
      </c>
      <c r="B22" s="552">
        <v>1</v>
      </c>
      <c r="C22" s="552">
        <v>4</v>
      </c>
      <c r="D22" s="556">
        <v>5</v>
      </c>
      <c r="E22" s="556" t="s">
        <v>3574</v>
      </c>
      <c r="F22" s="556" t="s">
        <v>3573</v>
      </c>
      <c r="G22" s="556" t="s">
        <v>41</v>
      </c>
      <c r="H22" s="559" t="s">
        <v>53</v>
      </c>
      <c r="I22" s="71">
        <v>40</v>
      </c>
      <c r="J22" s="556" t="s">
        <v>3572</v>
      </c>
      <c r="K22" s="559"/>
      <c r="L22" s="559" t="s">
        <v>59</v>
      </c>
      <c r="M22" s="578"/>
      <c r="N22" s="578">
        <v>30000</v>
      </c>
      <c r="O22" s="578"/>
      <c r="P22" s="578">
        <v>30000</v>
      </c>
      <c r="Q22" s="556" t="s">
        <v>116</v>
      </c>
      <c r="R22" s="556" t="s">
        <v>3551</v>
      </c>
      <c r="S22" s="119"/>
    </row>
    <row r="23" spans="1:19" s="410" customFormat="1" ht="148.5" customHeight="1" x14ac:dyDescent="0.25">
      <c r="A23" s="552">
        <v>12</v>
      </c>
      <c r="B23" s="552">
        <v>1</v>
      </c>
      <c r="C23" s="552">
        <v>4</v>
      </c>
      <c r="D23" s="556">
        <v>2</v>
      </c>
      <c r="E23" s="556" t="s">
        <v>3571</v>
      </c>
      <c r="F23" s="556" t="s">
        <v>3570</v>
      </c>
      <c r="G23" s="556" t="s">
        <v>92</v>
      </c>
      <c r="H23" s="559" t="s">
        <v>53</v>
      </c>
      <c r="I23" s="71">
        <v>65</v>
      </c>
      <c r="J23" s="556" t="s">
        <v>3552</v>
      </c>
      <c r="K23" s="559"/>
      <c r="L23" s="559" t="s">
        <v>59</v>
      </c>
      <c r="M23" s="578"/>
      <c r="N23" s="578">
        <v>9341.09</v>
      </c>
      <c r="O23" s="578"/>
      <c r="P23" s="578">
        <v>9341.09</v>
      </c>
      <c r="Q23" s="556" t="s">
        <v>116</v>
      </c>
      <c r="R23" s="556" t="s">
        <v>3551</v>
      </c>
      <c r="S23" s="119"/>
    </row>
    <row r="24" spans="1:19" s="410" customFormat="1" ht="157.5" customHeight="1" x14ac:dyDescent="0.25">
      <c r="A24" s="552">
        <v>13</v>
      </c>
      <c r="B24" s="552">
        <v>1</v>
      </c>
      <c r="C24" s="552">
        <v>4</v>
      </c>
      <c r="D24" s="556">
        <v>2</v>
      </c>
      <c r="E24" s="556" t="s">
        <v>3569</v>
      </c>
      <c r="F24" s="556" t="s">
        <v>3568</v>
      </c>
      <c r="G24" s="556" t="s">
        <v>92</v>
      </c>
      <c r="H24" s="559" t="s">
        <v>53</v>
      </c>
      <c r="I24" s="71">
        <v>65</v>
      </c>
      <c r="J24" s="556" t="s">
        <v>3552</v>
      </c>
      <c r="K24" s="559"/>
      <c r="L24" s="559" t="s">
        <v>59</v>
      </c>
      <c r="M24" s="578"/>
      <c r="N24" s="578">
        <v>9341.09</v>
      </c>
      <c r="O24" s="578"/>
      <c r="P24" s="578">
        <v>9341.09</v>
      </c>
      <c r="Q24" s="556" t="s">
        <v>116</v>
      </c>
      <c r="R24" s="556" t="s">
        <v>3551</v>
      </c>
      <c r="S24" s="119"/>
    </row>
    <row r="25" spans="1:19" s="410" customFormat="1" ht="105.75" customHeight="1" x14ac:dyDescent="0.25">
      <c r="A25" s="552">
        <v>14</v>
      </c>
      <c r="B25" s="552">
        <v>1</v>
      </c>
      <c r="C25" s="552">
        <v>4</v>
      </c>
      <c r="D25" s="556">
        <v>2</v>
      </c>
      <c r="E25" s="556" t="s">
        <v>3567</v>
      </c>
      <c r="F25" s="556" t="s">
        <v>3566</v>
      </c>
      <c r="G25" s="556" t="s">
        <v>92</v>
      </c>
      <c r="H25" s="559" t="s">
        <v>53</v>
      </c>
      <c r="I25" s="71">
        <v>60</v>
      </c>
      <c r="J25" s="556" t="s">
        <v>3552</v>
      </c>
      <c r="K25" s="559"/>
      <c r="L25" s="559" t="s">
        <v>59</v>
      </c>
      <c r="M25" s="578"/>
      <c r="N25" s="578">
        <v>8961</v>
      </c>
      <c r="O25" s="578"/>
      <c r="P25" s="578">
        <v>8961</v>
      </c>
      <c r="Q25" s="556" t="s">
        <v>116</v>
      </c>
      <c r="R25" s="556" t="s">
        <v>3551</v>
      </c>
      <c r="S25" s="119"/>
    </row>
    <row r="26" spans="1:19" s="410" customFormat="1" ht="90" customHeight="1" x14ac:dyDescent="0.25">
      <c r="A26" s="552">
        <v>15</v>
      </c>
      <c r="B26" s="552">
        <v>1</v>
      </c>
      <c r="C26" s="552">
        <v>4</v>
      </c>
      <c r="D26" s="556">
        <v>2</v>
      </c>
      <c r="E26" s="556" t="s">
        <v>3565</v>
      </c>
      <c r="F26" s="556" t="s">
        <v>3564</v>
      </c>
      <c r="G26" s="556" t="s">
        <v>92</v>
      </c>
      <c r="H26" s="559" t="s">
        <v>53</v>
      </c>
      <c r="I26" s="71">
        <v>70</v>
      </c>
      <c r="J26" s="556" t="s">
        <v>3552</v>
      </c>
      <c r="K26" s="559"/>
      <c r="L26" s="559" t="s">
        <v>59</v>
      </c>
      <c r="M26" s="578"/>
      <c r="N26" s="578">
        <v>10060.34</v>
      </c>
      <c r="O26" s="578"/>
      <c r="P26" s="578">
        <v>10060.34</v>
      </c>
      <c r="Q26" s="556" t="s">
        <v>116</v>
      </c>
      <c r="R26" s="556" t="s">
        <v>3551</v>
      </c>
      <c r="S26" s="119"/>
    </row>
    <row r="27" spans="1:19" s="410" customFormat="1" ht="88.5" customHeight="1" x14ac:dyDescent="0.25">
      <c r="A27" s="755">
        <v>16</v>
      </c>
      <c r="B27" s="755">
        <v>1</v>
      </c>
      <c r="C27" s="755">
        <v>4</v>
      </c>
      <c r="D27" s="756">
        <v>5</v>
      </c>
      <c r="E27" s="756" t="s">
        <v>3563</v>
      </c>
      <c r="F27" s="756" t="s">
        <v>3562</v>
      </c>
      <c r="G27" s="756" t="s">
        <v>92</v>
      </c>
      <c r="H27" s="559" t="s">
        <v>747</v>
      </c>
      <c r="I27" s="71">
        <v>3</v>
      </c>
      <c r="J27" s="756" t="s">
        <v>3552</v>
      </c>
      <c r="K27" s="764"/>
      <c r="L27" s="1195" t="s">
        <v>59</v>
      </c>
      <c r="M27" s="960"/>
      <c r="N27" s="960">
        <v>12008.92</v>
      </c>
      <c r="O27" s="960"/>
      <c r="P27" s="960">
        <v>12008.92</v>
      </c>
      <c r="Q27" s="756" t="s">
        <v>116</v>
      </c>
      <c r="R27" s="761" t="s">
        <v>3551</v>
      </c>
      <c r="S27" s="119"/>
    </row>
    <row r="28" spans="1:19" s="410" customFormat="1" ht="137.25" customHeight="1" x14ac:dyDescent="0.25">
      <c r="A28" s="755"/>
      <c r="B28" s="755"/>
      <c r="C28" s="755"/>
      <c r="D28" s="756"/>
      <c r="E28" s="756"/>
      <c r="F28" s="756"/>
      <c r="G28" s="756"/>
      <c r="H28" s="559" t="s">
        <v>3561</v>
      </c>
      <c r="I28" s="71">
        <v>60</v>
      </c>
      <c r="J28" s="756"/>
      <c r="K28" s="764"/>
      <c r="L28" s="1195"/>
      <c r="M28" s="960"/>
      <c r="N28" s="960"/>
      <c r="O28" s="960"/>
      <c r="P28" s="960"/>
      <c r="Q28" s="756"/>
      <c r="R28" s="763"/>
      <c r="S28" s="119"/>
    </row>
    <row r="29" spans="1:19" s="410" customFormat="1" ht="141.75" customHeight="1" x14ac:dyDescent="0.25">
      <c r="A29" s="552">
        <v>17</v>
      </c>
      <c r="B29" s="552">
        <v>1</v>
      </c>
      <c r="C29" s="552">
        <v>4</v>
      </c>
      <c r="D29" s="556">
        <v>2</v>
      </c>
      <c r="E29" s="556" t="s">
        <v>3560</v>
      </c>
      <c r="F29" s="556" t="s">
        <v>3559</v>
      </c>
      <c r="G29" s="556" t="s">
        <v>41</v>
      </c>
      <c r="H29" s="715" t="s">
        <v>124</v>
      </c>
      <c r="I29" s="71">
        <v>45</v>
      </c>
      <c r="J29" s="556" t="s">
        <v>3552</v>
      </c>
      <c r="K29" s="559"/>
      <c r="L29" s="559" t="s">
        <v>59</v>
      </c>
      <c r="M29" s="578"/>
      <c r="N29" s="578">
        <v>139735.79999999999</v>
      </c>
      <c r="O29" s="578"/>
      <c r="P29" s="578">
        <v>139735.79999999999</v>
      </c>
      <c r="Q29" s="556" t="s">
        <v>116</v>
      </c>
      <c r="R29" s="556" t="s">
        <v>3551</v>
      </c>
      <c r="S29" s="119"/>
    </row>
    <row r="30" spans="1:19" s="410" customFormat="1" ht="118.5" customHeight="1" x14ac:dyDescent="0.25">
      <c r="A30" s="552">
        <v>18</v>
      </c>
      <c r="B30" s="552">
        <v>1</v>
      </c>
      <c r="C30" s="552">
        <v>4</v>
      </c>
      <c r="D30" s="556">
        <v>5</v>
      </c>
      <c r="E30" s="556" t="s">
        <v>3558</v>
      </c>
      <c r="F30" s="556" t="s">
        <v>3557</v>
      </c>
      <c r="G30" s="556" t="s">
        <v>41</v>
      </c>
      <c r="H30" s="559" t="s">
        <v>124</v>
      </c>
      <c r="I30" s="71">
        <v>90</v>
      </c>
      <c r="J30" s="556" t="s">
        <v>3552</v>
      </c>
      <c r="K30" s="559"/>
      <c r="L30" s="559" t="s">
        <v>59</v>
      </c>
      <c r="M30" s="578"/>
      <c r="N30" s="578">
        <v>70000</v>
      </c>
      <c r="O30" s="578"/>
      <c r="P30" s="578">
        <v>70000</v>
      </c>
      <c r="Q30" s="556" t="s">
        <v>116</v>
      </c>
      <c r="R30" s="556" t="s">
        <v>3551</v>
      </c>
      <c r="S30" s="119"/>
    </row>
    <row r="31" spans="1:19" s="410" customFormat="1" ht="159" customHeight="1" x14ac:dyDescent="0.25">
      <c r="A31" s="552">
        <v>19</v>
      </c>
      <c r="B31" s="552">
        <v>1</v>
      </c>
      <c r="C31" s="552">
        <v>4</v>
      </c>
      <c r="D31" s="556">
        <v>5</v>
      </c>
      <c r="E31" s="556" t="s">
        <v>3556</v>
      </c>
      <c r="F31" s="556" t="s">
        <v>3555</v>
      </c>
      <c r="G31" s="556" t="s">
        <v>3554</v>
      </c>
      <c r="H31" s="559" t="s">
        <v>3553</v>
      </c>
      <c r="I31" s="71">
        <v>4</v>
      </c>
      <c r="J31" s="556" t="s">
        <v>3552</v>
      </c>
      <c r="K31" s="559"/>
      <c r="L31" s="559" t="s">
        <v>59</v>
      </c>
      <c r="M31" s="578"/>
      <c r="N31" s="578">
        <v>10551.76</v>
      </c>
      <c r="O31" s="578"/>
      <c r="P31" s="578">
        <v>10551.76</v>
      </c>
      <c r="Q31" s="556" t="s">
        <v>116</v>
      </c>
      <c r="R31" s="556" t="s">
        <v>3551</v>
      </c>
      <c r="S31" s="119"/>
    </row>
    <row r="32" spans="1:19" s="411" customFormat="1" x14ac:dyDescent="0.25">
      <c r="A32" s="408"/>
      <c r="B32" s="408"/>
      <c r="C32" s="408"/>
      <c r="D32" s="408"/>
      <c r="E32" s="408"/>
      <c r="F32" s="408"/>
      <c r="G32" s="408"/>
      <c r="H32" s="408"/>
      <c r="I32" s="408"/>
      <c r="J32" s="408"/>
      <c r="K32" s="408"/>
      <c r="L32" s="408"/>
      <c r="M32" s="294"/>
      <c r="N32" s="294"/>
      <c r="O32" s="294"/>
      <c r="P32" s="294"/>
      <c r="Q32" s="408"/>
      <c r="R32" s="408"/>
    </row>
    <row r="33" spans="1:18" s="411" customFormat="1" x14ac:dyDescent="0.25">
      <c r="A33" s="408"/>
      <c r="B33" s="408"/>
      <c r="C33" s="408"/>
      <c r="D33" s="408"/>
      <c r="E33" s="408"/>
      <c r="F33" s="408"/>
      <c r="G33" s="408"/>
      <c r="H33" s="408"/>
      <c r="I33" s="408"/>
      <c r="J33" s="408"/>
      <c r="K33" s="408"/>
      <c r="L33" s="408"/>
      <c r="M33" s="294"/>
      <c r="N33" s="294"/>
      <c r="O33" s="294"/>
      <c r="P33" s="294"/>
      <c r="Q33" s="408"/>
      <c r="R33" s="408"/>
    </row>
    <row r="34" spans="1:18" s="411" customFormat="1" x14ac:dyDescent="0.25">
      <c r="M34" s="918" t="s">
        <v>119</v>
      </c>
      <c r="N34" s="918"/>
      <c r="O34" s="828" t="s">
        <v>120</v>
      </c>
      <c r="P34" s="919"/>
    </row>
    <row r="35" spans="1:18" s="411" customFormat="1" x14ac:dyDescent="0.25">
      <c r="M35" s="664" t="s">
        <v>121</v>
      </c>
      <c r="N35" s="582" t="s">
        <v>122</v>
      </c>
      <c r="O35" s="251" t="s">
        <v>121</v>
      </c>
      <c r="P35" s="189" t="s">
        <v>122</v>
      </c>
    </row>
    <row r="36" spans="1:18" s="411" customFormat="1" x14ac:dyDescent="0.25">
      <c r="M36" s="376">
        <v>18</v>
      </c>
      <c r="N36" s="360">
        <v>405600</v>
      </c>
      <c r="O36" s="252">
        <v>1</v>
      </c>
      <c r="P36" s="360">
        <v>40161.5</v>
      </c>
    </row>
    <row r="37" spans="1:18" s="411" customFormat="1" x14ac:dyDescent="0.25">
      <c r="M37" s="109"/>
      <c r="N37" s="109"/>
      <c r="O37" s="109"/>
      <c r="P37" s="109"/>
    </row>
    <row r="38" spans="1:18" s="411" customFormat="1" x14ac:dyDescent="0.25">
      <c r="M38" s="109"/>
      <c r="N38" s="109"/>
      <c r="O38" s="109"/>
      <c r="P38" s="109"/>
    </row>
    <row r="39" spans="1:18" s="411" customFormat="1" x14ac:dyDescent="0.25">
      <c r="M39" s="109"/>
      <c r="N39" s="109"/>
      <c r="O39" s="109"/>
      <c r="P39" s="109"/>
    </row>
    <row r="40" spans="1:18" s="411" customFormat="1" x14ac:dyDescent="0.25">
      <c r="M40" s="109"/>
      <c r="N40" s="109"/>
      <c r="O40" s="109"/>
      <c r="P40" s="109"/>
    </row>
    <row r="41" spans="1:18" s="411" customFormat="1" x14ac:dyDescent="0.25">
      <c r="M41" s="109"/>
      <c r="N41" s="109"/>
      <c r="O41" s="109"/>
      <c r="P41" s="109"/>
    </row>
    <row r="42" spans="1:18" s="411" customFormat="1" x14ac:dyDescent="0.25">
      <c r="M42" s="109"/>
      <c r="N42" s="109"/>
      <c r="O42" s="109"/>
      <c r="P42" s="109"/>
    </row>
    <row r="43" spans="1:18" s="411" customFormat="1" x14ac:dyDescent="0.25">
      <c r="M43" s="109"/>
      <c r="N43" s="109"/>
      <c r="O43" s="109"/>
      <c r="P43" s="109"/>
    </row>
    <row r="44" spans="1:18" s="411" customFormat="1" x14ac:dyDescent="0.25">
      <c r="M44" s="109"/>
      <c r="N44" s="109"/>
      <c r="O44" s="109"/>
      <c r="P44" s="109"/>
    </row>
    <row r="45" spans="1:18" s="411" customFormat="1" x14ac:dyDescent="0.25">
      <c r="M45" s="109"/>
      <c r="N45" s="109"/>
      <c r="O45" s="109"/>
      <c r="P45" s="109"/>
    </row>
    <row r="46" spans="1:18" s="411" customFormat="1" x14ac:dyDescent="0.25">
      <c r="M46" s="109"/>
      <c r="N46" s="109"/>
      <c r="O46" s="109"/>
      <c r="P46" s="109"/>
    </row>
    <row r="47" spans="1:18" s="411" customFormat="1" x14ac:dyDescent="0.25">
      <c r="M47" s="109"/>
      <c r="N47" s="109"/>
      <c r="O47" s="109"/>
      <c r="P47" s="109"/>
    </row>
    <row r="48" spans="1:18" s="411" customFormat="1" x14ac:dyDescent="0.25">
      <c r="M48" s="109"/>
      <c r="N48" s="109"/>
      <c r="O48" s="109"/>
      <c r="P48" s="109"/>
    </row>
    <row r="49" spans="13:16" s="411" customFormat="1" x14ac:dyDescent="0.25">
      <c r="M49" s="109"/>
      <c r="N49" s="109"/>
      <c r="O49" s="109"/>
      <c r="P49" s="109"/>
    </row>
    <row r="50" spans="13:16" s="411" customFormat="1" x14ac:dyDescent="0.25">
      <c r="M50" s="109"/>
      <c r="N50" s="109"/>
      <c r="O50" s="109"/>
      <c r="P50" s="109"/>
    </row>
    <row r="51" spans="13:16" s="411" customFormat="1" x14ac:dyDescent="0.25">
      <c r="M51" s="109"/>
      <c r="N51" s="109"/>
      <c r="O51" s="109"/>
      <c r="P51" s="109"/>
    </row>
    <row r="52" spans="13:16" s="411" customFormat="1" x14ac:dyDescent="0.25">
      <c r="M52" s="109"/>
      <c r="N52" s="109"/>
      <c r="O52" s="109"/>
      <c r="P52" s="109"/>
    </row>
    <row r="53" spans="13:16" s="411" customFormat="1" x14ac:dyDescent="0.25">
      <c r="M53" s="109"/>
      <c r="N53" s="109"/>
      <c r="O53" s="109"/>
      <c r="P53" s="109"/>
    </row>
    <row r="54" spans="13:16" s="411" customFormat="1" x14ac:dyDescent="0.25">
      <c r="M54" s="109"/>
      <c r="N54" s="109"/>
      <c r="O54" s="109"/>
      <c r="P54" s="109"/>
    </row>
    <row r="55" spans="13:16" s="411" customFormat="1" x14ac:dyDescent="0.25">
      <c r="M55" s="109"/>
      <c r="N55" s="109"/>
      <c r="O55" s="109"/>
      <c r="P55" s="109"/>
    </row>
    <row r="56" spans="13:16" s="411" customFormat="1" x14ac:dyDescent="0.25">
      <c r="M56" s="109"/>
      <c r="N56" s="109"/>
      <c r="O56" s="109"/>
      <c r="P56" s="109"/>
    </row>
    <row r="57" spans="13:16" s="411" customFormat="1" x14ac:dyDescent="0.25">
      <c r="M57" s="109"/>
      <c r="N57" s="109"/>
      <c r="O57" s="109"/>
      <c r="P57" s="109"/>
    </row>
    <row r="58" spans="13:16" s="411" customFormat="1" x14ac:dyDescent="0.25">
      <c r="M58" s="109"/>
      <c r="N58" s="109"/>
      <c r="O58" s="109"/>
      <c r="P58" s="109"/>
    </row>
    <row r="59" spans="13:16" s="411" customFormat="1" x14ac:dyDescent="0.25">
      <c r="M59" s="109"/>
      <c r="N59" s="109"/>
      <c r="O59" s="109"/>
      <c r="P59" s="109"/>
    </row>
    <row r="60" spans="13:16" s="411" customFormat="1" x14ac:dyDescent="0.25">
      <c r="M60" s="109"/>
      <c r="N60" s="109"/>
      <c r="O60" s="109"/>
      <c r="P60" s="109"/>
    </row>
    <row r="61" spans="13:16" s="411" customFormat="1" x14ac:dyDescent="0.25">
      <c r="M61" s="109"/>
      <c r="N61" s="109"/>
      <c r="O61" s="109"/>
      <c r="P61" s="109"/>
    </row>
    <row r="62" spans="13:16" s="411" customFormat="1" x14ac:dyDescent="0.25">
      <c r="M62" s="109"/>
      <c r="N62" s="109"/>
      <c r="O62" s="109"/>
      <c r="P62" s="109"/>
    </row>
    <row r="63" spans="13:16" s="411" customFormat="1" x14ac:dyDescent="0.25">
      <c r="M63" s="109"/>
      <c r="N63" s="109"/>
      <c r="O63" s="109"/>
      <c r="P63" s="109"/>
    </row>
    <row r="64" spans="13:16" s="411" customFormat="1" x14ac:dyDescent="0.25">
      <c r="M64" s="109"/>
      <c r="N64" s="109"/>
      <c r="O64" s="109"/>
      <c r="P64" s="109"/>
    </row>
    <row r="65" spans="13:16" s="411" customFormat="1" x14ac:dyDescent="0.25">
      <c r="M65" s="109"/>
      <c r="N65" s="109"/>
      <c r="O65" s="109"/>
      <c r="P65" s="109"/>
    </row>
    <row r="66" spans="13:16" s="411" customFormat="1" x14ac:dyDescent="0.25">
      <c r="M66" s="109"/>
      <c r="N66" s="109"/>
      <c r="O66" s="109"/>
      <c r="P66" s="109"/>
    </row>
    <row r="67" spans="13:16" s="411" customFormat="1" x14ac:dyDescent="0.25">
      <c r="M67" s="109"/>
      <c r="N67" s="109"/>
      <c r="O67" s="109"/>
      <c r="P67" s="109"/>
    </row>
    <row r="68" spans="13:16" s="411" customFormat="1" x14ac:dyDescent="0.25">
      <c r="M68" s="109"/>
      <c r="N68" s="109"/>
      <c r="O68" s="109"/>
      <c r="P68" s="109"/>
    </row>
    <row r="69" spans="13:16" s="411" customFormat="1" x14ac:dyDescent="0.25">
      <c r="M69" s="109"/>
      <c r="N69" s="109"/>
      <c r="O69" s="109"/>
      <c r="P69" s="109"/>
    </row>
    <row r="70" spans="13:16" s="411" customFormat="1" x14ac:dyDescent="0.25">
      <c r="M70" s="109"/>
      <c r="N70" s="109"/>
      <c r="O70" s="109"/>
      <c r="P70" s="109"/>
    </row>
    <row r="71" spans="13:16" s="411" customFormat="1" x14ac:dyDescent="0.25">
      <c r="M71" s="109"/>
      <c r="N71" s="109"/>
      <c r="O71" s="109"/>
      <c r="P71" s="109"/>
    </row>
    <row r="72" spans="13:16" s="411" customFormat="1" x14ac:dyDescent="0.25">
      <c r="M72" s="109"/>
      <c r="N72" s="109"/>
      <c r="O72" s="109"/>
      <c r="P72" s="109"/>
    </row>
    <row r="73" spans="13:16" s="411" customFormat="1" x14ac:dyDescent="0.25">
      <c r="M73" s="109"/>
      <c r="N73" s="109"/>
      <c r="O73" s="109"/>
      <c r="P73" s="109"/>
    </row>
    <row r="74" spans="13:16" s="411" customFormat="1" x14ac:dyDescent="0.25">
      <c r="M74" s="109"/>
      <c r="N74" s="109"/>
      <c r="O74" s="109"/>
      <c r="P74" s="109"/>
    </row>
    <row r="75" spans="13:16" s="411" customFormat="1" x14ac:dyDescent="0.25">
      <c r="M75" s="109"/>
      <c r="N75" s="109"/>
      <c r="O75" s="109"/>
      <c r="P75" s="109"/>
    </row>
    <row r="76" spans="13:16" s="411" customFormat="1" x14ac:dyDescent="0.25">
      <c r="M76" s="109"/>
      <c r="N76" s="109"/>
      <c r="O76" s="109"/>
      <c r="P76" s="109"/>
    </row>
    <row r="77" spans="13:16" s="411" customFormat="1" x14ac:dyDescent="0.25">
      <c r="M77" s="109"/>
      <c r="N77" s="109"/>
      <c r="O77" s="109"/>
      <c r="P77" s="109"/>
    </row>
    <row r="78" spans="13:16" s="411" customFormat="1" x14ac:dyDescent="0.25">
      <c r="M78" s="109"/>
      <c r="N78" s="109"/>
      <c r="O78" s="109"/>
      <c r="P78" s="109"/>
    </row>
    <row r="79" spans="13:16" s="411" customFormat="1" x14ac:dyDescent="0.25">
      <c r="M79" s="109"/>
      <c r="N79" s="109"/>
      <c r="O79" s="109"/>
      <c r="P79" s="109"/>
    </row>
    <row r="80" spans="13:16" s="411" customFormat="1" x14ac:dyDescent="0.25">
      <c r="M80" s="109"/>
      <c r="N80" s="109"/>
      <c r="O80" s="109"/>
      <c r="P80" s="109"/>
    </row>
    <row r="81" spans="13:16" s="411" customFormat="1" x14ac:dyDescent="0.25">
      <c r="M81" s="109"/>
      <c r="N81" s="109"/>
      <c r="O81" s="109"/>
      <c r="P81" s="109"/>
    </row>
    <row r="82" spans="13:16" s="411" customFormat="1" x14ac:dyDescent="0.25">
      <c r="M82" s="109"/>
      <c r="N82" s="109"/>
      <c r="O82" s="109"/>
      <c r="P82" s="109"/>
    </row>
    <row r="83" spans="13:16" s="411" customFormat="1" x14ac:dyDescent="0.25">
      <c r="M83" s="109"/>
      <c r="N83" s="109"/>
      <c r="O83" s="109"/>
      <c r="P83" s="109"/>
    </row>
    <row r="84" spans="13:16" s="411" customFormat="1" x14ac:dyDescent="0.25">
      <c r="M84" s="109"/>
      <c r="N84" s="109"/>
      <c r="O84" s="109"/>
      <c r="P84" s="109"/>
    </row>
    <row r="85" spans="13:16" s="411" customFormat="1" x14ac:dyDescent="0.25">
      <c r="M85" s="109"/>
      <c r="N85" s="109"/>
      <c r="O85" s="109"/>
      <c r="P85" s="109"/>
    </row>
    <row r="86" spans="13:16" s="411" customFormat="1" x14ac:dyDescent="0.25">
      <c r="M86" s="109"/>
      <c r="N86" s="109"/>
      <c r="O86" s="109"/>
      <c r="P86" s="109"/>
    </row>
    <row r="87" spans="13:16" s="411" customFormat="1" x14ac:dyDescent="0.25">
      <c r="M87" s="109"/>
      <c r="N87" s="109"/>
      <c r="O87" s="109"/>
      <c r="P87" s="109"/>
    </row>
    <row r="88" spans="13:16" s="411" customFormat="1" x14ac:dyDescent="0.25">
      <c r="M88" s="109"/>
      <c r="N88" s="109"/>
      <c r="O88" s="109"/>
      <c r="P88" s="109"/>
    </row>
    <row r="89" spans="13:16" s="411" customFormat="1" x14ac:dyDescent="0.25">
      <c r="M89" s="109"/>
      <c r="N89" s="109"/>
      <c r="O89" s="109"/>
      <c r="P89" s="109"/>
    </row>
    <row r="90" spans="13:16" s="411" customFormat="1" x14ac:dyDescent="0.25">
      <c r="M90" s="109"/>
      <c r="N90" s="109"/>
      <c r="O90" s="109"/>
      <c r="P90" s="109"/>
    </row>
    <row r="91" spans="13:16" s="411" customFormat="1" x14ac:dyDescent="0.25">
      <c r="M91" s="109"/>
      <c r="N91" s="109"/>
      <c r="O91" s="109"/>
      <c r="P91" s="109"/>
    </row>
    <row r="92" spans="13:16" s="411" customFormat="1" x14ac:dyDescent="0.25">
      <c r="M92" s="109"/>
      <c r="N92" s="109"/>
      <c r="O92" s="109"/>
      <c r="P92" s="109"/>
    </row>
    <row r="93" spans="13:16" s="411" customFormat="1" x14ac:dyDescent="0.25">
      <c r="M93" s="109"/>
      <c r="N93" s="109"/>
      <c r="O93" s="109"/>
      <c r="P93" s="109"/>
    </row>
    <row r="94" spans="13:16" s="411" customFormat="1" x14ac:dyDescent="0.25">
      <c r="M94" s="109"/>
      <c r="N94" s="109"/>
      <c r="O94" s="109"/>
      <c r="P94" s="109"/>
    </row>
    <row r="95" spans="13:16" s="411" customFormat="1" x14ac:dyDescent="0.25">
      <c r="M95" s="109"/>
      <c r="N95" s="109"/>
      <c r="O95" s="109"/>
      <c r="P95" s="109"/>
    </row>
    <row r="96" spans="13:16" s="411" customFormat="1" x14ac:dyDescent="0.25">
      <c r="M96" s="109"/>
      <c r="N96" s="109"/>
      <c r="O96" s="109"/>
      <c r="P96" s="109"/>
    </row>
    <row r="97" spans="13:16" s="411" customFormat="1" x14ac:dyDescent="0.25">
      <c r="M97" s="109"/>
      <c r="N97" s="109"/>
      <c r="O97" s="109"/>
      <c r="P97" s="109"/>
    </row>
    <row r="98" spans="13:16" s="411" customFormat="1" x14ac:dyDescent="0.25">
      <c r="M98" s="109"/>
      <c r="N98" s="109"/>
      <c r="O98" s="109"/>
      <c r="P98" s="109"/>
    </row>
    <row r="99" spans="13:16" s="411" customFormat="1" x14ac:dyDescent="0.25">
      <c r="M99" s="109"/>
      <c r="N99" s="109"/>
      <c r="O99" s="109"/>
      <c r="P99" s="109"/>
    </row>
    <row r="100" spans="13:16" s="411" customFormat="1" x14ac:dyDescent="0.25">
      <c r="M100" s="109"/>
      <c r="N100" s="109"/>
      <c r="O100" s="109"/>
      <c r="P100" s="109"/>
    </row>
    <row r="101" spans="13:16" s="411" customFormat="1" x14ac:dyDescent="0.25">
      <c r="M101" s="109"/>
      <c r="N101" s="109"/>
      <c r="O101" s="109"/>
      <c r="P101" s="109"/>
    </row>
    <row r="102" spans="13:16" s="411" customFormat="1" x14ac:dyDescent="0.25">
      <c r="M102" s="109"/>
      <c r="N102" s="109"/>
      <c r="O102" s="109"/>
      <c r="P102" s="109"/>
    </row>
    <row r="103" spans="13:16" s="411" customFormat="1" x14ac:dyDescent="0.25">
      <c r="M103" s="109"/>
      <c r="N103" s="109"/>
      <c r="O103" s="109"/>
      <c r="P103" s="109"/>
    </row>
    <row r="104" spans="13:16" s="411" customFormat="1" x14ac:dyDescent="0.25">
      <c r="M104" s="109"/>
      <c r="N104" s="109"/>
      <c r="O104" s="109"/>
      <c r="P104" s="109"/>
    </row>
    <row r="105" spans="13:16" s="411" customFormat="1" x14ac:dyDescent="0.25">
      <c r="M105" s="109"/>
      <c r="N105" s="109"/>
      <c r="O105" s="109"/>
      <c r="P105" s="109"/>
    </row>
    <row r="106" spans="13:16" s="411" customFormat="1" x14ac:dyDescent="0.25">
      <c r="M106" s="109"/>
      <c r="N106" s="109"/>
      <c r="O106" s="109"/>
      <c r="P106" s="109"/>
    </row>
    <row r="107" spans="13:16" s="411" customFormat="1" x14ac:dyDescent="0.25">
      <c r="M107" s="109"/>
      <c r="N107" s="109"/>
      <c r="O107" s="109"/>
      <c r="P107" s="109"/>
    </row>
    <row r="108" spans="13:16" s="411" customFormat="1" x14ac:dyDescent="0.25">
      <c r="M108" s="109"/>
      <c r="N108" s="109"/>
      <c r="O108" s="109"/>
      <c r="P108" s="109"/>
    </row>
    <row r="109" spans="13:16" s="411" customFormat="1" x14ac:dyDescent="0.25">
      <c r="M109" s="109"/>
      <c r="N109" s="109"/>
      <c r="O109" s="109"/>
      <c r="P109" s="109"/>
    </row>
    <row r="110" spans="13:16" s="411" customFormat="1" x14ac:dyDescent="0.25">
      <c r="M110" s="109"/>
      <c r="N110" s="109"/>
      <c r="O110" s="109"/>
      <c r="P110" s="109"/>
    </row>
    <row r="111" spans="13:16" s="411" customFormat="1" x14ac:dyDescent="0.25">
      <c r="M111" s="109"/>
      <c r="N111" s="109"/>
      <c r="O111" s="109"/>
      <c r="P111" s="109"/>
    </row>
    <row r="112" spans="13:16" s="411" customFormat="1" x14ac:dyDescent="0.25">
      <c r="M112" s="109"/>
      <c r="N112" s="109"/>
      <c r="O112" s="109"/>
      <c r="P112" s="109"/>
    </row>
    <row r="113" spans="13:16" s="411" customFormat="1" x14ac:dyDescent="0.25">
      <c r="M113" s="109"/>
      <c r="N113" s="109"/>
      <c r="O113" s="109"/>
      <c r="P113" s="109"/>
    </row>
    <row r="114" spans="13:16" s="411" customFormat="1" x14ac:dyDescent="0.25">
      <c r="M114" s="109"/>
      <c r="N114" s="109"/>
      <c r="O114" s="109"/>
      <c r="P114" s="109"/>
    </row>
    <row r="115" spans="13:16" s="411" customFormat="1" x14ac:dyDescent="0.25">
      <c r="M115" s="109"/>
      <c r="N115" s="109"/>
      <c r="O115" s="109"/>
      <c r="P115" s="109"/>
    </row>
    <row r="116" spans="13:16" s="411" customFormat="1" x14ac:dyDescent="0.25">
      <c r="M116" s="109"/>
      <c r="N116" s="109"/>
      <c r="O116" s="109"/>
      <c r="P116" s="109"/>
    </row>
    <row r="117" spans="13:16" s="411" customFormat="1" x14ac:dyDescent="0.25">
      <c r="M117" s="109"/>
      <c r="N117" s="109"/>
      <c r="O117" s="109"/>
      <c r="P117" s="109"/>
    </row>
    <row r="118" spans="13:16" s="411" customFormat="1" x14ac:dyDescent="0.25">
      <c r="M118" s="109"/>
      <c r="N118" s="109"/>
      <c r="O118" s="109"/>
      <c r="P118" s="109"/>
    </row>
    <row r="119" spans="13:16" s="411" customFormat="1" x14ac:dyDescent="0.25">
      <c r="M119" s="109"/>
      <c r="N119" s="109"/>
      <c r="O119" s="109"/>
      <c r="P119" s="109"/>
    </row>
    <row r="120" spans="13:16" s="411" customFormat="1" x14ac:dyDescent="0.25">
      <c r="M120" s="109"/>
      <c r="N120" s="109"/>
      <c r="O120" s="109"/>
      <c r="P120" s="109"/>
    </row>
    <row r="121" spans="13:16" s="411" customFormat="1" x14ac:dyDescent="0.25">
      <c r="M121" s="109"/>
      <c r="N121" s="109"/>
      <c r="O121" s="109"/>
      <c r="P121" s="109"/>
    </row>
    <row r="122" spans="13:16" s="411" customFormat="1" x14ac:dyDescent="0.25">
      <c r="M122" s="109"/>
      <c r="N122" s="109"/>
      <c r="O122" s="109"/>
      <c r="P122" s="109"/>
    </row>
    <row r="123" spans="13:16" s="411" customFormat="1" x14ac:dyDescent="0.25">
      <c r="M123" s="109"/>
      <c r="N123" s="109"/>
      <c r="O123" s="109"/>
      <c r="P123" s="109"/>
    </row>
    <row r="124" spans="13:16" s="411" customFormat="1" x14ac:dyDescent="0.25">
      <c r="M124" s="109"/>
      <c r="N124" s="109"/>
      <c r="O124" s="109"/>
      <c r="P124" s="109"/>
    </row>
    <row r="125" spans="13:16" s="411" customFormat="1" x14ac:dyDescent="0.25">
      <c r="M125" s="109"/>
      <c r="N125" s="109"/>
      <c r="O125" s="109"/>
      <c r="P125" s="109"/>
    </row>
    <row r="126" spans="13:16" s="411" customFormat="1" x14ac:dyDescent="0.25">
      <c r="M126" s="109"/>
      <c r="N126" s="109"/>
      <c r="O126" s="109"/>
      <c r="P126" s="109"/>
    </row>
    <row r="127" spans="13:16" s="411" customFormat="1" x14ac:dyDescent="0.25">
      <c r="M127" s="109"/>
      <c r="N127" s="109"/>
      <c r="O127" s="109"/>
      <c r="P127" s="109"/>
    </row>
    <row r="128" spans="13:16" s="411" customFormat="1" x14ac:dyDescent="0.25">
      <c r="M128" s="109"/>
      <c r="N128" s="109"/>
      <c r="O128" s="109"/>
      <c r="P128" s="109"/>
    </row>
    <row r="129" spans="13:16" s="411" customFormat="1" x14ac:dyDescent="0.25">
      <c r="M129" s="109"/>
      <c r="N129" s="109"/>
      <c r="O129" s="109"/>
      <c r="P129" s="109"/>
    </row>
    <row r="130" spans="13:16" s="411" customFormat="1" x14ac:dyDescent="0.25">
      <c r="M130" s="109"/>
      <c r="N130" s="109"/>
      <c r="O130" s="109"/>
      <c r="P130" s="109"/>
    </row>
    <row r="131" spans="13:16" s="411" customFormat="1" x14ac:dyDescent="0.25">
      <c r="M131" s="109"/>
      <c r="N131" s="109"/>
      <c r="O131" s="109"/>
      <c r="P131" s="109"/>
    </row>
    <row r="132" spans="13:16" s="411" customFormat="1" x14ac:dyDescent="0.25">
      <c r="M132" s="109"/>
      <c r="N132" s="109"/>
      <c r="O132" s="109"/>
      <c r="P132" s="109"/>
    </row>
    <row r="133" spans="13:16" s="411" customFormat="1" x14ac:dyDescent="0.25">
      <c r="M133" s="109"/>
      <c r="N133" s="109"/>
      <c r="O133" s="109"/>
      <c r="P133" s="109"/>
    </row>
    <row r="134" spans="13:16" s="411" customFormat="1" x14ac:dyDescent="0.25">
      <c r="M134" s="109"/>
      <c r="N134" s="109"/>
      <c r="O134" s="109"/>
      <c r="P134" s="109"/>
    </row>
    <row r="135" spans="13:16" s="411" customFormat="1" x14ac:dyDescent="0.25">
      <c r="M135" s="109"/>
      <c r="N135" s="109"/>
      <c r="O135" s="109"/>
      <c r="P135" s="109"/>
    </row>
    <row r="136" spans="13:16" s="411" customFormat="1" x14ac:dyDescent="0.25">
      <c r="M136" s="109"/>
      <c r="N136" s="109"/>
      <c r="O136" s="109"/>
      <c r="P136" s="109"/>
    </row>
    <row r="137" spans="13:16" s="411" customFormat="1" x14ac:dyDescent="0.25">
      <c r="M137" s="109"/>
      <c r="N137" s="109"/>
      <c r="O137" s="109"/>
      <c r="P137" s="109"/>
    </row>
    <row r="138" spans="13:16" s="411" customFormat="1" x14ac:dyDescent="0.25">
      <c r="M138" s="109"/>
      <c r="N138" s="109"/>
      <c r="O138" s="109"/>
      <c r="P138" s="109"/>
    </row>
    <row r="139" spans="13:16" s="411" customFormat="1" x14ac:dyDescent="0.25">
      <c r="M139" s="109"/>
      <c r="N139" s="109"/>
      <c r="O139" s="109"/>
      <c r="P139" s="109"/>
    </row>
    <row r="140" spans="13:16" s="411" customFormat="1" x14ac:dyDescent="0.25">
      <c r="M140" s="109"/>
      <c r="N140" s="109"/>
      <c r="O140" s="109"/>
      <c r="P140" s="109"/>
    </row>
    <row r="141" spans="13:16" s="411" customFormat="1" x14ac:dyDescent="0.25">
      <c r="M141" s="109"/>
      <c r="N141" s="109"/>
      <c r="O141" s="109"/>
      <c r="P141" s="109"/>
    </row>
    <row r="142" spans="13:16" s="411" customFormat="1" x14ac:dyDescent="0.25">
      <c r="M142" s="109"/>
      <c r="N142" s="109"/>
      <c r="O142" s="109"/>
      <c r="P142" s="109"/>
    </row>
    <row r="143" spans="13:16" s="411" customFormat="1" x14ac:dyDescent="0.25">
      <c r="M143" s="109"/>
      <c r="N143" s="109"/>
      <c r="O143" s="109"/>
      <c r="P143" s="109"/>
    </row>
    <row r="144" spans="13:16" s="411" customFormat="1" x14ac:dyDescent="0.25">
      <c r="M144" s="109"/>
      <c r="N144" s="109"/>
      <c r="O144" s="109"/>
      <c r="P144" s="109"/>
    </row>
    <row r="145" spans="1:17" s="411" customFormat="1" x14ac:dyDescent="0.25">
      <c r="L145" s="407"/>
      <c r="M145" s="109"/>
      <c r="N145" s="109"/>
      <c r="O145" s="109"/>
      <c r="P145" s="109"/>
    </row>
    <row r="146" spans="1:17" s="411" customFormat="1" x14ac:dyDescent="0.25">
      <c r="L146" s="407"/>
      <c r="M146" s="109"/>
      <c r="N146" s="109"/>
      <c r="O146" s="109"/>
      <c r="P146" s="109"/>
    </row>
    <row r="147" spans="1:17" s="411" customFormat="1" x14ac:dyDescent="0.25">
      <c r="L147" s="407"/>
      <c r="M147" s="109"/>
      <c r="N147" s="109"/>
      <c r="O147" s="109"/>
      <c r="P147" s="109"/>
    </row>
    <row r="148" spans="1:17" s="411" customFormat="1" x14ac:dyDescent="0.25">
      <c r="L148" s="407"/>
      <c r="M148" s="109"/>
      <c r="N148" s="109"/>
      <c r="O148" s="109"/>
      <c r="P148" s="109"/>
    </row>
    <row r="149" spans="1:17" s="411" customFormat="1" x14ac:dyDescent="0.25">
      <c r="L149" s="407"/>
      <c r="M149" s="109"/>
      <c r="N149" s="109"/>
      <c r="O149" s="109"/>
      <c r="P149" s="109"/>
    </row>
    <row r="150" spans="1:17" s="411" customFormat="1" x14ac:dyDescent="0.25">
      <c r="L150" s="407"/>
      <c r="M150" s="109"/>
      <c r="N150" s="109"/>
      <c r="O150" s="109"/>
      <c r="P150" s="109"/>
    </row>
    <row r="151" spans="1:17" s="411" customFormat="1" x14ac:dyDescent="0.25">
      <c r="L151" s="407"/>
      <c r="M151" s="109"/>
      <c r="N151" s="109"/>
      <c r="O151" s="109"/>
      <c r="P151" s="109"/>
    </row>
    <row r="152" spans="1:17" x14ac:dyDescent="0.25">
      <c r="A152" s="411"/>
      <c r="B152" s="411"/>
      <c r="C152" s="411"/>
      <c r="D152" s="411"/>
      <c r="E152" s="411"/>
      <c r="F152" s="411"/>
      <c r="G152" s="411"/>
      <c r="H152" s="411"/>
      <c r="I152" s="411"/>
      <c r="J152" s="411"/>
      <c r="K152" s="411"/>
      <c r="M152" s="109"/>
      <c r="N152" s="109"/>
      <c r="O152" s="109"/>
      <c r="P152" s="109"/>
      <c r="Q152" s="411"/>
    </row>
  </sheetData>
  <mergeCells count="48">
    <mergeCell ref="M34:N34"/>
    <mergeCell ref="O34:P34"/>
    <mergeCell ref="L27:L28"/>
    <mergeCell ref="M27:M28"/>
    <mergeCell ref="N27:N28"/>
    <mergeCell ref="O27:O28"/>
    <mergeCell ref="P27:P28"/>
    <mergeCell ref="G27:G28"/>
    <mergeCell ref="J27:J28"/>
    <mergeCell ref="K27:K28"/>
    <mergeCell ref="R27:R28"/>
    <mergeCell ref="M16:M21"/>
    <mergeCell ref="N16:N21"/>
    <mergeCell ref="O16:O21"/>
    <mergeCell ref="Q27:Q28"/>
    <mergeCell ref="L16:L21"/>
    <mergeCell ref="A27:A28"/>
    <mergeCell ref="B27:B28"/>
    <mergeCell ref="C27:C28"/>
    <mergeCell ref="D27:D28"/>
    <mergeCell ref="E27:E28"/>
    <mergeCell ref="F27:F28"/>
    <mergeCell ref="O4:P4"/>
    <mergeCell ref="Q4:Q5"/>
    <mergeCell ref="R4:R5"/>
    <mergeCell ref="A16:A21"/>
    <mergeCell ref="B16:B21"/>
    <mergeCell ref="C16:C21"/>
    <mergeCell ref="D16:D21"/>
    <mergeCell ref="E16:E21"/>
    <mergeCell ref="F16:F21"/>
    <mergeCell ref="G16:G21"/>
    <mergeCell ref="J16:J21"/>
    <mergeCell ref="P16:P21"/>
    <mergeCell ref="Q16:Q21"/>
    <mergeCell ref="R16:R21"/>
    <mergeCell ref="K16:K21"/>
    <mergeCell ref="G4:G5"/>
    <mergeCell ref="H4:I4"/>
    <mergeCell ref="J4:J5"/>
    <mergeCell ref="K4:L4"/>
    <mergeCell ref="M4:N4"/>
    <mergeCell ref="F4:F5"/>
    <mergeCell ref="A4:A5"/>
    <mergeCell ref="B4:B5"/>
    <mergeCell ref="C4:C5"/>
    <mergeCell ref="D4:D5"/>
    <mergeCell ref="E4: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S128"/>
  <sheetViews>
    <sheetView zoomScale="70" zoomScaleNormal="70" workbookViewId="0">
      <selection activeCell="H27" sqref="H27"/>
    </sheetView>
  </sheetViews>
  <sheetFormatPr defaultRowHeight="15" x14ac:dyDescent="0.25"/>
  <cols>
    <col min="1" max="1" width="4.7109375" style="407" customWidth="1"/>
    <col min="2" max="2" width="9.140625" style="407"/>
    <col min="3" max="3" width="11.42578125" style="407" customWidth="1"/>
    <col min="4" max="4" width="9.7109375" style="407" customWidth="1"/>
    <col min="5" max="5" width="45.7109375" style="407" customWidth="1"/>
    <col min="6" max="6" width="57.7109375" style="407" customWidth="1"/>
    <col min="7" max="7" width="35.7109375" style="407" customWidth="1"/>
    <col min="8" max="8" width="19.28515625" style="407" customWidth="1"/>
    <col min="9" max="9" width="10.42578125" style="407" customWidth="1"/>
    <col min="10" max="10" width="29.7109375" style="407" customWidth="1"/>
    <col min="11" max="11" width="10.7109375" style="407" customWidth="1"/>
    <col min="12" max="12" width="12.7109375" style="407" customWidth="1"/>
    <col min="13" max="16" width="14.7109375" style="104" customWidth="1"/>
    <col min="17" max="17" width="16.7109375" style="407" customWidth="1"/>
    <col min="18" max="18" width="15.71093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2" spans="1:19" x14ac:dyDescent="0.25">
      <c r="A2" s="409" t="s">
        <v>4121</v>
      </c>
    </row>
    <row r="4" spans="1:19" s="106" customFormat="1" ht="47.25" customHeight="1" x14ac:dyDescent="0.25">
      <c r="A4" s="746" t="s">
        <v>0</v>
      </c>
      <c r="B4" s="748" t="s">
        <v>1</v>
      </c>
      <c r="C4" s="748" t="s">
        <v>2</v>
      </c>
      <c r="D4" s="748" t="s">
        <v>3</v>
      </c>
      <c r="E4" s="746" t="s">
        <v>4</v>
      </c>
      <c r="F4" s="746" t="s">
        <v>5</v>
      </c>
      <c r="G4" s="746" t="s">
        <v>6</v>
      </c>
      <c r="H4" s="757" t="s">
        <v>7</v>
      </c>
      <c r="I4" s="757"/>
      <c r="J4" s="746" t="s">
        <v>8</v>
      </c>
      <c r="K4" s="758" t="s">
        <v>9</v>
      </c>
      <c r="L4" s="1196"/>
      <c r="M4" s="760" t="s">
        <v>10</v>
      </c>
      <c r="N4" s="760"/>
      <c r="O4" s="760" t="s">
        <v>11</v>
      </c>
      <c r="P4" s="760"/>
      <c r="Q4" s="746" t="s">
        <v>12</v>
      </c>
      <c r="R4" s="748" t="s">
        <v>13</v>
      </c>
      <c r="S4" s="105"/>
    </row>
    <row r="5" spans="1:19" s="106" customFormat="1" ht="35.25" customHeight="1" x14ac:dyDescent="0.2">
      <c r="A5" s="747"/>
      <c r="B5" s="749"/>
      <c r="C5" s="749"/>
      <c r="D5" s="749"/>
      <c r="E5" s="747"/>
      <c r="F5" s="747"/>
      <c r="G5" s="747"/>
      <c r="H5" s="380" t="s">
        <v>14</v>
      </c>
      <c r="I5" s="380" t="s">
        <v>15</v>
      </c>
      <c r="J5" s="747"/>
      <c r="K5" s="383">
        <v>2018</v>
      </c>
      <c r="L5" s="383">
        <v>2019</v>
      </c>
      <c r="M5" s="24">
        <v>2018</v>
      </c>
      <c r="N5" s="24">
        <v>2019</v>
      </c>
      <c r="O5" s="24">
        <v>2018</v>
      </c>
      <c r="P5" s="24">
        <v>2019</v>
      </c>
      <c r="Q5" s="747"/>
      <c r="R5" s="749"/>
      <c r="S5" s="105"/>
    </row>
    <row r="6" spans="1:19" s="106" customFormat="1" ht="15.75" customHeight="1" x14ac:dyDescent="0.2">
      <c r="A6" s="379" t="s">
        <v>16</v>
      </c>
      <c r="B6" s="380" t="s">
        <v>17</v>
      </c>
      <c r="C6" s="380" t="s">
        <v>18</v>
      </c>
      <c r="D6" s="380" t="s">
        <v>19</v>
      </c>
      <c r="E6" s="379" t="s">
        <v>20</v>
      </c>
      <c r="F6" s="379" t="s">
        <v>21</v>
      </c>
      <c r="G6" s="379" t="s">
        <v>22</v>
      </c>
      <c r="H6" s="380" t="s">
        <v>23</v>
      </c>
      <c r="I6" s="380" t="s">
        <v>24</v>
      </c>
      <c r="J6" s="379" t="s">
        <v>25</v>
      </c>
      <c r="K6" s="383" t="s">
        <v>26</v>
      </c>
      <c r="L6" s="383" t="s">
        <v>27</v>
      </c>
      <c r="M6" s="384" t="s">
        <v>28</v>
      </c>
      <c r="N6" s="384" t="s">
        <v>29</v>
      </c>
      <c r="O6" s="384" t="s">
        <v>30</v>
      </c>
      <c r="P6" s="384" t="s">
        <v>31</v>
      </c>
      <c r="Q6" s="379" t="s">
        <v>32</v>
      </c>
      <c r="R6" s="380" t="s">
        <v>33</v>
      </c>
      <c r="S6" s="105"/>
    </row>
    <row r="7" spans="1:19" s="410" customFormat="1" ht="183.75" customHeight="1" x14ac:dyDescent="0.25">
      <c r="A7" s="250">
        <v>1</v>
      </c>
      <c r="B7" s="387">
        <v>1</v>
      </c>
      <c r="C7" s="387">
        <v>4</v>
      </c>
      <c r="D7" s="415">
        <v>5</v>
      </c>
      <c r="E7" s="239" t="s">
        <v>3680</v>
      </c>
      <c r="F7" s="415" t="s">
        <v>3679</v>
      </c>
      <c r="G7" s="415" t="s">
        <v>3678</v>
      </c>
      <c r="H7" s="388" t="s">
        <v>3677</v>
      </c>
      <c r="I7" s="5" t="s">
        <v>3676</v>
      </c>
      <c r="J7" s="415" t="s">
        <v>3675</v>
      </c>
      <c r="K7" s="388" t="s">
        <v>3674</v>
      </c>
      <c r="L7" s="388"/>
      <c r="M7" s="417">
        <v>24100</v>
      </c>
      <c r="N7" s="417"/>
      <c r="O7" s="417">
        <v>24100</v>
      </c>
      <c r="P7" s="417"/>
      <c r="Q7" s="415" t="s">
        <v>3602</v>
      </c>
      <c r="R7" s="415" t="s">
        <v>3673</v>
      </c>
      <c r="S7" s="119"/>
    </row>
    <row r="8" spans="1:19" s="410" customFormat="1" ht="188.25" customHeight="1" x14ac:dyDescent="0.25">
      <c r="A8" s="382">
        <v>2</v>
      </c>
      <c r="B8" s="382">
        <v>1</v>
      </c>
      <c r="C8" s="382">
        <v>4</v>
      </c>
      <c r="D8" s="416">
        <v>5</v>
      </c>
      <c r="E8" s="448" t="s">
        <v>3672</v>
      </c>
      <c r="F8" s="416" t="s">
        <v>3671</v>
      </c>
      <c r="G8" s="416" t="s">
        <v>70</v>
      </c>
      <c r="H8" s="385" t="s">
        <v>73</v>
      </c>
      <c r="I8" s="113" t="s">
        <v>54</v>
      </c>
      <c r="J8" s="416" t="s">
        <v>3490</v>
      </c>
      <c r="K8" s="385" t="s">
        <v>74</v>
      </c>
      <c r="L8" s="385"/>
      <c r="M8" s="386">
        <v>24216</v>
      </c>
      <c r="N8" s="386"/>
      <c r="O8" s="386">
        <v>20716</v>
      </c>
      <c r="P8" s="386"/>
      <c r="Q8" s="416" t="s">
        <v>3670</v>
      </c>
      <c r="R8" s="416" t="s">
        <v>3669</v>
      </c>
      <c r="S8" s="119"/>
    </row>
    <row r="9" spans="1:19" s="410" customFormat="1" ht="165" customHeight="1" x14ac:dyDescent="0.25">
      <c r="A9" s="25">
        <v>3</v>
      </c>
      <c r="B9" s="552">
        <v>1</v>
      </c>
      <c r="C9" s="552">
        <v>4</v>
      </c>
      <c r="D9" s="556">
        <v>2</v>
      </c>
      <c r="E9" s="595" t="s">
        <v>3668</v>
      </c>
      <c r="F9" s="556" t="s">
        <v>3667</v>
      </c>
      <c r="G9" s="556" t="s">
        <v>3666</v>
      </c>
      <c r="H9" s="559" t="s">
        <v>3665</v>
      </c>
      <c r="I9" s="113" t="s">
        <v>3664</v>
      </c>
      <c r="J9" s="556" t="s">
        <v>3648</v>
      </c>
      <c r="K9" s="559" t="s">
        <v>91</v>
      </c>
      <c r="L9" s="559"/>
      <c r="M9" s="560">
        <v>85000</v>
      </c>
      <c r="N9" s="560"/>
      <c r="O9" s="560">
        <v>85000</v>
      </c>
      <c r="P9" s="560"/>
      <c r="Q9" s="556" t="s">
        <v>3602</v>
      </c>
      <c r="R9" s="556" t="s">
        <v>3654</v>
      </c>
      <c r="S9" s="119"/>
    </row>
    <row r="10" spans="1:19" s="410" customFormat="1" ht="109.5" customHeight="1" x14ac:dyDescent="0.25">
      <c r="A10" s="552">
        <v>4</v>
      </c>
      <c r="B10" s="552">
        <v>1</v>
      </c>
      <c r="C10" s="552">
        <v>4</v>
      </c>
      <c r="D10" s="556">
        <v>5</v>
      </c>
      <c r="E10" s="595" t="s">
        <v>3663</v>
      </c>
      <c r="F10" s="556" t="s">
        <v>3662</v>
      </c>
      <c r="G10" s="556" t="s">
        <v>92</v>
      </c>
      <c r="H10" s="556" t="s">
        <v>93</v>
      </c>
      <c r="I10" s="113" t="s">
        <v>66</v>
      </c>
      <c r="J10" s="556" t="s">
        <v>3661</v>
      </c>
      <c r="K10" s="559" t="s">
        <v>91</v>
      </c>
      <c r="L10" s="559"/>
      <c r="M10" s="560">
        <v>8500</v>
      </c>
      <c r="N10" s="560"/>
      <c r="O10" s="560">
        <v>8500</v>
      </c>
      <c r="P10" s="560"/>
      <c r="Q10" s="556" t="s">
        <v>3602</v>
      </c>
      <c r="R10" s="556" t="s">
        <v>3654</v>
      </c>
      <c r="S10" s="119"/>
    </row>
    <row r="11" spans="1:19" s="410" customFormat="1" ht="159.75" customHeight="1" x14ac:dyDescent="0.25">
      <c r="A11" s="552">
        <v>5</v>
      </c>
      <c r="B11" s="552">
        <v>1</v>
      </c>
      <c r="C11" s="552">
        <v>4</v>
      </c>
      <c r="D11" s="556">
        <v>5</v>
      </c>
      <c r="E11" s="595" t="s">
        <v>3660</v>
      </c>
      <c r="F11" s="556" t="s">
        <v>3659</v>
      </c>
      <c r="G11" s="556" t="s">
        <v>92</v>
      </c>
      <c r="H11" s="556" t="s">
        <v>93</v>
      </c>
      <c r="I11" s="113" t="s">
        <v>94</v>
      </c>
      <c r="J11" s="556" t="s">
        <v>3658</v>
      </c>
      <c r="K11" s="559" t="s">
        <v>91</v>
      </c>
      <c r="L11" s="559"/>
      <c r="M11" s="560">
        <v>7500</v>
      </c>
      <c r="N11" s="560"/>
      <c r="O11" s="560">
        <v>7500</v>
      </c>
      <c r="P11" s="560"/>
      <c r="Q11" s="556" t="s">
        <v>3602</v>
      </c>
      <c r="R11" s="556" t="s">
        <v>3654</v>
      </c>
    </row>
    <row r="12" spans="1:19" s="410" customFormat="1" ht="108" customHeight="1" x14ac:dyDescent="0.25">
      <c r="A12" s="552">
        <v>6</v>
      </c>
      <c r="B12" s="552">
        <v>1</v>
      </c>
      <c r="C12" s="552">
        <v>4</v>
      </c>
      <c r="D12" s="556">
        <v>2</v>
      </c>
      <c r="E12" s="595" t="s">
        <v>3657</v>
      </c>
      <c r="F12" s="556" t="s">
        <v>3656</v>
      </c>
      <c r="G12" s="556" t="s">
        <v>92</v>
      </c>
      <c r="H12" s="556" t="s">
        <v>92</v>
      </c>
      <c r="I12" s="113" t="s">
        <v>94</v>
      </c>
      <c r="J12" s="556" t="s">
        <v>3655</v>
      </c>
      <c r="K12" s="559" t="s">
        <v>91</v>
      </c>
      <c r="L12" s="559"/>
      <c r="M12" s="560">
        <v>7500</v>
      </c>
      <c r="N12" s="560"/>
      <c r="O12" s="560">
        <v>7500</v>
      </c>
      <c r="P12" s="560"/>
      <c r="Q12" s="556" t="s">
        <v>3602</v>
      </c>
      <c r="R12" s="556" t="s">
        <v>3654</v>
      </c>
    </row>
    <row r="13" spans="1:19" s="410" customFormat="1" ht="225" customHeight="1" x14ac:dyDescent="0.25">
      <c r="A13" s="25">
        <v>7</v>
      </c>
      <c r="B13" s="552">
        <v>1</v>
      </c>
      <c r="C13" s="552">
        <v>4</v>
      </c>
      <c r="D13" s="556">
        <v>2</v>
      </c>
      <c r="E13" s="595" t="s">
        <v>3653</v>
      </c>
      <c r="F13" s="556" t="s">
        <v>3652</v>
      </c>
      <c r="G13" s="556" t="s">
        <v>3651</v>
      </c>
      <c r="H13" s="559" t="s">
        <v>3650</v>
      </c>
      <c r="I13" s="113" t="s">
        <v>3649</v>
      </c>
      <c r="J13" s="556" t="s">
        <v>3648</v>
      </c>
      <c r="K13" s="559"/>
      <c r="L13" s="559" t="s">
        <v>59</v>
      </c>
      <c r="M13" s="560"/>
      <c r="N13" s="560">
        <v>50000</v>
      </c>
      <c r="O13" s="560"/>
      <c r="P13" s="560">
        <v>50000</v>
      </c>
      <c r="Q13" s="556" t="s">
        <v>3602</v>
      </c>
      <c r="R13" s="556" t="s">
        <v>3601</v>
      </c>
    </row>
    <row r="14" spans="1:19" s="410" customFormat="1" ht="221.25" customHeight="1" x14ac:dyDescent="0.25">
      <c r="A14" s="552">
        <v>8</v>
      </c>
      <c r="B14" s="552">
        <v>1</v>
      </c>
      <c r="C14" s="552">
        <v>4</v>
      </c>
      <c r="D14" s="556">
        <v>5</v>
      </c>
      <c r="E14" s="595" t="s">
        <v>3647</v>
      </c>
      <c r="F14" s="556" t="s">
        <v>3646</v>
      </c>
      <c r="G14" s="556" t="s">
        <v>64</v>
      </c>
      <c r="H14" s="556" t="s">
        <v>3645</v>
      </c>
      <c r="I14" s="113" t="s">
        <v>3644</v>
      </c>
      <c r="J14" s="556" t="s">
        <v>3643</v>
      </c>
      <c r="K14" s="559"/>
      <c r="L14" s="559" t="s">
        <v>59</v>
      </c>
      <c r="M14" s="560"/>
      <c r="N14" s="560">
        <v>35000</v>
      </c>
      <c r="O14" s="560"/>
      <c r="P14" s="560">
        <v>35000</v>
      </c>
      <c r="Q14" s="556" t="s">
        <v>3642</v>
      </c>
      <c r="R14" s="556" t="s">
        <v>3601</v>
      </c>
    </row>
    <row r="15" spans="1:19" s="410" customFormat="1" ht="281.25" customHeight="1" x14ac:dyDescent="0.25">
      <c r="A15" s="552">
        <v>9</v>
      </c>
      <c r="B15" s="552">
        <v>1</v>
      </c>
      <c r="C15" s="552">
        <v>4</v>
      </c>
      <c r="D15" s="556">
        <v>2</v>
      </c>
      <c r="E15" s="595" t="s">
        <v>3641</v>
      </c>
      <c r="F15" s="556" t="s">
        <v>4122</v>
      </c>
      <c r="G15" s="556" t="s">
        <v>3640</v>
      </c>
      <c r="H15" s="556" t="s">
        <v>3639</v>
      </c>
      <c r="I15" s="113" t="s">
        <v>3638</v>
      </c>
      <c r="J15" s="556" t="s">
        <v>3637</v>
      </c>
      <c r="K15" s="559"/>
      <c r="L15" s="559" t="s">
        <v>65</v>
      </c>
      <c r="M15" s="560"/>
      <c r="N15" s="560">
        <v>16000</v>
      </c>
      <c r="O15" s="560"/>
      <c r="P15" s="560">
        <v>16000</v>
      </c>
      <c r="Q15" s="556" t="s">
        <v>3602</v>
      </c>
      <c r="R15" s="556" t="s">
        <v>3601</v>
      </c>
    </row>
    <row r="16" spans="1:19" s="410" customFormat="1" ht="336" customHeight="1" x14ac:dyDescent="0.25">
      <c r="A16" s="552">
        <v>10</v>
      </c>
      <c r="B16" s="552">
        <v>3</v>
      </c>
      <c r="C16" s="552">
        <v>4</v>
      </c>
      <c r="D16" s="556">
        <v>5</v>
      </c>
      <c r="E16" s="595" t="s">
        <v>3636</v>
      </c>
      <c r="F16" s="566" t="s">
        <v>3635</v>
      </c>
      <c r="G16" s="556" t="s">
        <v>41</v>
      </c>
      <c r="H16" s="559" t="s">
        <v>3634</v>
      </c>
      <c r="I16" s="113" t="s">
        <v>3633</v>
      </c>
      <c r="J16" s="556" t="s">
        <v>3632</v>
      </c>
      <c r="K16" s="559"/>
      <c r="L16" s="559" t="s">
        <v>59</v>
      </c>
      <c r="M16" s="560"/>
      <c r="N16" s="560">
        <v>40000</v>
      </c>
      <c r="O16" s="560"/>
      <c r="P16" s="560">
        <v>40000</v>
      </c>
      <c r="Q16" s="556" t="s">
        <v>3602</v>
      </c>
      <c r="R16" s="556" t="s">
        <v>3601</v>
      </c>
    </row>
    <row r="17" spans="1:18" s="410" customFormat="1" ht="244.5" customHeight="1" x14ac:dyDescent="0.25">
      <c r="A17" s="25">
        <v>11</v>
      </c>
      <c r="B17" s="552">
        <v>1</v>
      </c>
      <c r="C17" s="552">
        <v>4</v>
      </c>
      <c r="D17" s="556" t="s">
        <v>4123</v>
      </c>
      <c r="E17" s="595" t="s">
        <v>3631</v>
      </c>
      <c r="F17" s="556" t="s">
        <v>3630</v>
      </c>
      <c r="G17" s="556" t="s">
        <v>41</v>
      </c>
      <c r="H17" s="559" t="s">
        <v>3629</v>
      </c>
      <c r="I17" s="113" t="s">
        <v>3628</v>
      </c>
      <c r="J17" s="556" t="s">
        <v>3627</v>
      </c>
      <c r="K17" s="559"/>
      <c r="L17" s="559" t="s">
        <v>59</v>
      </c>
      <c r="M17" s="560"/>
      <c r="N17" s="560">
        <v>28000</v>
      </c>
      <c r="O17" s="560"/>
      <c r="P17" s="560">
        <v>28000</v>
      </c>
      <c r="Q17" s="556" t="s">
        <v>3602</v>
      </c>
      <c r="R17" s="556" t="s">
        <v>3601</v>
      </c>
    </row>
    <row r="18" spans="1:18" s="410" customFormat="1" ht="225.75" customHeight="1" x14ac:dyDescent="0.25">
      <c r="A18" s="552">
        <v>12</v>
      </c>
      <c r="B18" s="552">
        <v>5</v>
      </c>
      <c r="C18" s="552">
        <v>4</v>
      </c>
      <c r="D18" s="556" t="s">
        <v>4123</v>
      </c>
      <c r="E18" s="595" t="s">
        <v>3626</v>
      </c>
      <c r="F18" s="556" t="s">
        <v>3625</v>
      </c>
      <c r="G18" s="556" t="s">
        <v>3624</v>
      </c>
      <c r="H18" s="556" t="s">
        <v>3623</v>
      </c>
      <c r="I18" s="113" t="s">
        <v>3622</v>
      </c>
      <c r="J18" s="556" t="s">
        <v>3621</v>
      </c>
      <c r="K18" s="559"/>
      <c r="L18" s="559" t="s">
        <v>3609</v>
      </c>
      <c r="M18" s="560"/>
      <c r="N18" s="560">
        <v>28000</v>
      </c>
      <c r="O18" s="560"/>
      <c r="P18" s="560">
        <v>28000</v>
      </c>
      <c r="Q18" s="556" t="s">
        <v>3602</v>
      </c>
      <c r="R18" s="556" t="s">
        <v>3601</v>
      </c>
    </row>
    <row r="19" spans="1:18" s="410" customFormat="1" ht="212.25" customHeight="1" x14ac:dyDescent="0.25">
      <c r="A19" s="552">
        <v>13</v>
      </c>
      <c r="B19" s="552">
        <v>5</v>
      </c>
      <c r="C19" s="552">
        <v>4</v>
      </c>
      <c r="D19" s="556">
        <v>2</v>
      </c>
      <c r="E19" s="595" t="s">
        <v>3620</v>
      </c>
      <c r="F19" s="556" t="s">
        <v>3619</v>
      </c>
      <c r="G19" s="556" t="s">
        <v>70</v>
      </c>
      <c r="H19" s="556" t="s">
        <v>3618</v>
      </c>
      <c r="I19" s="113" t="s">
        <v>3617</v>
      </c>
      <c r="J19" s="556" t="s">
        <v>3616</v>
      </c>
      <c r="K19" s="559"/>
      <c r="L19" s="559" t="s">
        <v>3609</v>
      </c>
      <c r="M19" s="560"/>
      <c r="N19" s="560">
        <v>24000</v>
      </c>
      <c r="O19" s="560"/>
      <c r="P19" s="560">
        <v>24000</v>
      </c>
      <c r="Q19" s="556" t="s">
        <v>3602</v>
      </c>
      <c r="R19" s="556" t="s">
        <v>3615</v>
      </c>
    </row>
    <row r="20" spans="1:18" s="410" customFormat="1" ht="228.75" customHeight="1" x14ac:dyDescent="0.25">
      <c r="A20" s="552">
        <v>14</v>
      </c>
      <c r="B20" s="552">
        <v>1</v>
      </c>
      <c r="C20" s="552">
        <v>4</v>
      </c>
      <c r="D20" s="556">
        <v>5</v>
      </c>
      <c r="E20" s="595" t="s">
        <v>3614</v>
      </c>
      <c r="F20" s="556" t="s">
        <v>3613</v>
      </c>
      <c r="G20" s="556" t="s">
        <v>92</v>
      </c>
      <c r="H20" s="556" t="s">
        <v>3612</v>
      </c>
      <c r="I20" s="113" t="s">
        <v>3611</v>
      </c>
      <c r="J20" s="556" t="s">
        <v>3610</v>
      </c>
      <c r="K20" s="559"/>
      <c r="L20" s="559" t="s">
        <v>3609</v>
      </c>
      <c r="M20" s="560"/>
      <c r="N20" s="560">
        <v>13000</v>
      </c>
      <c r="O20" s="560"/>
      <c r="P20" s="560">
        <v>13000</v>
      </c>
      <c r="Q20" s="556" t="s">
        <v>3602</v>
      </c>
      <c r="R20" s="556" t="s">
        <v>3601</v>
      </c>
    </row>
    <row r="21" spans="1:18" s="410" customFormat="1" ht="223.5" customHeight="1" x14ac:dyDescent="0.25">
      <c r="A21" s="552">
        <v>15</v>
      </c>
      <c r="B21" s="552">
        <v>1</v>
      </c>
      <c r="C21" s="552">
        <v>4</v>
      </c>
      <c r="D21" s="556">
        <v>5</v>
      </c>
      <c r="E21" s="595" t="s">
        <v>3608</v>
      </c>
      <c r="F21" s="556" t="s">
        <v>3607</v>
      </c>
      <c r="G21" s="556" t="s">
        <v>3606</v>
      </c>
      <c r="H21" s="556" t="s">
        <v>3605</v>
      </c>
      <c r="I21" s="113" t="s">
        <v>3604</v>
      </c>
      <c r="J21" s="556" t="s">
        <v>3603</v>
      </c>
      <c r="K21" s="559"/>
      <c r="L21" s="559" t="s">
        <v>69</v>
      </c>
      <c r="M21" s="560"/>
      <c r="N21" s="560">
        <v>13000</v>
      </c>
      <c r="O21" s="560"/>
      <c r="P21" s="560">
        <v>13000</v>
      </c>
      <c r="Q21" s="556" t="s">
        <v>3602</v>
      </c>
      <c r="R21" s="556" t="s">
        <v>3601</v>
      </c>
    </row>
    <row r="22" spans="1:18" s="411" customFormat="1" x14ac:dyDescent="0.25"/>
    <row r="23" spans="1:18" s="411" customFormat="1" x14ac:dyDescent="0.25">
      <c r="M23" s="597"/>
      <c r="N23" s="109"/>
      <c r="O23" s="109"/>
      <c r="P23" s="109"/>
    </row>
    <row r="24" spans="1:18" s="411" customFormat="1" x14ac:dyDescent="0.25">
      <c r="M24" s="453"/>
      <c r="N24" s="918" t="s">
        <v>119</v>
      </c>
      <c r="O24" s="918"/>
      <c r="P24" s="828" t="s">
        <v>120</v>
      </c>
      <c r="Q24" s="919"/>
    </row>
    <row r="25" spans="1:18" s="411" customFormat="1" x14ac:dyDescent="0.25">
      <c r="M25" s="455"/>
      <c r="N25" s="664" t="s">
        <v>121</v>
      </c>
      <c r="O25" s="217" t="s">
        <v>122</v>
      </c>
      <c r="P25" s="207" t="s">
        <v>121</v>
      </c>
      <c r="Q25" s="189" t="s">
        <v>122</v>
      </c>
    </row>
    <row r="26" spans="1:18" s="411" customFormat="1" ht="15" customHeight="1" x14ac:dyDescent="0.25">
      <c r="M26" s="109"/>
      <c r="N26" s="376">
        <v>14</v>
      </c>
      <c r="O26" s="716">
        <v>379600</v>
      </c>
      <c r="P26" s="376">
        <v>1</v>
      </c>
      <c r="Q26" s="360">
        <v>20716</v>
      </c>
    </row>
    <row r="27" spans="1:18" s="411" customFormat="1" x14ac:dyDescent="0.25">
      <c r="N27" s="109"/>
      <c r="O27" s="109"/>
      <c r="P27" s="109"/>
    </row>
    <row r="28" spans="1:18" s="411" customFormat="1" ht="15" customHeight="1" x14ac:dyDescent="0.25">
      <c r="N28" s="454"/>
      <c r="O28" s="454"/>
      <c r="P28" s="454"/>
      <c r="Q28" s="219"/>
    </row>
    <row r="29" spans="1:18" s="411" customFormat="1" x14ac:dyDescent="0.25">
      <c r="N29" s="597"/>
      <c r="O29" s="1197"/>
      <c r="P29" s="1197"/>
      <c r="Q29" s="219"/>
    </row>
    <row r="30" spans="1:18" s="411" customFormat="1" ht="15" customHeight="1" x14ac:dyDescent="0.25">
      <c r="N30" s="453"/>
      <c r="O30" s="453"/>
      <c r="P30" s="453"/>
      <c r="Q30" s="219"/>
    </row>
    <row r="31" spans="1:18" s="411" customFormat="1" x14ac:dyDescent="0.25">
      <c r="N31" s="454"/>
      <c r="O31" s="453"/>
      <c r="P31" s="452"/>
      <c r="Q31" s="219"/>
    </row>
    <row r="32" spans="1:18" s="411" customFormat="1" ht="15" customHeight="1" x14ac:dyDescent="0.25">
      <c r="N32" s="109"/>
      <c r="O32" s="109"/>
      <c r="P32" s="109"/>
    </row>
    <row r="33" spans="13:16" s="411" customFormat="1" x14ac:dyDescent="0.25">
      <c r="O33" s="109"/>
    </row>
    <row r="34" spans="13:16" s="411" customFormat="1" ht="15" customHeight="1" x14ac:dyDescent="0.25"/>
    <row r="35" spans="13:16" s="411" customFormat="1" x14ac:dyDescent="0.25"/>
    <row r="36" spans="13:16" s="411" customFormat="1" ht="15" customHeight="1" x14ac:dyDescent="0.25"/>
    <row r="37" spans="13:16" s="411" customFormat="1" x14ac:dyDescent="0.25">
      <c r="M37" s="109"/>
    </row>
    <row r="38" spans="13:16" s="411" customFormat="1" ht="15" customHeight="1" x14ac:dyDescent="0.25">
      <c r="M38" s="109"/>
    </row>
    <row r="39" spans="13:16" s="411" customFormat="1" x14ac:dyDescent="0.25">
      <c r="M39" s="109"/>
    </row>
    <row r="40" spans="13:16" s="411" customFormat="1" ht="15" customHeight="1" x14ac:dyDescent="0.25">
      <c r="M40" s="109"/>
    </row>
    <row r="41" spans="13:16" s="411" customFormat="1" x14ac:dyDescent="0.25">
      <c r="M41" s="109"/>
    </row>
    <row r="42" spans="13:16" s="411" customFormat="1" x14ac:dyDescent="0.25">
      <c r="M42" s="109"/>
    </row>
    <row r="43" spans="13:16" s="411" customFormat="1" x14ac:dyDescent="0.25">
      <c r="M43" s="109"/>
      <c r="N43" s="109"/>
      <c r="O43" s="109"/>
      <c r="P43" s="109"/>
    </row>
    <row r="44" spans="13:16" s="411" customFormat="1" x14ac:dyDescent="0.25">
      <c r="M44" s="109"/>
      <c r="N44" s="109"/>
      <c r="O44" s="109"/>
      <c r="P44" s="109"/>
    </row>
    <row r="45" spans="13:16" s="411" customFormat="1" x14ac:dyDescent="0.25">
      <c r="M45" s="109"/>
      <c r="N45" s="109"/>
      <c r="O45" s="109"/>
      <c r="P45" s="109"/>
    </row>
    <row r="46" spans="13:16" s="411" customFormat="1" x14ac:dyDescent="0.25">
      <c r="M46" s="109"/>
      <c r="N46" s="109"/>
      <c r="O46" s="109"/>
      <c r="P46" s="109"/>
    </row>
    <row r="47" spans="13:16" s="411" customFormat="1" x14ac:dyDescent="0.25">
      <c r="M47" s="109"/>
      <c r="N47" s="109"/>
      <c r="O47" s="109"/>
      <c r="P47" s="109"/>
    </row>
    <row r="48" spans="13:16" s="411" customFormat="1" x14ac:dyDescent="0.25">
      <c r="N48" s="109"/>
      <c r="O48" s="109"/>
      <c r="P48" s="109"/>
    </row>
    <row r="49" spans="13:16" s="411" customFormat="1" x14ac:dyDescent="0.25">
      <c r="N49" s="109"/>
      <c r="O49" s="109"/>
      <c r="P49" s="109"/>
    </row>
    <row r="50" spans="13:16" s="411" customFormat="1" x14ac:dyDescent="0.25">
      <c r="N50" s="109"/>
      <c r="O50" s="109"/>
      <c r="P50" s="109"/>
    </row>
    <row r="51" spans="13:16" s="411" customFormat="1" x14ac:dyDescent="0.25">
      <c r="N51" s="109"/>
      <c r="O51" s="109"/>
      <c r="P51" s="109"/>
    </row>
    <row r="52" spans="13:16" s="411" customFormat="1" x14ac:dyDescent="0.25">
      <c r="N52" s="109"/>
      <c r="O52" s="109"/>
      <c r="P52" s="109"/>
    </row>
    <row r="53" spans="13:16" s="411" customFormat="1" x14ac:dyDescent="0.25">
      <c r="N53" s="109"/>
      <c r="O53" s="109"/>
      <c r="P53" s="109"/>
    </row>
    <row r="54" spans="13:16" s="411" customFormat="1" x14ac:dyDescent="0.25"/>
    <row r="55" spans="13:16" s="411" customFormat="1" x14ac:dyDescent="0.25"/>
    <row r="56" spans="13:16" s="411" customFormat="1" x14ac:dyDescent="0.25"/>
    <row r="57" spans="13:16" s="411" customFormat="1" x14ac:dyDescent="0.25"/>
    <row r="58" spans="13:16" s="411" customFormat="1" x14ac:dyDescent="0.25"/>
    <row r="59" spans="13:16" s="411" customFormat="1" x14ac:dyDescent="0.25"/>
    <row r="60" spans="13:16" s="411" customFormat="1" x14ac:dyDescent="0.25"/>
    <row r="61" spans="13:16" s="411" customFormat="1" x14ac:dyDescent="0.25"/>
    <row r="62" spans="13:16" s="411" customFormat="1" x14ac:dyDescent="0.25"/>
    <row r="63" spans="13:16" s="411" customFormat="1" x14ac:dyDescent="0.25"/>
    <row r="64" spans="13:16" s="411" customFormat="1" x14ac:dyDescent="0.25">
      <c r="M64" s="109"/>
    </row>
    <row r="65" spans="13:16" s="411" customFormat="1" x14ac:dyDescent="0.25">
      <c r="M65" s="109"/>
    </row>
    <row r="66" spans="13:16" s="411" customFormat="1" x14ac:dyDescent="0.25">
      <c r="M66" s="109"/>
    </row>
    <row r="67" spans="13:16" s="411" customFormat="1" x14ac:dyDescent="0.25">
      <c r="M67" s="109"/>
    </row>
    <row r="68" spans="13:16" s="411" customFormat="1" x14ac:dyDescent="0.25">
      <c r="M68" s="109"/>
    </row>
    <row r="69" spans="13:16" s="411" customFormat="1" x14ac:dyDescent="0.25">
      <c r="M69" s="109"/>
    </row>
    <row r="70" spans="13:16" s="411" customFormat="1" x14ac:dyDescent="0.25">
      <c r="M70" s="109"/>
      <c r="N70" s="109"/>
      <c r="O70" s="109"/>
      <c r="P70" s="109"/>
    </row>
    <row r="71" spans="13:16" s="411" customFormat="1" x14ac:dyDescent="0.25">
      <c r="M71" s="109"/>
      <c r="N71" s="109"/>
      <c r="O71" s="109"/>
      <c r="P71" s="109"/>
    </row>
    <row r="72" spans="13:16" s="411" customFormat="1" x14ac:dyDescent="0.25">
      <c r="M72" s="109"/>
      <c r="N72" s="109"/>
      <c r="O72" s="109"/>
      <c r="P72" s="109"/>
    </row>
    <row r="73" spans="13:16" s="411" customFormat="1" x14ac:dyDescent="0.25">
      <c r="M73" s="109"/>
      <c r="N73" s="109"/>
      <c r="O73" s="109"/>
      <c r="P73" s="109"/>
    </row>
    <row r="74" spans="13:16" s="411" customFormat="1" x14ac:dyDescent="0.25">
      <c r="M74" s="109"/>
      <c r="N74" s="109"/>
      <c r="O74" s="109"/>
      <c r="P74" s="109"/>
    </row>
    <row r="75" spans="13:16" s="411" customFormat="1" x14ac:dyDescent="0.25">
      <c r="M75" s="109"/>
      <c r="N75" s="109"/>
      <c r="O75" s="109"/>
      <c r="P75" s="109"/>
    </row>
    <row r="76" spans="13:16" s="411" customFormat="1" x14ac:dyDescent="0.25">
      <c r="M76" s="109"/>
      <c r="N76" s="109"/>
      <c r="O76" s="109"/>
      <c r="P76" s="109"/>
    </row>
    <row r="77" spans="13:16" s="411" customFormat="1" x14ac:dyDescent="0.25">
      <c r="M77" s="109"/>
      <c r="N77" s="109"/>
      <c r="O77" s="109"/>
      <c r="P77" s="109"/>
    </row>
    <row r="78" spans="13:16" s="411" customFormat="1" x14ac:dyDescent="0.25">
      <c r="M78" s="109"/>
      <c r="N78" s="109"/>
      <c r="O78" s="109"/>
      <c r="P78" s="109"/>
    </row>
    <row r="79" spans="13:16" s="411" customFormat="1" x14ac:dyDescent="0.25">
      <c r="M79" s="109"/>
      <c r="N79" s="109"/>
      <c r="O79" s="109"/>
      <c r="P79" s="109"/>
    </row>
    <row r="80" spans="13:16" s="411" customFormat="1" x14ac:dyDescent="0.25">
      <c r="M80" s="109"/>
      <c r="N80" s="109"/>
      <c r="O80" s="109"/>
      <c r="P80" s="109"/>
    </row>
    <row r="81" spans="13:16" s="411" customFormat="1" x14ac:dyDescent="0.25">
      <c r="M81" s="109"/>
      <c r="N81" s="109"/>
      <c r="O81" s="109"/>
      <c r="P81" s="109"/>
    </row>
    <row r="82" spans="13:16" s="411" customFormat="1" x14ac:dyDescent="0.25">
      <c r="M82" s="109"/>
      <c r="N82" s="109"/>
      <c r="O82" s="109"/>
      <c r="P82" s="109"/>
    </row>
    <row r="83" spans="13:16" s="411" customFormat="1" x14ac:dyDescent="0.25">
      <c r="M83" s="109"/>
      <c r="N83" s="109"/>
      <c r="O83" s="109"/>
      <c r="P83" s="109"/>
    </row>
    <row r="84" spans="13:16" s="411" customFormat="1" x14ac:dyDescent="0.25">
      <c r="M84" s="109"/>
      <c r="N84" s="109"/>
      <c r="O84" s="109"/>
      <c r="P84" s="109"/>
    </row>
    <row r="85" spans="13:16" s="411" customFormat="1" x14ac:dyDescent="0.25">
      <c r="M85" s="109"/>
      <c r="N85" s="109"/>
      <c r="O85" s="109"/>
      <c r="P85" s="109"/>
    </row>
    <row r="86" spans="13:16" s="411" customFormat="1" x14ac:dyDescent="0.25">
      <c r="M86" s="109"/>
      <c r="N86" s="109"/>
      <c r="O86" s="109"/>
      <c r="P86" s="109"/>
    </row>
    <row r="87" spans="13:16" s="411" customFormat="1" x14ac:dyDescent="0.25">
      <c r="M87" s="109"/>
      <c r="N87" s="109"/>
      <c r="O87" s="109"/>
      <c r="P87" s="109"/>
    </row>
    <row r="88" spans="13:16" s="411" customFormat="1" x14ac:dyDescent="0.25">
      <c r="M88" s="109"/>
      <c r="N88" s="109"/>
      <c r="O88" s="109"/>
      <c r="P88" s="109"/>
    </row>
    <row r="89" spans="13:16" s="411" customFormat="1" x14ac:dyDescent="0.25">
      <c r="M89" s="109"/>
      <c r="N89" s="109"/>
      <c r="O89" s="109"/>
      <c r="P89" s="109"/>
    </row>
    <row r="90" spans="13:16" s="411" customFormat="1" x14ac:dyDescent="0.25">
      <c r="M90" s="109"/>
      <c r="N90" s="109"/>
      <c r="O90" s="109"/>
      <c r="P90" s="109"/>
    </row>
    <row r="91" spans="13:16" s="411" customFormat="1" x14ac:dyDescent="0.25">
      <c r="M91" s="109"/>
      <c r="N91" s="109"/>
      <c r="O91" s="109"/>
      <c r="P91" s="109"/>
    </row>
    <row r="92" spans="13:16" s="411" customFormat="1" x14ac:dyDescent="0.25">
      <c r="M92" s="109"/>
      <c r="N92" s="109"/>
      <c r="O92" s="109"/>
      <c r="P92" s="109"/>
    </row>
    <row r="93" spans="13:16" s="411" customFormat="1" x14ac:dyDescent="0.25">
      <c r="M93" s="109"/>
      <c r="N93" s="109"/>
      <c r="O93" s="109"/>
      <c r="P93" s="109"/>
    </row>
    <row r="94" spans="13:16" s="411" customFormat="1" x14ac:dyDescent="0.25">
      <c r="M94" s="109"/>
      <c r="N94" s="109"/>
      <c r="O94" s="109"/>
      <c r="P94" s="109"/>
    </row>
    <row r="95" spans="13:16" s="411" customFormat="1" x14ac:dyDescent="0.25">
      <c r="M95" s="109"/>
      <c r="N95" s="109"/>
      <c r="O95" s="109"/>
      <c r="P95" s="109"/>
    </row>
    <row r="96" spans="13:16" s="411" customFormat="1" x14ac:dyDescent="0.25">
      <c r="M96" s="109"/>
      <c r="N96" s="109"/>
      <c r="O96" s="109"/>
      <c r="P96" s="109"/>
    </row>
    <row r="97" spans="13:16" s="411" customFormat="1" x14ac:dyDescent="0.25">
      <c r="M97" s="109"/>
      <c r="N97" s="109"/>
      <c r="O97" s="109"/>
      <c r="P97" s="109"/>
    </row>
    <row r="98" spans="13:16" s="411" customFormat="1" x14ac:dyDescent="0.25">
      <c r="M98" s="109"/>
      <c r="N98" s="109"/>
      <c r="O98" s="109"/>
      <c r="P98" s="109"/>
    </row>
    <row r="99" spans="13:16" s="411" customFormat="1" x14ac:dyDescent="0.25">
      <c r="M99" s="109"/>
      <c r="N99" s="109"/>
      <c r="O99" s="109"/>
      <c r="P99" s="109"/>
    </row>
    <row r="100" spans="13:16" s="411" customFormat="1" x14ac:dyDescent="0.25">
      <c r="M100" s="109"/>
      <c r="N100" s="109"/>
      <c r="O100" s="109"/>
      <c r="P100" s="109"/>
    </row>
    <row r="101" spans="13:16" s="411" customFormat="1" x14ac:dyDescent="0.25">
      <c r="M101" s="109"/>
      <c r="N101" s="109"/>
      <c r="O101" s="109"/>
      <c r="P101" s="109"/>
    </row>
    <row r="102" spans="13:16" s="411" customFormat="1" x14ac:dyDescent="0.25">
      <c r="M102" s="109"/>
      <c r="N102" s="109"/>
      <c r="O102" s="109"/>
      <c r="P102" s="109"/>
    </row>
    <row r="103" spans="13:16" s="411" customFormat="1" x14ac:dyDescent="0.25">
      <c r="M103" s="109"/>
      <c r="N103" s="109"/>
      <c r="O103" s="109"/>
      <c r="P103" s="109"/>
    </row>
    <row r="104" spans="13:16" s="411" customFormat="1" x14ac:dyDescent="0.25">
      <c r="M104" s="109"/>
      <c r="N104" s="109"/>
      <c r="O104" s="109"/>
      <c r="P104" s="109"/>
    </row>
    <row r="105" spans="13:16" s="411" customFormat="1" x14ac:dyDescent="0.25">
      <c r="M105" s="109"/>
      <c r="N105" s="109"/>
      <c r="O105" s="109"/>
      <c r="P105" s="109"/>
    </row>
    <row r="106" spans="13:16" s="411" customFormat="1" x14ac:dyDescent="0.25">
      <c r="M106" s="109"/>
      <c r="N106" s="109"/>
      <c r="O106" s="109"/>
      <c r="P106" s="109"/>
    </row>
    <row r="107" spans="13:16" s="411" customFormat="1" x14ac:dyDescent="0.25">
      <c r="M107" s="109"/>
      <c r="N107" s="109"/>
      <c r="O107" s="109"/>
      <c r="P107" s="109"/>
    </row>
    <row r="108" spans="13:16" s="411" customFormat="1" x14ac:dyDescent="0.25">
      <c r="M108" s="109"/>
      <c r="N108" s="109"/>
      <c r="O108" s="109"/>
      <c r="P108" s="109"/>
    </row>
    <row r="109" spans="13:16" s="411" customFormat="1" x14ac:dyDescent="0.25">
      <c r="M109" s="109"/>
      <c r="N109" s="109"/>
      <c r="O109" s="109"/>
      <c r="P109" s="109"/>
    </row>
    <row r="110" spans="13:16" s="411" customFormat="1" x14ac:dyDescent="0.25">
      <c r="M110" s="109"/>
      <c r="N110" s="109"/>
      <c r="O110" s="109"/>
      <c r="P110" s="109"/>
    </row>
    <row r="111" spans="13:16" s="411" customFormat="1" x14ac:dyDescent="0.25">
      <c r="M111" s="109"/>
      <c r="N111" s="109"/>
      <c r="O111" s="109"/>
      <c r="P111" s="109"/>
    </row>
    <row r="112" spans="13:16" s="411" customFormat="1" x14ac:dyDescent="0.25">
      <c r="M112" s="109"/>
      <c r="N112" s="109"/>
      <c r="O112" s="109"/>
      <c r="P112" s="109"/>
    </row>
    <row r="113" spans="12:16" s="411" customFormat="1" x14ac:dyDescent="0.25">
      <c r="M113" s="109"/>
      <c r="N113" s="109"/>
      <c r="O113" s="109"/>
      <c r="P113" s="109"/>
    </row>
    <row r="114" spans="12:16" s="411" customFormat="1" x14ac:dyDescent="0.25">
      <c r="M114" s="109"/>
      <c r="N114" s="109"/>
      <c r="O114" s="109"/>
      <c r="P114" s="109"/>
    </row>
    <row r="115" spans="12:16" s="411" customFormat="1" x14ac:dyDescent="0.25">
      <c r="M115" s="109"/>
      <c r="N115" s="109"/>
      <c r="O115" s="109"/>
      <c r="P115" s="109"/>
    </row>
    <row r="116" spans="12:16" s="411" customFormat="1" x14ac:dyDescent="0.25">
      <c r="M116" s="109"/>
      <c r="N116" s="109"/>
      <c r="O116" s="109"/>
      <c r="P116" s="109"/>
    </row>
    <row r="117" spans="12:16" s="411" customFormat="1" x14ac:dyDescent="0.25">
      <c r="M117" s="109"/>
      <c r="N117" s="109"/>
      <c r="O117" s="109"/>
      <c r="P117" s="109"/>
    </row>
    <row r="118" spans="12:16" s="411" customFormat="1" x14ac:dyDescent="0.25">
      <c r="M118" s="109"/>
      <c r="N118" s="109"/>
      <c r="O118" s="109"/>
      <c r="P118" s="109"/>
    </row>
    <row r="119" spans="12:16" s="411" customFormat="1" x14ac:dyDescent="0.25">
      <c r="M119" s="109"/>
      <c r="N119" s="109"/>
      <c r="O119" s="109"/>
      <c r="P119" s="109"/>
    </row>
    <row r="120" spans="12:16" s="411" customFormat="1" x14ac:dyDescent="0.25">
      <c r="M120" s="109"/>
      <c r="N120" s="109"/>
      <c r="O120" s="109"/>
      <c r="P120" s="109"/>
    </row>
    <row r="121" spans="12:16" s="411" customFormat="1" x14ac:dyDescent="0.25">
      <c r="M121" s="109"/>
      <c r="N121" s="109"/>
      <c r="O121" s="109"/>
      <c r="P121" s="109"/>
    </row>
    <row r="122" spans="12:16" s="411" customFormat="1" x14ac:dyDescent="0.25">
      <c r="M122" s="109"/>
      <c r="N122" s="109"/>
      <c r="O122" s="109"/>
      <c r="P122" s="109"/>
    </row>
    <row r="123" spans="12:16" s="411" customFormat="1" x14ac:dyDescent="0.25">
      <c r="M123" s="104"/>
      <c r="N123" s="109"/>
      <c r="O123" s="109"/>
      <c r="P123" s="109"/>
    </row>
    <row r="124" spans="12:16" s="411" customFormat="1" x14ac:dyDescent="0.25">
      <c r="M124" s="104"/>
      <c r="N124" s="109"/>
      <c r="O124" s="109"/>
      <c r="P124" s="109"/>
    </row>
    <row r="125" spans="12:16" s="411" customFormat="1" x14ac:dyDescent="0.25">
      <c r="M125" s="104"/>
      <c r="N125" s="109"/>
      <c r="O125" s="109"/>
      <c r="P125" s="109"/>
    </row>
    <row r="126" spans="12:16" s="411" customFormat="1" x14ac:dyDescent="0.25">
      <c r="M126" s="104"/>
      <c r="N126" s="109"/>
      <c r="O126" s="109"/>
      <c r="P126" s="109"/>
    </row>
    <row r="127" spans="12:16" s="411" customFormat="1" x14ac:dyDescent="0.25">
      <c r="M127" s="104"/>
      <c r="N127" s="109"/>
      <c r="O127" s="109"/>
      <c r="P127" s="109"/>
    </row>
    <row r="128" spans="12:16" s="411" customFormat="1" x14ac:dyDescent="0.25">
      <c r="L128" s="407"/>
      <c r="M128" s="104"/>
      <c r="N128" s="109"/>
      <c r="O128" s="109"/>
      <c r="P128" s="109"/>
    </row>
  </sheetData>
  <mergeCells count="17">
    <mergeCell ref="O29:P29"/>
    <mergeCell ref="N24:O24"/>
    <mergeCell ref="P24:Q24"/>
    <mergeCell ref="A4:A5"/>
    <mergeCell ref="B4:B5"/>
    <mergeCell ref="C4:C5"/>
    <mergeCell ref="D4:D5"/>
    <mergeCell ref="E4:E5"/>
    <mergeCell ref="O4:P4"/>
    <mergeCell ref="F4:F5"/>
    <mergeCell ref="Q4:Q5"/>
    <mergeCell ref="R4:R5"/>
    <mergeCell ref="G4:G5"/>
    <mergeCell ref="H4:I4"/>
    <mergeCell ref="J4:J5"/>
    <mergeCell ref="K4:L4"/>
    <mergeCell ref="M4:N4"/>
  </mergeCells>
  <pageMargins left="0.7" right="0.7" top="0.75" bottom="0.75" header="0.3" footer="0.3"/>
  <pageSetup paperSize="9" orientation="portrait" horizontalDpi="4294967294" verticalDpi="429496729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S24"/>
  <sheetViews>
    <sheetView topLeftCell="E1" zoomScale="80" zoomScaleNormal="80" workbookViewId="0">
      <selection activeCell="F24" sqref="F24"/>
    </sheetView>
  </sheetViews>
  <sheetFormatPr defaultRowHeight="15" x14ac:dyDescent="0.25"/>
  <cols>
    <col min="1" max="1" width="4.7109375" style="407" customWidth="1"/>
    <col min="2" max="2" width="9.140625" style="407"/>
    <col min="3" max="3" width="11.42578125" style="407" customWidth="1"/>
    <col min="4" max="4" width="9.7109375" style="407" customWidth="1"/>
    <col min="5" max="5" width="33.42578125" style="407" customWidth="1"/>
    <col min="6" max="6" width="83.28515625" style="407" customWidth="1"/>
    <col min="7" max="7" width="15.7109375" style="407" customWidth="1"/>
    <col min="8" max="8" width="19.28515625" style="407" customWidth="1"/>
    <col min="9" max="9" width="10.42578125" style="407" customWidth="1"/>
    <col min="10" max="10" width="29.7109375" style="407" customWidth="1"/>
    <col min="11" max="11" width="10.7109375" style="407" customWidth="1"/>
    <col min="12" max="12" width="11.7109375" style="407" customWidth="1"/>
    <col min="13" max="13" width="14.7109375" style="104" customWidth="1"/>
    <col min="14" max="14" width="13.42578125" style="104" customWidth="1"/>
    <col min="15" max="15" width="17.5703125" style="104" customWidth="1"/>
    <col min="16" max="16" width="14.7109375" style="104" customWidth="1"/>
    <col min="17" max="17" width="16.7109375" style="407" customWidth="1"/>
    <col min="18" max="18" width="15.71093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2" spans="1:19" x14ac:dyDescent="0.25">
      <c r="A2" s="409" t="s">
        <v>4124</v>
      </c>
      <c r="F2" s="409"/>
      <c r="G2" s="469"/>
    </row>
    <row r="4" spans="1:19" s="106" customFormat="1" ht="47.25" customHeight="1" x14ac:dyDescent="0.25">
      <c r="A4" s="746" t="s">
        <v>0</v>
      </c>
      <c r="B4" s="748" t="s">
        <v>1</v>
      </c>
      <c r="C4" s="748" t="s">
        <v>2</v>
      </c>
      <c r="D4" s="748" t="s">
        <v>3</v>
      </c>
      <c r="E4" s="746" t="s">
        <v>4</v>
      </c>
      <c r="F4" s="746" t="s">
        <v>5</v>
      </c>
      <c r="G4" s="746" t="s">
        <v>6</v>
      </c>
      <c r="H4" s="757" t="s">
        <v>7</v>
      </c>
      <c r="I4" s="757"/>
      <c r="J4" s="746" t="s">
        <v>8</v>
      </c>
      <c r="K4" s="758" t="s">
        <v>9</v>
      </c>
      <c r="L4" s="759"/>
      <c r="M4" s="760" t="s">
        <v>10</v>
      </c>
      <c r="N4" s="760"/>
      <c r="O4" s="760" t="s">
        <v>11</v>
      </c>
      <c r="P4" s="760"/>
      <c r="Q4" s="746" t="s">
        <v>12</v>
      </c>
      <c r="R4" s="748" t="s">
        <v>13</v>
      </c>
      <c r="S4" s="105"/>
    </row>
    <row r="5" spans="1:19" s="106" customFormat="1" ht="35.25" customHeight="1" x14ac:dyDescent="0.2">
      <c r="A5" s="747"/>
      <c r="B5" s="749"/>
      <c r="C5" s="749"/>
      <c r="D5" s="749"/>
      <c r="E5" s="747"/>
      <c r="F5" s="747"/>
      <c r="G5" s="747"/>
      <c r="H5" s="380" t="s">
        <v>14</v>
      </c>
      <c r="I5" s="380" t="s">
        <v>15</v>
      </c>
      <c r="J5" s="747"/>
      <c r="K5" s="383">
        <v>2018</v>
      </c>
      <c r="L5" s="383">
        <v>2019</v>
      </c>
      <c r="M5" s="24">
        <v>2018</v>
      </c>
      <c r="N5" s="24">
        <v>2019</v>
      </c>
      <c r="O5" s="24">
        <v>2018</v>
      </c>
      <c r="P5" s="24">
        <v>2019</v>
      </c>
      <c r="Q5" s="747"/>
      <c r="R5" s="749"/>
      <c r="S5" s="105"/>
    </row>
    <row r="6" spans="1:19" s="106" customFormat="1" ht="15.75" customHeight="1" x14ac:dyDescent="0.2">
      <c r="A6" s="379" t="s">
        <v>16</v>
      </c>
      <c r="B6" s="380" t="s">
        <v>17</v>
      </c>
      <c r="C6" s="380" t="s">
        <v>18</v>
      </c>
      <c r="D6" s="380" t="s">
        <v>19</v>
      </c>
      <c r="E6" s="379" t="s">
        <v>20</v>
      </c>
      <c r="F6" s="379" t="s">
        <v>21</v>
      </c>
      <c r="G6" s="379" t="s">
        <v>22</v>
      </c>
      <c r="H6" s="380" t="s">
        <v>23</v>
      </c>
      <c r="I6" s="380" t="s">
        <v>24</v>
      </c>
      <c r="J6" s="379" t="s">
        <v>25</v>
      </c>
      <c r="K6" s="383" t="s">
        <v>26</v>
      </c>
      <c r="L6" s="383" t="s">
        <v>27</v>
      </c>
      <c r="M6" s="384" t="s">
        <v>28</v>
      </c>
      <c r="N6" s="384" t="s">
        <v>29</v>
      </c>
      <c r="O6" s="384" t="s">
        <v>30</v>
      </c>
      <c r="P6" s="384" t="s">
        <v>31</v>
      </c>
      <c r="Q6" s="379" t="s">
        <v>32</v>
      </c>
      <c r="R6" s="380" t="s">
        <v>33</v>
      </c>
      <c r="S6" s="105"/>
    </row>
    <row r="7" spans="1:19" s="412" customFormat="1" ht="118.5" customHeight="1" x14ac:dyDescent="0.25">
      <c r="A7" s="468">
        <v>1</v>
      </c>
      <c r="B7" s="467">
        <v>1</v>
      </c>
      <c r="C7" s="467">
        <v>4</v>
      </c>
      <c r="D7" s="135">
        <v>2</v>
      </c>
      <c r="E7" s="466" t="s">
        <v>3719</v>
      </c>
      <c r="F7" s="466" t="s">
        <v>3718</v>
      </c>
      <c r="G7" s="135" t="s">
        <v>3713</v>
      </c>
      <c r="H7" s="465" t="s">
        <v>3717</v>
      </c>
      <c r="I7" s="133" t="s">
        <v>3716</v>
      </c>
      <c r="J7" s="464" t="s">
        <v>3692</v>
      </c>
      <c r="K7" s="463" t="s">
        <v>3710</v>
      </c>
      <c r="L7" s="463"/>
      <c r="M7" s="462">
        <v>121500</v>
      </c>
      <c r="N7" s="462"/>
      <c r="O7" s="462">
        <v>121500</v>
      </c>
      <c r="P7" s="462"/>
      <c r="Q7" s="135" t="s">
        <v>3691</v>
      </c>
      <c r="R7" s="135" t="s">
        <v>3683</v>
      </c>
      <c r="S7" s="461"/>
    </row>
    <row r="8" spans="1:19" s="412" customFormat="1" ht="143.25" customHeight="1" x14ac:dyDescent="0.25">
      <c r="A8" s="467">
        <v>2</v>
      </c>
      <c r="B8" s="467">
        <v>1</v>
      </c>
      <c r="C8" s="467">
        <v>4</v>
      </c>
      <c r="D8" s="135">
        <v>5</v>
      </c>
      <c r="E8" s="135" t="s">
        <v>3715</v>
      </c>
      <c r="F8" s="466" t="s">
        <v>3714</v>
      </c>
      <c r="G8" s="135" t="s">
        <v>3713</v>
      </c>
      <c r="H8" s="465" t="s">
        <v>3712</v>
      </c>
      <c r="I8" s="133" t="s">
        <v>3711</v>
      </c>
      <c r="J8" s="464" t="s">
        <v>3692</v>
      </c>
      <c r="K8" s="463" t="s">
        <v>3710</v>
      </c>
      <c r="L8" s="463"/>
      <c r="M8" s="462">
        <v>72900</v>
      </c>
      <c r="N8" s="462"/>
      <c r="O8" s="462">
        <f>M8</f>
        <v>72900</v>
      </c>
      <c r="P8" s="462"/>
      <c r="Q8" s="135" t="s">
        <v>3691</v>
      </c>
      <c r="R8" s="135" t="s">
        <v>3683</v>
      </c>
      <c r="S8" s="461"/>
    </row>
    <row r="9" spans="1:19" s="410" customFormat="1" ht="334.5" customHeight="1" x14ac:dyDescent="0.25">
      <c r="A9" s="35">
        <v>3</v>
      </c>
      <c r="B9" s="35">
        <v>1</v>
      </c>
      <c r="C9" s="35">
        <v>4</v>
      </c>
      <c r="D9" s="32">
        <v>5</v>
      </c>
      <c r="E9" s="36" t="s">
        <v>3709</v>
      </c>
      <c r="F9" s="36" t="s">
        <v>3708</v>
      </c>
      <c r="G9" s="32" t="s">
        <v>41</v>
      </c>
      <c r="H9" s="720" t="s">
        <v>3707</v>
      </c>
      <c r="I9" s="33" t="s">
        <v>3706</v>
      </c>
      <c r="J9" s="36" t="s">
        <v>3705</v>
      </c>
      <c r="K9" s="34" t="s">
        <v>3704</v>
      </c>
      <c r="L9" s="34"/>
      <c r="M9" s="37">
        <v>48600</v>
      </c>
      <c r="N9" s="37"/>
      <c r="O9" s="37">
        <v>48600</v>
      </c>
      <c r="P9" s="37"/>
      <c r="Q9" s="32" t="s">
        <v>3703</v>
      </c>
      <c r="R9" s="32" t="s">
        <v>3702</v>
      </c>
      <c r="S9" s="119"/>
    </row>
    <row r="10" spans="1:19" s="410" customFormat="1" ht="165.75" x14ac:dyDescent="0.25">
      <c r="A10" s="31">
        <v>4</v>
      </c>
      <c r="B10" s="35">
        <v>1</v>
      </c>
      <c r="C10" s="35">
        <v>1</v>
      </c>
      <c r="D10" s="32">
        <v>2</v>
      </c>
      <c r="E10" s="32" t="s">
        <v>3701</v>
      </c>
      <c r="F10" s="721" t="s">
        <v>3700</v>
      </c>
      <c r="G10" s="32" t="s">
        <v>64</v>
      </c>
      <c r="H10" s="720" t="s">
        <v>3699</v>
      </c>
      <c r="I10" s="33" t="s">
        <v>3698</v>
      </c>
      <c r="J10" s="36" t="s">
        <v>3692</v>
      </c>
      <c r="K10" s="34"/>
      <c r="L10" s="34" t="s">
        <v>101</v>
      </c>
      <c r="M10" s="37"/>
      <c r="N10" s="37">
        <v>24912</v>
      </c>
      <c r="O10" s="37"/>
      <c r="P10" s="37">
        <f>N10</f>
        <v>24912</v>
      </c>
      <c r="Q10" s="32" t="s">
        <v>3691</v>
      </c>
      <c r="R10" s="32" t="s">
        <v>3683</v>
      </c>
    </row>
    <row r="11" spans="1:19" s="410" customFormat="1" ht="162" customHeight="1" x14ac:dyDescent="0.25">
      <c r="A11" s="35">
        <v>5</v>
      </c>
      <c r="B11" s="35">
        <v>1</v>
      </c>
      <c r="C11" s="35">
        <v>4</v>
      </c>
      <c r="D11" s="32">
        <v>2</v>
      </c>
      <c r="E11" s="32" t="s">
        <v>3697</v>
      </c>
      <c r="F11" s="721" t="s">
        <v>3696</v>
      </c>
      <c r="G11" s="32" t="s">
        <v>3695</v>
      </c>
      <c r="H11" s="720" t="s">
        <v>3694</v>
      </c>
      <c r="I11" s="33" t="s">
        <v>3693</v>
      </c>
      <c r="J11" s="36" t="s">
        <v>3692</v>
      </c>
      <c r="K11" s="34"/>
      <c r="L11" s="34" t="s">
        <v>59</v>
      </c>
      <c r="M11" s="37"/>
      <c r="N11" s="37">
        <v>234088</v>
      </c>
      <c r="O11" s="37">
        <f>M11</f>
        <v>0</v>
      </c>
      <c r="P11" s="37">
        <v>234088</v>
      </c>
      <c r="Q11" s="32" t="s">
        <v>3691</v>
      </c>
      <c r="R11" s="32" t="s">
        <v>3683</v>
      </c>
    </row>
    <row r="12" spans="1:19" s="410" customFormat="1" ht="90" customHeight="1" x14ac:dyDescent="0.25">
      <c r="A12" s="1050">
        <v>6</v>
      </c>
      <c r="B12" s="1050">
        <v>1</v>
      </c>
      <c r="C12" s="1026">
        <v>4</v>
      </c>
      <c r="D12" s="1050">
        <v>5</v>
      </c>
      <c r="E12" s="1026" t="s">
        <v>3690</v>
      </c>
      <c r="F12" s="1026" t="s">
        <v>3689</v>
      </c>
      <c r="G12" s="1026" t="s">
        <v>3688</v>
      </c>
      <c r="H12" s="722" t="s">
        <v>3687</v>
      </c>
      <c r="I12" s="723" t="s">
        <v>3686</v>
      </c>
      <c r="J12" s="1026" t="s">
        <v>3685</v>
      </c>
      <c r="K12" s="1040"/>
      <c r="L12" s="1040" t="s">
        <v>59</v>
      </c>
      <c r="M12" s="1049"/>
      <c r="N12" s="1049">
        <v>155400</v>
      </c>
      <c r="O12" s="1049"/>
      <c r="P12" s="1049">
        <v>155400</v>
      </c>
      <c r="Q12" s="1026" t="s">
        <v>3684</v>
      </c>
      <c r="R12" s="1026" t="s">
        <v>3683</v>
      </c>
    </row>
    <row r="13" spans="1:19" s="410" customFormat="1" ht="76.5" x14ac:dyDescent="0.25">
      <c r="A13" s="1050"/>
      <c r="B13" s="1050"/>
      <c r="C13" s="1026"/>
      <c r="D13" s="1050"/>
      <c r="E13" s="1026"/>
      <c r="F13" s="1026"/>
      <c r="G13" s="1026"/>
      <c r="H13" s="32" t="s">
        <v>3682</v>
      </c>
      <c r="I13" s="33" t="s">
        <v>3681</v>
      </c>
      <c r="J13" s="1026"/>
      <c r="K13" s="1040"/>
      <c r="L13" s="1040"/>
      <c r="M13" s="1049"/>
      <c r="N13" s="1049"/>
      <c r="O13" s="1049"/>
      <c r="P13" s="1049"/>
      <c r="Q13" s="1026"/>
      <c r="R13" s="1026"/>
    </row>
    <row r="16" spans="1:19" x14ac:dyDescent="0.25">
      <c r="N16" s="407"/>
      <c r="O16" s="459" t="s">
        <v>119</v>
      </c>
      <c r="P16" s="460"/>
      <c r="Q16" s="460" t="s">
        <v>120</v>
      </c>
      <c r="R16" s="395"/>
    </row>
    <row r="17" spans="15:18" x14ac:dyDescent="0.25">
      <c r="O17" s="719" t="s">
        <v>121</v>
      </c>
      <c r="P17" s="717" t="s">
        <v>122</v>
      </c>
      <c r="Q17" s="458" t="s">
        <v>121</v>
      </c>
      <c r="R17" s="457" t="s">
        <v>122</v>
      </c>
    </row>
    <row r="18" spans="15:18" x14ac:dyDescent="0.25">
      <c r="O18" s="375">
        <v>5</v>
      </c>
      <c r="P18" s="718">
        <v>608800</v>
      </c>
      <c r="Q18" s="375">
        <v>1</v>
      </c>
      <c r="R18" s="149">
        <v>48600</v>
      </c>
    </row>
    <row r="19" spans="15:18" x14ac:dyDescent="0.25">
      <c r="O19" s="456"/>
    </row>
    <row r="21" spans="15:18" x14ac:dyDescent="0.25">
      <c r="O21" s="407"/>
    </row>
    <row r="22" spans="15:18" x14ac:dyDescent="0.25">
      <c r="O22" s="407"/>
      <c r="P22" s="407"/>
    </row>
    <row r="23" spans="15:18" x14ac:dyDescent="0.25">
      <c r="O23" s="407"/>
      <c r="P23" s="407"/>
    </row>
    <row r="24" spans="15:18" x14ac:dyDescent="0.25">
      <c r="O24" s="407"/>
      <c r="P24" s="407"/>
    </row>
  </sheetData>
  <mergeCells count="30">
    <mergeCell ref="A12:A13"/>
    <mergeCell ref="B12:B13"/>
    <mergeCell ref="C12:C13"/>
    <mergeCell ref="D12:D13"/>
    <mergeCell ref="E12:E13"/>
    <mergeCell ref="N12:N13"/>
    <mergeCell ref="Q4:Q5"/>
    <mergeCell ref="R4:R5"/>
    <mergeCell ref="O12:O13"/>
    <mergeCell ref="P12:P13"/>
    <mergeCell ref="Q12:Q13"/>
    <mergeCell ref="R12:R13"/>
    <mergeCell ref="O4:P4"/>
    <mergeCell ref="M4:N4"/>
    <mergeCell ref="M12:M13"/>
    <mergeCell ref="F12:F13"/>
    <mergeCell ref="G4:G5"/>
    <mergeCell ref="H4:I4"/>
    <mergeCell ref="J4:J5"/>
    <mergeCell ref="K4:L4"/>
    <mergeCell ref="F4:F5"/>
    <mergeCell ref="G12:G13"/>
    <mergeCell ref="J12:J13"/>
    <mergeCell ref="K12:K13"/>
    <mergeCell ref="L12:L13"/>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57"/>
  <sheetViews>
    <sheetView zoomScale="70" zoomScaleNormal="70" workbookViewId="0">
      <selection activeCell="N46" sqref="N4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9" t="s">
        <v>4062</v>
      </c>
    </row>
    <row r="4" spans="1:19" s="22"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21"/>
    </row>
    <row r="5" spans="1:19" s="22" customFormat="1" ht="35.25" customHeight="1" x14ac:dyDescent="0.2">
      <c r="A5" s="891"/>
      <c r="B5" s="893"/>
      <c r="C5" s="893"/>
      <c r="D5" s="893"/>
      <c r="E5" s="891"/>
      <c r="F5" s="891"/>
      <c r="G5" s="891"/>
      <c r="H5" s="190" t="s">
        <v>14</v>
      </c>
      <c r="I5" s="190" t="s">
        <v>15</v>
      </c>
      <c r="J5" s="891"/>
      <c r="K5" s="191">
        <v>2018</v>
      </c>
      <c r="L5" s="191">
        <v>2019</v>
      </c>
      <c r="M5" s="192">
        <v>2018</v>
      </c>
      <c r="N5" s="192">
        <v>2019</v>
      </c>
      <c r="O5" s="192">
        <v>2018</v>
      </c>
      <c r="P5" s="192">
        <v>2019</v>
      </c>
      <c r="Q5" s="891"/>
      <c r="R5" s="893"/>
      <c r="S5" s="21"/>
    </row>
    <row r="6" spans="1:19" s="22" customFormat="1" ht="15.75" customHeight="1" x14ac:dyDescent="0.2">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c r="S6" s="21"/>
    </row>
    <row r="7" spans="1:19" s="225" customFormat="1" ht="84" customHeight="1" x14ac:dyDescent="0.25">
      <c r="A7" s="221">
        <v>1</v>
      </c>
      <c r="B7" s="1">
        <v>6</v>
      </c>
      <c r="C7" s="1">
        <v>1</v>
      </c>
      <c r="D7" s="214">
        <v>3</v>
      </c>
      <c r="E7" s="214" t="s">
        <v>232</v>
      </c>
      <c r="F7" s="214" t="s">
        <v>233</v>
      </c>
      <c r="G7" s="214" t="s">
        <v>234</v>
      </c>
      <c r="H7" s="214">
        <v>1</v>
      </c>
      <c r="I7" s="5" t="s">
        <v>235</v>
      </c>
      <c r="J7" s="214" t="s">
        <v>236</v>
      </c>
      <c r="K7" s="222" t="s">
        <v>59</v>
      </c>
      <c r="L7" s="216"/>
      <c r="M7" s="223">
        <v>88400</v>
      </c>
      <c r="N7" s="223"/>
      <c r="O7" s="223">
        <v>88400</v>
      </c>
      <c r="P7" s="216"/>
      <c r="Q7" s="214" t="s">
        <v>237</v>
      </c>
      <c r="R7" s="214" t="s">
        <v>238</v>
      </c>
      <c r="S7" s="224"/>
    </row>
    <row r="8" spans="1:19" s="3" customFormat="1" ht="81" customHeight="1" x14ac:dyDescent="0.25">
      <c r="A8" s="1">
        <v>2</v>
      </c>
      <c r="B8" s="1">
        <v>6</v>
      </c>
      <c r="C8" s="1">
        <v>5</v>
      </c>
      <c r="D8" s="214">
        <v>4</v>
      </c>
      <c r="E8" s="214" t="s">
        <v>239</v>
      </c>
      <c r="F8" s="214" t="s">
        <v>240</v>
      </c>
      <c r="G8" s="214" t="s">
        <v>241</v>
      </c>
      <c r="H8" s="226">
        <v>38</v>
      </c>
      <c r="I8" s="5" t="s">
        <v>80</v>
      </c>
      <c r="J8" s="214" t="s">
        <v>242</v>
      </c>
      <c r="K8" s="222" t="s">
        <v>59</v>
      </c>
      <c r="L8" s="216"/>
      <c r="M8" s="223">
        <v>113000</v>
      </c>
      <c r="N8" s="223"/>
      <c r="O8" s="223">
        <v>113000</v>
      </c>
      <c r="P8" s="216"/>
      <c r="Q8" s="214" t="s">
        <v>237</v>
      </c>
      <c r="R8" s="214" t="s">
        <v>238</v>
      </c>
      <c r="S8" s="2"/>
    </row>
    <row r="9" spans="1:19" s="3" customFormat="1" ht="52.5" customHeight="1" x14ac:dyDescent="0.25">
      <c r="A9" s="1">
        <v>3</v>
      </c>
      <c r="B9" s="1">
        <v>6</v>
      </c>
      <c r="C9" s="1">
        <v>5</v>
      </c>
      <c r="D9" s="214">
        <v>4</v>
      </c>
      <c r="E9" s="214" t="s">
        <v>243</v>
      </c>
      <c r="F9" s="214" t="s">
        <v>244</v>
      </c>
      <c r="G9" s="214" t="s">
        <v>92</v>
      </c>
      <c r="H9" s="214">
        <v>30</v>
      </c>
      <c r="I9" s="5" t="s">
        <v>80</v>
      </c>
      <c r="J9" s="214" t="s">
        <v>245</v>
      </c>
      <c r="K9" s="222" t="s">
        <v>59</v>
      </c>
      <c r="L9" s="216"/>
      <c r="M9" s="223">
        <v>4900</v>
      </c>
      <c r="N9" s="223"/>
      <c r="O9" s="223">
        <v>4900</v>
      </c>
      <c r="P9" s="216"/>
      <c r="Q9" s="214" t="s">
        <v>237</v>
      </c>
      <c r="R9" s="214" t="s">
        <v>238</v>
      </c>
      <c r="S9" s="2"/>
    </row>
    <row r="10" spans="1:19" s="410" customFormat="1" ht="82.5" customHeight="1" x14ac:dyDescent="0.25">
      <c r="A10" s="552">
        <v>4</v>
      </c>
      <c r="B10" s="552">
        <v>6</v>
      </c>
      <c r="C10" s="552">
        <v>1</v>
      </c>
      <c r="D10" s="556">
        <v>9</v>
      </c>
      <c r="E10" s="556" t="s">
        <v>246</v>
      </c>
      <c r="F10" s="556" t="s">
        <v>247</v>
      </c>
      <c r="G10" s="556" t="s">
        <v>248</v>
      </c>
      <c r="H10" s="556">
        <v>4</v>
      </c>
      <c r="I10" s="113" t="s">
        <v>80</v>
      </c>
      <c r="J10" s="556" t="s">
        <v>249</v>
      </c>
      <c r="K10" s="559" t="s">
        <v>250</v>
      </c>
      <c r="L10" s="72"/>
      <c r="M10" s="560">
        <v>10500</v>
      </c>
      <c r="N10" s="560"/>
      <c r="O10" s="560">
        <v>10500</v>
      </c>
      <c r="P10" s="72"/>
      <c r="Q10" s="556" t="s">
        <v>237</v>
      </c>
      <c r="R10" s="556" t="s">
        <v>238</v>
      </c>
      <c r="S10" s="119"/>
    </row>
    <row r="11" spans="1:19" s="3" customFormat="1" ht="130.5" customHeight="1" x14ac:dyDescent="0.25">
      <c r="A11" s="1">
        <v>5</v>
      </c>
      <c r="B11" s="1">
        <v>6</v>
      </c>
      <c r="C11" s="1">
        <v>1</v>
      </c>
      <c r="D11" s="214">
        <v>9</v>
      </c>
      <c r="E11" s="214" t="s">
        <v>251</v>
      </c>
      <c r="F11" s="214" t="s">
        <v>252</v>
      </c>
      <c r="G11" s="214" t="s">
        <v>241</v>
      </c>
      <c r="H11" s="214">
        <v>30</v>
      </c>
      <c r="I11" s="5" t="s">
        <v>80</v>
      </c>
      <c r="J11" s="214" t="s">
        <v>253</v>
      </c>
      <c r="K11" s="222" t="s">
        <v>59</v>
      </c>
      <c r="L11" s="216"/>
      <c r="M11" s="223">
        <v>24950</v>
      </c>
      <c r="N11" s="223"/>
      <c r="O11" s="223">
        <v>24950</v>
      </c>
      <c r="P11" s="216"/>
      <c r="Q11" s="214" t="s">
        <v>237</v>
      </c>
      <c r="R11" s="214" t="s">
        <v>238</v>
      </c>
      <c r="S11" s="2"/>
    </row>
    <row r="12" spans="1:19" s="40" customFormat="1" ht="86.25" customHeight="1" x14ac:dyDescent="0.25">
      <c r="A12" s="45">
        <v>6</v>
      </c>
      <c r="B12" s="45">
        <v>3</v>
      </c>
      <c r="C12" s="45">
        <v>2</v>
      </c>
      <c r="D12" s="42">
        <v>10</v>
      </c>
      <c r="E12" s="42" t="s">
        <v>254</v>
      </c>
      <c r="F12" s="42" t="s">
        <v>255</v>
      </c>
      <c r="G12" s="42" t="s">
        <v>256</v>
      </c>
      <c r="H12" s="42">
        <v>1</v>
      </c>
      <c r="I12" s="26" t="s">
        <v>235</v>
      </c>
      <c r="J12" s="42" t="s">
        <v>257</v>
      </c>
      <c r="K12" s="43" t="s">
        <v>258</v>
      </c>
      <c r="L12" s="72"/>
      <c r="M12" s="12">
        <v>8500</v>
      </c>
      <c r="N12" s="44"/>
      <c r="O12" s="44">
        <v>8500</v>
      </c>
      <c r="P12" s="72"/>
      <c r="Q12" s="42" t="s">
        <v>237</v>
      </c>
      <c r="R12" s="42" t="s">
        <v>238</v>
      </c>
      <c r="S12" s="39"/>
    </row>
    <row r="13" spans="1:19" s="3" customFormat="1" ht="78" customHeight="1" x14ac:dyDescent="0.25">
      <c r="A13" s="1">
        <v>7</v>
      </c>
      <c r="B13" s="1">
        <v>6</v>
      </c>
      <c r="C13" s="1">
        <v>1</v>
      </c>
      <c r="D13" s="214">
        <v>13</v>
      </c>
      <c r="E13" s="214" t="s">
        <v>259</v>
      </c>
      <c r="F13" s="214" t="s">
        <v>260</v>
      </c>
      <c r="G13" s="214" t="s">
        <v>261</v>
      </c>
      <c r="H13" s="214">
        <v>4</v>
      </c>
      <c r="I13" s="5" t="s">
        <v>235</v>
      </c>
      <c r="J13" s="214" t="s">
        <v>262</v>
      </c>
      <c r="K13" s="222" t="s">
        <v>59</v>
      </c>
      <c r="L13" s="216"/>
      <c r="M13" s="223">
        <v>20000</v>
      </c>
      <c r="N13" s="223"/>
      <c r="O13" s="223">
        <v>20000</v>
      </c>
      <c r="P13" s="216"/>
      <c r="Q13" s="214" t="s">
        <v>237</v>
      </c>
      <c r="R13" s="214" t="s">
        <v>238</v>
      </c>
      <c r="S13" s="2"/>
    </row>
    <row r="14" spans="1:19" s="137" customFormat="1" ht="48.75" customHeight="1" x14ac:dyDescent="0.2">
      <c r="A14" s="926">
        <v>8</v>
      </c>
      <c r="B14" s="750">
        <v>6</v>
      </c>
      <c r="C14" s="750">
        <v>5</v>
      </c>
      <c r="D14" s="761">
        <v>4</v>
      </c>
      <c r="E14" s="761" t="s">
        <v>263</v>
      </c>
      <c r="F14" s="761" t="s">
        <v>264</v>
      </c>
      <c r="G14" s="550" t="s">
        <v>34</v>
      </c>
      <c r="H14" s="550">
        <v>120</v>
      </c>
      <c r="I14" s="51" t="s">
        <v>80</v>
      </c>
      <c r="J14" s="761" t="s">
        <v>265</v>
      </c>
      <c r="K14" s="902" t="s">
        <v>62</v>
      </c>
      <c r="L14" s="923"/>
      <c r="M14" s="831">
        <v>36000.199999999997</v>
      </c>
      <c r="N14" s="831"/>
      <c r="O14" s="831">
        <v>33000.199999999997</v>
      </c>
      <c r="P14" s="923"/>
      <c r="Q14" s="761" t="s">
        <v>266</v>
      </c>
      <c r="R14" s="761" t="s">
        <v>267</v>
      </c>
      <c r="S14" s="136"/>
    </row>
    <row r="15" spans="1:19" s="137" customFormat="1" ht="48.75" customHeight="1" x14ac:dyDescent="0.2">
      <c r="A15" s="927"/>
      <c r="B15" s="834"/>
      <c r="C15" s="834"/>
      <c r="D15" s="763"/>
      <c r="E15" s="763" t="s">
        <v>263</v>
      </c>
      <c r="F15" s="763" t="s">
        <v>264</v>
      </c>
      <c r="G15" s="550" t="s">
        <v>41</v>
      </c>
      <c r="H15" s="550">
        <v>120</v>
      </c>
      <c r="I15" s="51" t="s">
        <v>80</v>
      </c>
      <c r="J15" s="763"/>
      <c r="K15" s="925"/>
      <c r="L15" s="924"/>
      <c r="M15" s="833">
        <v>36000.199999999997</v>
      </c>
      <c r="N15" s="833"/>
      <c r="O15" s="833"/>
      <c r="P15" s="924"/>
      <c r="Q15" s="763" t="s">
        <v>266</v>
      </c>
      <c r="R15" s="763" t="s">
        <v>267</v>
      </c>
      <c r="S15" s="136"/>
    </row>
    <row r="16" spans="1:19" s="40" customFormat="1" ht="115.5" customHeight="1" x14ac:dyDescent="0.25">
      <c r="A16" s="25">
        <v>9</v>
      </c>
      <c r="B16" s="45">
        <v>6</v>
      </c>
      <c r="C16" s="45">
        <v>1</v>
      </c>
      <c r="D16" s="42">
        <v>4</v>
      </c>
      <c r="E16" s="42" t="s">
        <v>268</v>
      </c>
      <c r="F16" s="57" t="s">
        <v>269</v>
      </c>
      <c r="G16" s="42" t="s">
        <v>92</v>
      </c>
      <c r="H16" s="71">
        <v>20</v>
      </c>
      <c r="I16" s="26" t="s">
        <v>80</v>
      </c>
      <c r="J16" s="57" t="s">
        <v>270</v>
      </c>
      <c r="K16" s="43" t="s">
        <v>69</v>
      </c>
      <c r="L16" s="73"/>
      <c r="M16" s="44">
        <v>4818</v>
      </c>
      <c r="N16" s="44"/>
      <c r="O16" s="44">
        <v>4818</v>
      </c>
      <c r="P16" s="72"/>
      <c r="Q16" s="42" t="s">
        <v>271</v>
      </c>
      <c r="R16" s="57" t="s">
        <v>272</v>
      </c>
      <c r="S16" s="39"/>
    </row>
    <row r="17" spans="1:19" s="40" customFormat="1" ht="69.75" customHeight="1" x14ac:dyDescent="0.25">
      <c r="A17" s="45">
        <v>10</v>
      </c>
      <c r="B17" s="45">
        <v>1</v>
      </c>
      <c r="C17" s="45">
        <v>1</v>
      </c>
      <c r="D17" s="42">
        <v>6</v>
      </c>
      <c r="E17" s="42" t="s">
        <v>273</v>
      </c>
      <c r="F17" s="57" t="s">
        <v>274</v>
      </c>
      <c r="G17" s="42" t="s">
        <v>241</v>
      </c>
      <c r="H17" s="42">
        <v>20</v>
      </c>
      <c r="I17" s="26" t="s">
        <v>80</v>
      </c>
      <c r="J17" s="57" t="s">
        <v>275</v>
      </c>
      <c r="K17" s="43" t="s">
        <v>59</v>
      </c>
      <c r="L17" s="73"/>
      <c r="M17" s="44">
        <v>4816.24</v>
      </c>
      <c r="N17" s="44"/>
      <c r="O17" s="44">
        <v>4366.24</v>
      </c>
      <c r="P17" s="72"/>
      <c r="Q17" s="42" t="s">
        <v>276</v>
      </c>
      <c r="R17" s="57" t="s">
        <v>277</v>
      </c>
      <c r="S17" s="39"/>
    </row>
    <row r="18" spans="1:19" s="40" customFormat="1" ht="57" customHeight="1" x14ac:dyDescent="0.25">
      <c r="A18" s="750">
        <v>11</v>
      </c>
      <c r="B18" s="750">
        <v>3</v>
      </c>
      <c r="C18" s="750">
        <v>1</v>
      </c>
      <c r="D18" s="761">
        <v>6</v>
      </c>
      <c r="E18" s="761" t="s">
        <v>278</v>
      </c>
      <c r="F18" s="898" t="s">
        <v>279</v>
      </c>
      <c r="G18" s="42" t="s">
        <v>241</v>
      </c>
      <c r="H18" s="42">
        <v>40</v>
      </c>
      <c r="I18" s="26" t="s">
        <v>80</v>
      </c>
      <c r="J18" s="898" t="s">
        <v>280</v>
      </c>
      <c r="K18" s="902" t="s">
        <v>250</v>
      </c>
      <c r="L18" s="904"/>
      <c r="M18" s="831">
        <v>23679.65</v>
      </c>
      <c r="N18" s="831"/>
      <c r="O18" s="831">
        <v>19379.650000000001</v>
      </c>
      <c r="P18" s="906"/>
      <c r="Q18" s="761" t="s">
        <v>281</v>
      </c>
      <c r="R18" s="898" t="s">
        <v>282</v>
      </c>
      <c r="S18" s="39"/>
    </row>
    <row r="19" spans="1:19" s="40" customFormat="1" ht="47.25" customHeight="1" x14ac:dyDescent="0.25">
      <c r="A19" s="900"/>
      <c r="B19" s="900"/>
      <c r="C19" s="900"/>
      <c r="D19" s="797"/>
      <c r="E19" s="797"/>
      <c r="F19" s="901"/>
      <c r="G19" s="42" t="s">
        <v>76</v>
      </c>
      <c r="H19" s="42">
        <v>25</v>
      </c>
      <c r="I19" s="26" t="s">
        <v>80</v>
      </c>
      <c r="J19" s="901"/>
      <c r="K19" s="903"/>
      <c r="L19" s="905"/>
      <c r="M19" s="900"/>
      <c r="N19" s="900"/>
      <c r="O19" s="900"/>
      <c r="P19" s="905"/>
      <c r="Q19" s="797"/>
      <c r="R19" s="899"/>
      <c r="S19" s="39"/>
    </row>
    <row r="20" spans="1:19" s="40" customFormat="1" ht="18.75" customHeight="1" x14ac:dyDescent="0.25">
      <c r="A20" s="755">
        <v>12</v>
      </c>
      <c r="B20" s="755">
        <v>3</v>
      </c>
      <c r="C20" s="755">
        <v>1</v>
      </c>
      <c r="D20" s="756">
        <v>6</v>
      </c>
      <c r="E20" s="756" t="s">
        <v>283</v>
      </c>
      <c r="F20" s="909" t="s">
        <v>284</v>
      </c>
      <c r="G20" s="42" t="s">
        <v>171</v>
      </c>
      <c r="H20" s="42" t="s">
        <v>285</v>
      </c>
      <c r="I20" s="26" t="s">
        <v>80</v>
      </c>
      <c r="J20" s="909" t="s">
        <v>286</v>
      </c>
      <c r="K20" s="764" t="s">
        <v>101</v>
      </c>
      <c r="L20" s="907"/>
      <c r="M20" s="765">
        <v>60707.76</v>
      </c>
      <c r="N20" s="907"/>
      <c r="O20" s="765">
        <v>37690.36</v>
      </c>
      <c r="P20" s="907"/>
      <c r="Q20" s="756" t="s">
        <v>287</v>
      </c>
      <c r="R20" s="909" t="s">
        <v>288</v>
      </c>
      <c r="S20" s="39"/>
    </row>
    <row r="21" spans="1:19" s="40" customFormat="1" ht="20.25" customHeight="1" x14ac:dyDescent="0.25">
      <c r="A21" s="782"/>
      <c r="B21" s="782"/>
      <c r="C21" s="782"/>
      <c r="D21" s="784"/>
      <c r="E21" s="784"/>
      <c r="F21" s="910"/>
      <c r="G21" s="42" t="s">
        <v>64</v>
      </c>
      <c r="H21" s="42" t="s">
        <v>289</v>
      </c>
      <c r="I21" s="26" t="s">
        <v>80</v>
      </c>
      <c r="J21" s="910"/>
      <c r="K21" s="784"/>
      <c r="L21" s="908"/>
      <c r="M21" s="782"/>
      <c r="N21" s="908"/>
      <c r="O21" s="782"/>
      <c r="P21" s="908"/>
      <c r="Q21" s="784"/>
      <c r="R21" s="910"/>
      <c r="S21" s="39"/>
    </row>
    <row r="22" spans="1:19" s="40" customFormat="1" ht="39.75" customHeight="1" x14ac:dyDescent="0.25">
      <c r="A22" s="782"/>
      <c r="B22" s="782"/>
      <c r="C22" s="782"/>
      <c r="D22" s="784"/>
      <c r="E22" s="784"/>
      <c r="F22" s="910"/>
      <c r="G22" s="42" t="s">
        <v>290</v>
      </c>
      <c r="H22" s="42">
        <v>3000</v>
      </c>
      <c r="I22" s="26" t="s">
        <v>80</v>
      </c>
      <c r="J22" s="910"/>
      <c r="K22" s="784"/>
      <c r="L22" s="908"/>
      <c r="M22" s="782"/>
      <c r="N22" s="908"/>
      <c r="O22" s="782"/>
      <c r="P22" s="908"/>
      <c r="Q22" s="784"/>
      <c r="R22" s="910"/>
      <c r="S22" s="39"/>
    </row>
    <row r="23" spans="1:19" s="40" customFormat="1" ht="33" customHeight="1" x14ac:dyDescent="0.25">
      <c r="A23" s="755">
        <v>13</v>
      </c>
      <c r="B23" s="755">
        <v>1</v>
      </c>
      <c r="C23" s="755">
        <v>1</v>
      </c>
      <c r="D23" s="756">
        <v>6</v>
      </c>
      <c r="E23" s="756" t="s">
        <v>291</v>
      </c>
      <c r="F23" s="909" t="s">
        <v>292</v>
      </c>
      <c r="G23" s="42" t="s">
        <v>64</v>
      </c>
      <c r="H23" s="42">
        <v>100</v>
      </c>
      <c r="I23" s="26" t="s">
        <v>80</v>
      </c>
      <c r="J23" s="756" t="s">
        <v>293</v>
      </c>
      <c r="K23" s="764" t="s">
        <v>294</v>
      </c>
      <c r="L23" s="907"/>
      <c r="M23" s="916">
        <v>19071.86</v>
      </c>
      <c r="N23" s="907"/>
      <c r="O23" s="765">
        <v>16071.86</v>
      </c>
      <c r="P23" s="907"/>
      <c r="Q23" s="756" t="s">
        <v>295</v>
      </c>
      <c r="R23" s="909" t="s">
        <v>296</v>
      </c>
      <c r="S23" s="39"/>
    </row>
    <row r="24" spans="1:19" s="40" customFormat="1" ht="66" customHeight="1" x14ac:dyDescent="0.25">
      <c r="A24" s="782"/>
      <c r="B24" s="782"/>
      <c r="C24" s="782"/>
      <c r="D24" s="784"/>
      <c r="E24" s="784"/>
      <c r="F24" s="917"/>
      <c r="G24" s="42" t="s">
        <v>76</v>
      </c>
      <c r="H24" s="42">
        <v>60</v>
      </c>
      <c r="I24" s="26" t="s">
        <v>80</v>
      </c>
      <c r="J24" s="783"/>
      <c r="K24" s="783"/>
      <c r="L24" s="908"/>
      <c r="M24" s="782"/>
      <c r="N24" s="908"/>
      <c r="O24" s="782"/>
      <c r="P24" s="908"/>
      <c r="Q24" s="784"/>
      <c r="R24" s="910"/>
      <c r="S24" s="39"/>
    </row>
    <row r="25" spans="1:19" s="40" customFormat="1" ht="98.25" customHeight="1" x14ac:dyDescent="0.25">
      <c r="A25" s="45">
        <v>14</v>
      </c>
      <c r="B25" s="45">
        <v>1</v>
      </c>
      <c r="C25" s="45">
        <v>1</v>
      </c>
      <c r="D25" s="42">
        <v>6</v>
      </c>
      <c r="E25" s="42" t="s">
        <v>297</v>
      </c>
      <c r="F25" s="57" t="s">
        <v>298</v>
      </c>
      <c r="G25" s="42" t="s">
        <v>241</v>
      </c>
      <c r="H25" s="42">
        <v>40</v>
      </c>
      <c r="I25" s="26" t="s">
        <v>80</v>
      </c>
      <c r="J25" s="57" t="s">
        <v>299</v>
      </c>
      <c r="K25" s="43" t="s">
        <v>59</v>
      </c>
      <c r="L25" s="73"/>
      <c r="M25" s="44">
        <v>59548.1</v>
      </c>
      <c r="N25" s="44"/>
      <c r="O25" s="44">
        <v>51800</v>
      </c>
      <c r="P25" s="72"/>
      <c r="Q25" s="42" t="s">
        <v>295</v>
      </c>
      <c r="R25" s="57" t="s">
        <v>296</v>
      </c>
      <c r="S25" s="39"/>
    </row>
    <row r="26" spans="1:19" s="79" customFormat="1" ht="116.25" customHeight="1" x14ac:dyDescent="0.25">
      <c r="A26" s="53">
        <v>15</v>
      </c>
      <c r="B26" s="53">
        <v>1</v>
      </c>
      <c r="C26" s="53">
        <v>1</v>
      </c>
      <c r="D26" s="53">
        <v>6</v>
      </c>
      <c r="E26" s="53" t="s">
        <v>300</v>
      </c>
      <c r="F26" s="74" t="s">
        <v>301</v>
      </c>
      <c r="G26" s="53" t="s">
        <v>241</v>
      </c>
      <c r="H26" s="27">
        <v>27</v>
      </c>
      <c r="I26" s="53" t="s">
        <v>80</v>
      </c>
      <c r="J26" s="75" t="s">
        <v>302</v>
      </c>
      <c r="K26" s="27" t="s">
        <v>69</v>
      </c>
      <c r="L26" s="76"/>
      <c r="M26" s="56">
        <v>50000</v>
      </c>
      <c r="N26" s="56"/>
      <c r="O26" s="56">
        <v>50000</v>
      </c>
      <c r="P26" s="77"/>
      <c r="Q26" s="53" t="s">
        <v>295</v>
      </c>
      <c r="R26" s="78" t="s">
        <v>296</v>
      </c>
    </row>
    <row r="27" spans="1:19" s="79" customFormat="1" ht="82.5" customHeight="1" x14ac:dyDescent="0.25">
      <c r="A27" s="53">
        <v>16</v>
      </c>
      <c r="B27" s="53">
        <v>2</v>
      </c>
      <c r="C27" s="53">
        <v>1</v>
      </c>
      <c r="D27" s="53">
        <v>9</v>
      </c>
      <c r="E27" s="53" t="s">
        <v>303</v>
      </c>
      <c r="F27" s="74" t="s">
        <v>304</v>
      </c>
      <c r="G27" s="53" t="s">
        <v>171</v>
      </c>
      <c r="H27" s="27" t="s">
        <v>305</v>
      </c>
      <c r="I27" s="53" t="s">
        <v>80</v>
      </c>
      <c r="J27" s="55" t="s">
        <v>306</v>
      </c>
      <c r="K27" s="27" t="s">
        <v>59</v>
      </c>
      <c r="L27" s="76"/>
      <c r="M27" s="56">
        <v>66469.62</v>
      </c>
      <c r="N27" s="56"/>
      <c r="O27" s="56">
        <v>60368.28</v>
      </c>
      <c r="P27" s="77"/>
      <c r="Q27" s="53" t="s">
        <v>307</v>
      </c>
      <c r="R27" s="78" t="s">
        <v>308</v>
      </c>
    </row>
    <row r="28" spans="1:19" s="79" customFormat="1" ht="149.25" customHeight="1" x14ac:dyDescent="0.25">
      <c r="A28" s="53">
        <v>17</v>
      </c>
      <c r="B28" s="53">
        <v>3</v>
      </c>
      <c r="C28" s="53" t="s">
        <v>309</v>
      </c>
      <c r="D28" s="53">
        <v>10</v>
      </c>
      <c r="E28" s="53" t="s">
        <v>310</v>
      </c>
      <c r="F28" s="74" t="s">
        <v>311</v>
      </c>
      <c r="G28" s="27" t="s">
        <v>312</v>
      </c>
      <c r="H28" s="27">
        <v>3</v>
      </c>
      <c r="I28" s="27" t="s">
        <v>235</v>
      </c>
      <c r="J28" s="55" t="s">
        <v>313</v>
      </c>
      <c r="K28" s="27" t="s">
        <v>101</v>
      </c>
      <c r="L28" s="76"/>
      <c r="M28" s="56">
        <v>29346</v>
      </c>
      <c r="N28" s="56"/>
      <c r="O28" s="56">
        <v>26678</v>
      </c>
      <c r="P28" s="77"/>
      <c r="Q28" s="53" t="s">
        <v>314</v>
      </c>
      <c r="R28" s="78" t="s">
        <v>308</v>
      </c>
    </row>
    <row r="29" spans="1:19" s="79" customFormat="1" ht="49.5" customHeight="1" x14ac:dyDescent="0.25">
      <c r="A29" s="796">
        <v>18</v>
      </c>
      <c r="B29" s="796">
        <v>6</v>
      </c>
      <c r="C29" s="796">
        <v>5</v>
      </c>
      <c r="D29" s="796">
        <v>11</v>
      </c>
      <c r="E29" s="796" t="s">
        <v>315</v>
      </c>
      <c r="F29" s="913" t="s">
        <v>316</v>
      </c>
      <c r="G29" s="53" t="s">
        <v>171</v>
      </c>
      <c r="H29" s="27">
        <v>32</v>
      </c>
      <c r="I29" s="53" t="s">
        <v>80</v>
      </c>
      <c r="J29" s="915" t="s">
        <v>317</v>
      </c>
      <c r="K29" s="915" t="s">
        <v>59</v>
      </c>
      <c r="L29" s="920"/>
      <c r="M29" s="921">
        <v>48139.99</v>
      </c>
      <c r="N29" s="921"/>
      <c r="O29" s="921">
        <v>37199.99</v>
      </c>
      <c r="P29" s="922"/>
      <c r="Q29" s="796" t="s">
        <v>318</v>
      </c>
      <c r="R29" s="911" t="s">
        <v>319</v>
      </c>
    </row>
    <row r="30" spans="1:19" s="79" customFormat="1" ht="50.25" customHeight="1" x14ac:dyDescent="0.25">
      <c r="A30" s="797"/>
      <c r="B30" s="797"/>
      <c r="C30" s="797"/>
      <c r="D30" s="797"/>
      <c r="E30" s="797"/>
      <c r="F30" s="914"/>
      <c r="G30" s="53" t="s">
        <v>64</v>
      </c>
      <c r="H30" s="27">
        <v>100</v>
      </c>
      <c r="I30" s="53" t="s">
        <v>80</v>
      </c>
      <c r="J30" s="903"/>
      <c r="K30" s="903"/>
      <c r="L30" s="797"/>
      <c r="M30" s="797"/>
      <c r="N30" s="797"/>
      <c r="O30" s="797"/>
      <c r="P30" s="912"/>
      <c r="Q30" s="797"/>
      <c r="R30" s="912"/>
    </row>
    <row r="31" spans="1:19" s="225" customFormat="1" ht="84" customHeight="1" x14ac:dyDescent="0.2">
      <c r="A31" s="221">
        <v>19</v>
      </c>
      <c r="B31" s="549">
        <v>6</v>
      </c>
      <c r="C31" s="549">
        <v>1</v>
      </c>
      <c r="D31" s="553">
        <v>3</v>
      </c>
      <c r="E31" s="553" t="s">
        <v>2277</v>
      </c>
      <c r="F31" s="553" t="s">
        <v>233</v>
      </c>
      <c r="G31" s="553" t="s">
        <v>234</v>
      </c>
      <c r="H31" s="553">
        <v>1</v>
      </c>
      <c r="I31" s="5" t="s">
        <v>235</v>
      </c>
      <c r="J31" s="589" t="s">
        <v>236</v>
      </c>
      <c r="K31" s="618"/>
      <c r="L31" s="557" t="s">
        <v>59</v>
      </c>
      <c r="N31" s="558">
        <v>100000</v>
      </c>
      <c r="P31" s="348">
        <v>100000</v>
      </c>
      <c r="Q31" s="553" t="s">
        <v>237</v>
      </c>
      <c r="R31" s="553" t="s">
        <v>238</v>
      </c>
      <c r="S31" s="224"/>
    </row>
    <row r="32" spans="1:19" s="408" customFormat="1" ht="93" customHeight="1" x14ac:dyDescent="0.25">
      <c r="A32" s="549">
        <v>20</v>
      </c>
      <c r="B32" s="549">
        <v>6</v>
      </c>
      <c r="C32" s="549">
        <v>5</v>
      </c>
      <c r="D32" s="553">
        <v>4</v>
      </c>
      <c r="E32" s="553" t="s">
        <v>2278</v>
      </c>
      <c r="F32" s="553" t="s">
        <v>240</v>
      </c>
      <c r="G32" s="553" t="s">
        <v>241</v>
      </c>
      <c r="H32" s="226">
        <v>10</v>
      </c>
      <c r="I32" s="5" t="s">
        <v>80</v>
      </c>
      <c r="J32" s="589" t="s">
        <v>2279</v>
      </c>
      <c r="K32" s="216"/>
      <c r="L32" s="557" t="s">
        <v>59</v>
      </c>
      <c r="M32" s="558"/>
      <c r="N32" s="558">
        <v>5000</v>
      </c>
      <c r="O32" s="558"/>
      <c r="P32" s="592">
        <v>5000</v>
      </c>
      <c r="Q32" s="553" t="s">
        <v>237</v>
      </c>
      <c r="R32" s="553" t="s">
        <v>238</v>
      </c>
      <c r="S32" s="2"/>
    </row>
    <row r="33" spans="1:19" s="408" customFormat="1" ht="52.5" customHeight="1" x14ac:dyDescent="0.25">
      <c r="A33" s="221">
        <v>21</v>
      </c>
      <c r="B33" s="549">
        <v>6</v>
      </c>
      <c r="C33" s="549">
        <v>5</v>
      </c>
      <c r="D33" s="553">
        <v>4</v>
      </c>
      <c r="E33" s="553" t="s">
        <v>243</v>
      </c>
      <c r="F33" s="553" t="s">
        <v>244</v>
      </c>
      <c r="G33" s="553" t="s">
        <v>92</v>
      </c>
      <c r="H33" s="553">
        <v>30</v>
      </c>
      <c r="I33" s="5" t="s">
        <v>80</v>
      </c>
      <c r="J33" s="589" t="s">
        <v>245</v>
      </c>
      <c r="K33" s="216"/>
      <c r="L33" s="557" t="s">
        <v>59</v>
      </c>
      <c r="M33" s="558"/>
      <c r="N33" s="558">
        <v>5000</v>
      </c>
      <c r="O33" s="558"/>
      <c r="P33" s="592">
        <v>5000</v>
      </c>
      <c r="Q33" s="553" t="s">
        <v>237</v>
      </c>
      <c r="R33" s="553" t="s">
        <v>238</v>
      </c>
      <c r="S33" s="2"/>
    </row>
    <row r="34" spans="1:19" s="410" customFormat="1" ht="82.5" customHeight="1" x14ac:dyDescent="0.25">
      <c r="A34" s="549">
        <v>22</v>
      </c>
      <c r="B34" s="552">
        <v>6</v>
      </c>
      <c r="C34" s="552">
        <v>1</v>
      </c>
      <c r="D34" s="556">
        <v>6</v>
      </c>
      <c r="E34" s="556" t="s">
        <v>246</v>
      </c>
      <c r="F34" s="556" t="s">
        <v>247</v>
      </c>
      <c r="G34" s="556" t="s">
        <v>248</v>
      </c>
      <c r="H34" s="556">
        <v>5</v>
      </c>
      <c r="I34" s="113" t="s">
        <v>80</v>
      </c>
      <c r="J34" s="566" t="s">
        <v>249</v>
      </c>
      <c r="K34" s="72"/>
      <c r="L34" s="559" t="s">
        <v>250</v>
      </c>
      <c r="M34" s="560"/>
      <c r="N34" s="560">
        <v>10000</v>
      </c>
      <c r="O34" s="560"/>
      <c r="P34" s="617">
        <v>10000</v>
      </c>
      <c r="Q34" s="556" t="s">
        <v>237</v>
      </c>
      <c r="R34" s="556" t="s">
        <v>238</v>
      </c>
      <c r="S34" s="119"/>
    </row>
    <row r="35" spans="1:19" s="410" customFormat="1" ht="82.5" customHeight="1" x14ac:dyDescent="0.25">
      <c r="A35" s="221">
        <v>23</v>
      </c>
      <c r="B35" s="552">
        <v>6</v>
      </c>
      <c r="C35" s="552">
        <v>1</v>
      </c>
      <c r="D35" s="556">
        <v>6</v>
      </c>
      <c r="E35" s="556" t="s">
        <v>2280</v>
      </c>
      <c r="F35" s="556" t="s">
        <v>2281</v>
      </c>
      <c r="G35" s="553" t="s">
        <v>2282</v>
      </c>
      <c r="H35" s="556">
        <v>20</v>
      </c>
      <c r="I35" s="113" t="s">
        <v>80</v>
      </c>
      <c r="J35" s="589" t="s">
        <v>2283</v>
      </c>
      <c r="K35" s="72"/>
      <c r="L35" s="559" t="s">
        <v>59</v>
      </c>
      <c r="M35" s="560"/>
      <c r="N35" s="560">
        <v>60000</v>
      </c>
      <c r="O35" s="560"/>
      <c r="P35" s="617">
        <v>60000</v>
      </c>
      <c r="Q35" s="556" t="s">
        <v>237</v>
      </c>
      <c r="R35" s="556" t="s">
        <v>238</v>
      </c>
      <c r="S35" s="119"/>
    </row>
    <row r="36" spans="1:19" s="410" customFormat="1" ht="82.5" customHeight="1" x14ac:dyDescent="0.25">
      <c r="A36" s="221">
        <v>24</v>
      </c>
      <c r="B36" s="552">
        <v>1</v>
      </c>
      <c r="C36" s="552">
        <v>1</v>
      </c>
      <c r="D36" s="556">
        <v>6</v>
      </c>
      <c r="E36" s="556" t="s">
        <v>2284</v>
      </c>
      <c r="F36" s="556" t="s">
        <v>2285</v>
      </c>
      <c r="G36" s="553" t="s">
        <v>64</v>
      </c>
      <c r="H36" s="556">
        <v>200</v>
      </c>
      <c r="I36" s="113" t="s">
        <v>80</v>
      </c>
      <c r="J36" s="589" t="s">
        <v>2286</v>
      </c>
      <c r="K36" s="72"/>
      <c r="L36" s="559" t="s">
        <v>59</v>
      </c>
      <c r="M36" s="560"/>
      <c r="N36" s="560">
        <v>30000</v>
      </c>
      <c r="O36" s="560"/>
      <c r="P36" s="617">
        <v>30000</v>
      </c>
      <c r="Q36" s="556" t="s">
        <v>237</v>
      </c>
      <c r="R36" s="556" t="s">
        <v>238</v>
      </c>
      <c r="S36" s="119"/>
    </row>
    <row r="37" spans="1:19" s="408" customFormat="1" ht="116.25" customHeight="1" x14ac:dyDescent="0.25">
      <c r="A37" s="549">
        <v>25</v>
      </c>
      <c r="B37" s="549">
        <v>6</v>
      </c>
      <c r="C37" s="549">
        <v>1</v>
      </c>
      <c r="D37" s="553">
        <v>9</v>
      </c>
      <c r="E37" s="553" t="s">
        <v>2287</v>
      </c>
      <c r="F37" s="553" t="s">
        <v>2288</v>
      </c>
      <c r="G37" s="553" t="s">
        <v>2282</v>
      </c>
      <c r="H37" s="553">
        <v>25</v>
      </c>
      <c r="I37" s="5" t="s">
        <v>80</v>
      </c>
      <c r="J37" s="589" t="s">
        <v>253</v>
      </c>
      <c r="K37" s="216"/>
      <c r="L37" s="557" t="s">
        <v>101</v>
      </c>
      <c r="M37" s="558"/>
      <c r="N37" s="558">
        <v>40000</v>
      </c>
      <c r="O37" s="558"/>
      <c r="P37" s="592">
        <v>40000</v>
      </c>
      <c r="Q37" s="553" t="s">
        <v>237</v>
      </c>
      <c r="R37" s="553" t="s">
        <v>238</v>
      </c>
      <c r="S37" s="2"/>
    </row>
    <row r="38" spans="1:19" s="410" customFormat="1" ht="86.25" customHeight="1" x14ac:dyDescent="0.25">
      <c r="A38" s="221">
        <v>26</v>
      </c>
      <c r="B38" s="552">
        <v>3</v>
      </c>
      <c r="C38" s="552">
        <v>2</v>
      </c>
      <c r="D38" s="556">
        <v>10</v>
      </c>
      <c r="E38" s="556" t="s">
        <v>2289</v>
      </c>
      <c r="F38" s="556" t="s">
        <v>255</v>
      </c>
      <c r="G38" s="556" t="s">
        <v>256</v>
      </c>
      <c r="H38" s="556">
        <v>1</v>
      </c>
      <c r="I38" s="113" t="s">
        <v>235</v>
      </c>
      <c r="J38" s="566" t="s">
        <v>257</v>
      </c>
      <c r="K38" s="72"/>
      <c r="L38" s="559" t="s">
        <v>258</v>
      </c>
      <c r="M38" s="560"/>
      <c r="N38" s="560">
        <v>25000</v>
      </c>
      <c r="O38" s="560"/>
      <c r="P38" s="617">
        <v>25000</v>
      </c>
      <c r="Q38" s="556" t="s">
        <v>237</v>
      </c>
      <c r="R38" s="556" t="s">
        <v>238</v>
      </c>
      <c r="S38" s="119"/>
    </row>
    <row r="39" spans="1:19" s="408" customFormat="1" ht="78" customHeight="1" x14ac:dyDescent="0.25">
      <c r="A39" s="549">
        <v>27</v>
      </c>
      <c r="B39" s="549">
        <v>6</v>
      </c>
      <c r="C39" s="549">
        <v>1</v>
      </c>
      <c r="D39" s="553">
        <v>13</v>
      </c>
      <c r="E39" s="553" t="s">
        <v>259</v>
      </c>
      <c r="F39" s="553" t="s">
        <v>260</v>
      </c>
      <c r="G39" s="553" t="s">
        <v>261</v>
      </c>
      <c r="H39" s="553">
        <v>5</v>
      </c>
      <c r="I39" s="5" t="s">
        <v>235</v>
      </c>
      <c r="J39" s="589" t="s">
        <v>262</v>
      </c>
      <c r="K39" s="216"/>
      <c r="L39" s="557" t="s">
        <v>59</v>
      </c>
      <c r="M39" s="558"/>
      <c r="N39" s="558">
        <v>25000</v>
      </c>
      <c r="O39" s="558"/>
      <c r="P39" s="592">
        <v>25000</v>
      </c>
      <c r="Q39" s="553" t="s">
        <v>237</v>
      </c>
      <c r="R39" s="553" t="s">
        <v>238</v>
      </c>
      <c r="S39" s="2"/>
    </row>
    <row r="40" spans="1:19" s="108" customFormat="1" ht="29.25" customHeight="1" x14ac:dyDescent="0.25">
      <c r="M40" s="109"/>
      <c r="N40" s="109"/>
      <c r="O40" s="109"/>
      <c r="P40" s="109"/>
    </row>
    <row r="41" spans="1:19" s="108" customFormat="1" ht="18" customHeight="1" x14ac:dyDescent="0.25">
      <c r="L41" s="219"/>
      <c r="M41" s="918" t="s">
        <v>119</v>
      </c>
      <c r="N41" s="918"/>
      <c r="O41" s="828" t="s">
        <v>120</v>
      </c>
      <c r="P41" s="919"/>
    </row>
    <row r="42" spans="1:19" s="108" customFormat="1" ht="16.5" customHeight="1" x14ac:dyDescent="0.25">
      <c r="L42" s="41"/>
      <c r="M42" s="582" t="s">
        <v>121</v>
      </c>
      <c r="N42" s="582" t="s">
        <v>122</v>
      </c>
      <c r="O42" s="217" t="s">
        <v>121</v>
      </c>
      <c r="P42" s="189" t="s">
        <v>122</v>
      </c>
    </row>
    <row r="43" spans="1:19" s="108" customFormat="1" ht="18" customHeight="1" x14ac:dyDescent="0.25">
      <c r="L43" s="41"/>
      <c r="M43" s="359">
        <v>16</v>
      </c>
      <c r="N43" s="360">
        <v>570250</v>
      </c>
      <c r="O43" s="598">
        <v>11</v>
      </c>
      <c r="P43" s="114">
        <v>341372.58</v>
      </c>
    </row>
    <row r="44" spans="1:19" s="108" customFormat="1" ht="27.75" customHeight="1" x14ac:dyDescent="0.25">
      <c r="L44" s="41"/>
      <c r="M44" s="109"/>
      <c r="N44" s="109"/>
      <c r="O44" s="109"/>
      <c r="P44" s="109"/>
    </row>
    <row r="45" spans="1:19" s="41" customFormat="1" ht="15" customHeight="1" x14ac:dyDescent="0.25">
      <c r="M45" s="23"/>
      <c r="N45" s="23"/>
      <c r="O45" s="23"/>
      <c r="P45" s="23"/>
    </row>
    <row r="46" spans="1:19" s="41" customFormat="1" ht="15" customHeight="1" x14ac:dyDescent="0.25">
      <c r="M46" s="23"/>
      <c r="N46" s="23"/>
      <c r="O46" s="23"/>
      <c r="P46" s="23"/>
    </row>
    <row r="47" spans="1:19" s="41" customFormat="1" ht="15" customHeight="1" x14ac:dyDescent="0.25">
      <c r="M47" s="23"/>
      <c r="N47" s="23"/>
      <c r="O47" s="23"/>
      <c r="P47" s="23"/>
    </row>
    <row r="48" spans="1:19" s="41" customFormat="1" ht="15" customHeight="1" x14ac:dyDescent="0.25">
      <c r="M48" s="23"/>
      <c r="N48" s="23"/>
      <c r="O48" s="23"/>
      <c r="P48" s="23"/>
    </row>
    <row r="49" spans="12:16" s="41" customFormat="1" ht="15" customHeight="1" x14ac:dyDescent="0.25">
      <c r="M49" s="23"/>
      <c r="N49" s="23"/>
      <c r="O49" s="23"/>
      <c r="P49" s="23"/>
    </row>
    <row r="50" spans="12:16" s="41" customFormat="1" ht="15" customHeight="1" x14ac:dyDescent="0.25">
      <c r="M50" s="23"/>
      <c r="N50" s="23"/>
      <c r="O50" s="23"/>
      <c r="P50" s="23"/>
    </row>
    <row r="51" spans="12:16" s="41" customFormat="1" ht="15" customHeight="1" x14ac:dyDescent="0.25">
      <c r="M51" s="23"/>
      <c r="N51" s="23"/>
      <c r="O51" s="23"/>
      <c r="P51" s="23"/>
    </row>
    <row r="52" spans="12:16" s="41" customFormat="1" ht="15" customHeight="1" x14ac:dyDescent="0.25">
      <c r="M52" s="23"/>
      <c r="N52" s="23"/>
      <c r="O52" s="23"/>
      <c r="P52" s="23"/>
    </row>
    <row r="53" spans="12:16" s="41" customFormat="1" ht="15" customHeight="1" x14ac:dyDescent="0.25">
      <c r="M53" s="23"/>
      <c r="N53" s="23"/>
      <c r="O53" s="23"/>
      <c r="P53" s="23"/>
    </row>
    <row r="54" spans="12:16" s="41" customFormat="1" ht="15" customHeight="1" x14ac:dyDescent="0.25">
      <c r="M54" s="23"/>
      <c r="N54" s="23"/>
      <c r="O54" s="23"/>
      <c r="P54" s="23"/>
    </row>
    <row r="55" spans="12:16" s="41" customFormat="1" ht="15" customHeight="1" x14ac:dyDescent="0.25">
      <c r="L55"/>
      <c r="M55" s="23"/>
      <c r="N55" s="23"/>
      <c r="O55" s="23"/>
      <c r="P55" s="23"/>
    </row>
    <row r="56" spans="12:16" s="41" customFormat="1" ht="15" customHeight="1" x14ac:dyDescent="0.25">
      <c r="L56"/>
      <c r="M56" s="23"/>
      <c r="N56" s="23"/>
      <c r="O56" s="23"/>
      <c r="P56" s="23"/>
    </row>
    <row r="57" spans="12:16" s="41" customFormat="1" ht="15" customHeight="1" x14ac:dyDescent="0.25">
      <c r="L57"/>
      <c r="M57" s="23"/>
      <c r="N57" s="23"/>
      <c r="O57" s="23"/>
      <c r="P57" s="23"/>
    </row>
  </sheetData>
  <mergeCells count="91">
    <mergeCell ref="A14:A15"/>
    <mergeCell ref="B14:B15"/>
    <mergeCell ref="C14:C15"/>
    <mergeCell ref="D14:D15"/>
    <mergeCell ref="E14:E15"/>
    <mergeCell ref="F14:F15"/>
    <mergeCell ref="J14:J15"/>
    <mergeCell ref="K14:K15"/>
    <mergeCell ref="L14:L15"/>
    <mergeCell ref="M14:M15"/>
    <mergeCell ref="N14:N15"/>
    <mergeCell ref="O14:O15"/>
    <mergeCell ref="P14:P15"/>
    <mergeCell ref="Q14:Q15"/>
    <mergeCell ref="R14:R15"/>
    <mergeCell ref="M41:N41"/>
    <mergeCell ref="O41:P41"/>
    <mergeCell ref="L29:L30"/>
    <mergeCell ref="M29:M30"/>
    <mergeCell ref="N29:N30"/>
    <mergeCell ref="O29:O30"/>
    <mergeCell ref="P29:P30"/>
    <mergeCell ref="A29:A30"/>
    <mergeCell ref="B29:B30"/>
    <mergeCell ref="C29:C30"/>
    <mergeCell ref="D29:D30"/>
    <mergeCell ref="E29:E30"/>
    <mergeCell ref="Q20:Q22"/>
    <mergeCell ref="R20:R22"/>
    <mergeCell ref="Q29:Q30"/>
    <mergeCell ref="R23:R24"/>
    <mergeCell ref="F29:F30"/>
    <mergeCell ref="J29:J30"/>
    <mergeCell ref="K29:K30"/>
    <mergeCell ref="L23:L24"/>
    <mergeCell ref="M23:M24"/>
    <mergeCell ref="F23:F24"/>
    <mergeCell ref="J23:J24"/>
    <mergeCell ref="K23:K24"/>
    <mergeCell ref="Q23:Q24"/>
    <mergeCell ref="N23:N24"/>
    <mergeCell ref="O23:O24"/>
    <mergeCell ref="P23:P24"/>
    <mergeCell ref="R29:R30"/>
    <mergeCell ref="A23:A24"/>
    <mergeCell ref="B23:B24"/>
    <mergeCell ref="C23:C24"/>
    <mergeCell ref="D23:D24"/>
    <mergeCell ref="E23:E24"/>
    <mergeCell ref="P20:P22"/>
    <mergeCell ref="J20:J22"/>
    <mergeCell ref="K20:K22"/>
    <mergeCell ref="A20:A22"/>
    <mergeCell ref="B20:B22"/>
    <mergeCell ref="C20:C22"/>
    <mergeCell ref="D20:D22"/>
    <mergeCell ref="E20:E22"/>
    <mergeCell ref="F20:F22"/>
    <mergeCell ref="L20:L22"/>
    <mergeCell ref="M20:M22"/>
    <mergeCell ref="N20:N22"/>
    <mergeCell ref="O20:O22"/>
    <mergeCell ref="Q18:Q19"/>
    <mergeCell ref="R18:R19"/>
    <mergeCell ref="A18:A19"/>
    <mergeCell ref="B18:B19"/>
    <mergeCell ref="C18:C19"/>
    <mergeCell ref="D18:D19"/>
    <mergeCell ref="E18:E19"/>
    <mergeCell ref="F18:F19"/>
    <mergeCell ref="J18:J19"/>
    <mergeCell ref="K18:K19"/>
    <mergeCell ref="L18:L19"/>
    <mergeCell ref="M18:M19"/>
    <mergeCell ref="N18:N19"/>
    <mergeCell ref="O18:O19"/>
    <mergeCell ref="P18:P19"/>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pageSetup paperSize="9" orientation="portrait" horizontalDpi="4294967294" verticalDpi="429496729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S140"/>
  <sheetViews>
    <sheetView topLeftCell="A22" zoomScale="70" zoomScaleNormal="70" workbookViewId="0">
      <selection activeCell="G32" sqref="G32"/>
    </sheetView>
  </sheetViews>
  <sheetFormatPr defaultRowHeight="15" x14ac:dyDescent="0.25"/>
  <cols>
    <col min="1" max="1" width="4.7109375" style="407" customWidth="1"/>
    <col min="2" max="2" width="9.140625" style="407"/>
    <col min="3" max="3" width="11.42578125" style="407" customWidth="1"/>
    <col min="4" max="4" width="9.7109375" style="407" customWidth="1"/>
    <col min="5" max="5" width="45.7109375" style="407" customWidth="1"/>
    <col min="6" max="6" width="57.7109375" style="407" customWidth="1"/>
    <col min="7" max="7" width="35.7109375" style="407" customWidth="1"/>
    <col min="8" max="8" width="19.28515625" style="407" customWidth="1"/>
    <col min="9" max="9" width="17" style="407" customWidth="1"/>
    <col min="10" max="10" width="29.7109375" style="407" customWidth="1"/>
    <col min="11" max="11" width="10.7109375" style="407" customWidth="1"/>
    <col min="12" max="12" width="12.7109375" style="407" customWidth="1"/>
    <col min="13" max="13" width="13.5703125" style="104" customWidth="1"/>
    <col min="14" max="14" width="16.140625" style="104" customWidth="1"/>
    <col min="15" max="16" width="14.7109375" style="104" customWidth="1"/>
    <col min="17" max="17" width="17.85546875" style="407" customWidth="1"/>
    <col min="18" max="18" width="13.855468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2" spans="1:19" x14ac:dyDescent="0.25">
      <c r="A2" s="409" t="s">
        <v>4125</v>
      </c>
    </row>
    <row r="4" spans="1:19" s="106" customFormat="1" ht="47.25" customHeight="1" x14ac:dyDescent="0.2">
      <c r="A4" s="1199" t="s">
        <v>0</v>
      </c>
      <c r="B4" s="1201" t="s">
        <v>1</v>
      </c>
      <c r="C4" s="1201" t="s">
        <v>2</v>
      </c>
      <c r="D4" s="1201" t="s">
        <v>3</v>
      </c>
      <c r="E4" s="1203" t="s">
        <v>4</v>
      </c>
      <c r="F4" s="1203" t="s">
        <v>5</v>
      </c>
      <c r="G4" s="1203" t="s">
        <v>6</v>
      </c>
      <c r="H4" s="1206" t="s">
        <v>7</v>
      </c>
      <c r="I4" s="1206"/>
      <c r="J4" s="1203" t="s">
        <v>8</v>
      </c>
      <c r="K4" s="1207" t="s">
        <v>9</v>
      </c>
      <c r="L4" s="1208"/>
      <c r="M4" s="1205" t="s">
        <v>10</v>
      </c>
      <c r="N4" s="1205"/>
      <c r="O4" s="1205" t="s">
        <v>11</v>
      </c>
      <c r="P4" s="1205"/>
      <c r="Q4" s="1201" t="s">
        <v>3774</v>
      </c>
      <c r="R4" s="1201" t="s">
        <v>13</v>
      </c>
      <c r="S4" s="105"/>
    </row>
    <row r="5" spans="1:19" s="106" customFormat="1" ht="35.25" customHeight="1" x14ac:dyDescent="0.2">
      <c r="A5" s="1200"/>
      <c r="B5" s="1202"/>
      <c r="C5" s="1202"/>
      <c r="D5" s="1202"/>
      <c r="E5" s="1204"/>
      <c r="F5" s="1204"/>
      <c r="G5" s="1204"/>
      <c r="H5" s="486" t="s">
        <v>14</v>
      </c>
      <c r="I5" s="486" t="s">
        <v>15</v>
      </c>
      <c r="J5" s="1204"/>
      <c r="K5" s="489">
        <v>2018</v>
      </c>
      <c r="L5" s="489">
        <v>2019</v>
      </c>
      <c r="M5" s="491">
        <v>2018</v>
      </c>
      <c r="N5" s="491">
        <v>2019</v>
      </c>
      <c r="O5" s="491">
        <v>2018</v>
      </c>
      <c r="P5" s="491">
        <v>2019</v>
      </c>
      <c r="Q5" s="1202"/>
      <c r="R5" s="1202"/>
      <c r="S5" s="105"/>
    </row>
    <row r="6" spans="1:19" s="106" customFormat="1" ht="15.75" customHeight="1" x14ac:dyDescent="0.2">
      <c r="A6" s="490" t="s">
        <v>16</v>
      </c>
      <c r="B6" s="486" t="s">
        <v>17</v>
      </c>
      <c r="C6" s="486" t="s">
        <v>18</v>
      </c>
      <c r="D6" s="486" t="s">
        <v>19</v>
      </c>
      <c r="E6" s="487" t="s">
        <v>20</v>
      </c>
      <c r="F6" s="487" t="s">
        <v>21</v>
      </c>
      <c r="G6" s="487" t="s">
        <v>22</v>
      </c>
      <c r="H6" s="486" t="s">
        <v>23</v>
      </c>
      <c r="I6" s="486" t="s">
        <v>24</v>
      </c>
      <c r="J6" s="487" t="s">
        <v>25</v>
      </c>
      <c r="K6" s="489" t="s">
        <v>26</v>
      </c>
      <c r="L6" s="489" t="s">
        <v>27</v>
      </c>
      <c r="M6" s="488" t="s">
        <v>28</v>
      </c>
      <c r="N6" s="488" t="s">
        <v>29</v>
      </c>
      <c r="O6" s="488" t="s">
        <v>30</v>
      </c>
      <c r="P6" s="488" t="s">
        <v>31</v>
      </c>
      <c r="Q6" s="487" t="s">
        <v>32</v>
      </c>
      <c r="R6" s="486" t="s">
        <v>33</v>
      </c>
      <c r="S6" s="105"/>
    </row>
    <row r="7" spans="1:19" s="408" customFormat="1" ht="75" x14ac:dyDescent="0.25">
      <c r="A7" s="481">
        <v>1</v>
      </c>
      <c r="B7" s="478">
        <v>2</v>
      </c>
      <c r="C7" s="478">
        <v>4</v>
      </c>
      <c r="D7" s="474">
        <v>2</v>
      </c>
      <c r="E7" s="484" t="s">
        <v>3773</v>
      </c>
      <c r="F7" s="474" t="s">
        <v>3772</v>
      </c>
      <c r="G7" s="474" t="s">
        <v>34</v>
      </c>
      <c r="H7" s="476" t="s">
        <v>3216</v>
      </c>
      <c r="I7" s="483" t="s">
        <v>66</v>
      </c>
      <c r="J7" s="474" t="s">
        <v>3723</v>
      </c>
      <c r="K7" s="476" t="s">
        <v>59</v>
      </c>
      <c r="L7" s="476" t="s">
        <v>67</v>
      </c>
      <c r="M7" s="485">
        <v>10050</v>
      </c>
      <c r="N7" s="475"/>
      <c r="O7" s="475">
        <v>10050</v>
      </c>
      <c r="P7" s="475"/>
      <c r="Q7" s="474" t="s">
        <v>2890</v>
      </c>
      <c r="R7" s="474" t="s">
        <v>3720</v>
      </c>
      <c r="S7" s="479"/>
    </row>
    <row r="8" spans="1:19" s="408" customFormat="1" ht="135" x14ac:dyDescent="0.25">
      <c r="A8" s="478">
        <v>2</v>
      </c>
      <c r="B8" s="478">
        <v>2</v>
      </c>
      <c r="C8" s="478">
        <v>4</v>
      </c>
      <c r="D8" s="474">
        <v>2</v>
      </c>
      <c r="E8" s="484" t="s">
        <v>3771</v>
      </c>
      <c r="F8" s="474" t="s">
        <v>3770</v>
      </c>
      <c r="G8" s="474" t="s">
        <v>68</v>
      </c>
      <c r="H8" s="476" t="s">
        <v>3216</v>
      </c>
      <c r="I8" s="483" t="s">
        <v>3745</v>
      </c>
      <c r="J8" s="474" t="s">
        <v>3769</v>
      </c>
      <c r="K8" s="476" t="s">
        <v>69</v>
      </c>
      <c r="L8" s="476" t="s">
        <v>67</v>
      </c>
      <c r="M8" s="475">
        <v>35132</v>
      </c>
      <c r="N8" s="475"/>
      <c r="O8" s="475">
        <v>35132</v>
      </c>
      <c r="P8" s="475"/>
      <c r="Q8" s="474" t="s">
        <v>2890</v>
      </c>
      <c r="R8" s="474" t="s">
        <v>3720</v>
      </c>
      <c r="S8" s="479"/>
    </row>
    <row r="9" spans="1:19" ht="148.5" customHeight="1" x14ac:dyDescent="0.25">
      <c r="A9" s="478">
        <v>3</v>
      </c>
      <c r="B9" s="478">
        <v>6</v>
      </c>
      <c r="C9" s="478">
        <v>5</v>
      </c>
      <c r="D9" s="474">
        <v>2</v>
      </c>
      <c r="E9" s="484" t="s">
        <v>3768</v>
      </c>
      <c r="F9" s="474" t="s">
        <v>3767</v>
      </c>
      <c r="G9" s="474" t="s">
        <v>41</v>
      </c>
      <c r="H9" s="476" t="s">
        <v>3216</v>
      </c>
      <c r="I9" s="483" t="s">
        <v>61</v>
      </c>
      <c r="J9" s="474" t="s">
        <v>3766</v>
      </c>
      <c r="K9" s="476" t="s">
        <v>51</v>
      </c>
      <c r="L9" s="476" t="s">
        <v>67</v>
      </c>
      <c r="M9" s="475">
        <v>20000</v>
      </c>
      <c r="N9" s="475"/>
      <c r="O9" s="475">
        <v>20000</v>
      </c>
      <c r="P9" s="475"/>
      <c r="Q9" s="474" t="s">
        <v>2890</v>
      </c>
      <c r="R9" s="474" t="s">
        <v>3720</v>
      </c>
    </row>
    <row r="10" spans="1:19" s="408" customFormat="1" ht="105" x14ac:dyDescent="0.25">
      <c r="A10" s="478">
        <v>4</v>
      </c>
      <c r="B10" s="478">
        <v>1</v>
      </c>
      <c r="C10" s="478">
        <v>4</v>
      </c>
      <c r="D10" s="474">
        <v>2</v>
      </c>
      <c r="E10" s="482" t="s">
        <v>3765</v>
      </c>
      <c r="F10" s="474" t="s">
        <v>3764</v>
      </c>
      <c r="G10" s="482" t="s">
        <v>3763</v>
      </c>
      <c r="H10" s="482" t="s">
        <v>3762</v>
      </c>
      <c r="I10" s="477" t="s">
        <v>3761</v>
      </c>
      <c r="J10" s="474" t="s">
        <v>3760</v>
      </c>
      <c r="K10" s="476" t="s">
        <v>65</v>
      </c>
      <c r="L10" s="476" t="s">
        <v>67</v>
      </c>
      <c r="M10" s="475">
        <v>34818</v>
      </c>
      <c r="N10" s="475"/>
      <c r="O10" s="475">
        <v>34818</v>
      </c>
      <c r="P10" s="475"/>
      <c r="Q10" s="474" t="s">
        <v>2890</v>
      </c>
      <c r="R10" s="474" t="s">
        <v>3720</v>
      </c>
    </row>
    <row r="11" spans="1:19" s="408" customFormat="1" ht="165" x14ac:dyDescent="0.25">
      <c r="A11" s="481">
        <v>5</v>
      </c>
      <c r="B11" s="478">
        <v>1</v>
      </c>
      <c r="C11" s="478">
        <v>4</v>
      </c>
      <c r="D11" s="474">
        <v>5</v>
      </c>
      <c r="E11" s="480" t="s">
        <v>3759</v>
      </c>
      <c r="F11" s="474" t="s">
        <v>3758</v>
      </c>
      <c r="G11" s="474" t="s">
        <v>70</v>
      </c>
      <c r="H11" s="476" t="s">
        <v>3216</v>
      </c>
      <c r="I11" s="477" t="s">
        <v>71</v>
      </c>
      <c r="J11" s="474" t="s">
        <v>3757</v>
      </c>
      <c r="K11" s="476" t="s">
        <v>65</v>
      </c>
      <c r="L11" s="476" t="s">
        <v>67</v>
      </c>
      <c r="M11" s="475">
        <v>9248.5400000000009</v>
      </c>
      <c r="N11" s="475"/>
      <c r="O11" s="475">
        <v>8096.54</v>
      </c>
      <c r="P11" s="475"/>
      <c r="Q11" s="474" t="s">
        <v>3756</v>
      </c>
      <c r="R11" s="474" t="s">
        <v>3755</v>
      </c>
      <c r="S11" s="479"/>
    </row>
    <row r="12" spans="1:19" s="410" customFormat="1" ht="270" x14ac:dyDescent="0.25">
      <c r="A12" s="724">
        <v>6</v>
      </c>
      <c r="B12" s="724">
        <v>1</v>
      </c>
      <c r="C12" s="724">
        <v>4</v>
      </c>
      <c r="D12" s="714">
        <v>5</v>
      </c>
      <c r="E12" s="714" t="s">
        <v>3754</v>
      </c>
      <c r="F12" s="714" t="s">
        <v>3753</v>
      </c>
      <c r="G12" s="714" t="s">
        <v>70</v>
      </c>
      <c r="H12" s="725" t="s">
        <v>3216</v>
      </c>
      <c r="I12" s="726" t="s">
        <v>54</v>
      </c>
      <c r="J12" s="714" t="s">
        <v>3752</v>
      </c>
      <c r="K12" s="725" t="s">
        <v>51</v>
      </c>
      <c r="L12" s="725" t="s">
        <v>67</v>
      </c>
      <c r="M12" s="727" t="s">
        <v>3751</v>
      </c>
      <c r="N12" s="727"/>
      <c r="O12" s="727">
        <v>21071.5</v>
      </c>
      <c r="P12" s="727"/>
      <c r="Q12" s="714" t="s">
        <v>3208</v>
      </c>
      <c r="R12" s="714" t="s">
        <v>3750</v>
      </c>
    </row>
    <row r="13" spans="1:19" s="410" customFormat="1" ht="78.75" customHeight="1" x14ac:dyDescent="0.25">
      <c r="A13" s="502">
        <v>7</v>
      </c>
      <c r="B13" s="552">
        <v>1</v>
      </c>
      <c r="C13" s="552">
        <v>4</v>
      </c>
      <c r="D13" s="556">
        <v>2</v>
      </c>
      <c r="E13" s="595" t="s">
        <v>3749</v>
      </c>
      <c r="F13" s="566" t="s">
        <v>3748</v>
      </c>
      <c r="G13" s="556" t="s">
        <v>39</v>
      </c>
      <c r="H13" s="559" t="s">
        <v>106</v>
      </c>
      <c r="I13" s="113" t="s">
        <v>57</v>
      </c>
      <c r="J13" s="556" t="s">
        <v>3723</v>
      </c>
      <c r="K13" s="559"/>
      <c r="L13" s="559" t="s">
        <v>65</v>
      </c>
      <c r="M13" s="560"/>
      <c r="N13" s="560">
        <v>10000</v>
      </c>
      <c r="O13" s="560"/>
      <c r="P13" s="560">
        <v>10000</v>
      </c>
      <c r="Q13" s="556" t="s">
        <v>3721</v>
      </c>
      <c r="R13" s="556" t="s">
        <v>3720</v>
      </c>
      <c r="S13" s="119"/>
    </row>
    <row r="14" spans="1:19" s="410" customFormat="1" ht="117.75" customHeight="1" x14ac:dyDescent="0.25">
      <c r="A14" s="619">
        <v>8</v>
      </c>
      <c r="B14" s="552">
        <v>1</v>
      </c>
      <c r="C14" s="552">
        <v>4</v>
      </c>
      <c r="D14" s="556">
        <v>2</v>
      </c>
      <c r="E14" s="595" t="s">
        <v>3747</v>
      </c>
      <c r="F14" s="566" t="s">
        <v>3746</v>
      </c>
      <c r="G14" s="556" t="s">
        <v>68</v>
      </c>
      <c r="H14" s="559" t="s">
        <v>3216</v>
      </c>
      <c r="I14" s="113" t="s">
        <v>3745</v>
      </c>
      <c r="J14" s="556" t="s">
        <v>3723</v>
      </c>
      <c r="K14" s="559"/>
      <c r="L14" s="559" t="s">
        <v>3737</v>
      </c>
      <c r="M14" s="560"/>
      <c r="N14" s="560">
        <v>35000</v>
      </c>
      <c r="O14" s="560"/>
      <c r="P14" s="560">
        <v>35000</v>
      </c>
      <c r="Q14" s="556" t="s">
        <v>3721</v>
      </c>
      <c r="R14" s="556" t="s">
        <v>3720</v>
      </c>
      <c r="S14" s="119"/>
    </row>
    <row r="15" spans="1:19" s="410" customFormat="1" ht="174.75" customHeight="1" x14ac:dyDescent="0.25">
      <c r="A15" s="619">
        <v>9</v>
      </c>
      <c r="B15" s="552">
        <v>1</v>
      </c>
      <c r="C15" s="552">
        <v>4</v>
      </c>
      <c r="D15" s="556">
        <v>2</v>
      </c>
      <c r="E15" s="595" t="s">
        <v>3744</v>
      </c>
      <c r="F15" s="566" t="s">
        <v>3743</v>
      </c>
      <c r="G15" s="556" t="s">
        <v>41</v>
      </c>
      <c r="H15" s="559" t="s">
        <v>3216</v>
      </c>
      <c r="I15" s="113" t="s">
        <v>58</v>
      </c>
      <c r="J15" s="556" t="s">
        <v>3723</v>
      </c>
      <c r="K15" s="559"/>
      <c r="L15" s="559" t="s">
        <v>3737</v>
      </c>
      <c r="M15" s="560"/>
      <c r="N15" s="560">
        <v>11000</v>
      </c>
      <c r="O15" s="560"/>
      <c r="P15" s="560">
        <v>10000</v>
      </c>
      <c r="Q15" s="556" t="s">
        <v>3721</v>
      </c>
      <c r="R15" s="556" t="s">
        <v>3720</v>
      </c>
    </row>
    <row r="16" spans="1:19" s="410" customFormat="1" ht="87.75" customHeight="1" x14ac:dyDescent="0.25">
      <c r="A16" s="619">
        <v>10</v>
      </c>
      <c r="B16" s="552">
        <v>1</v>
      </c>
      <c r="C16" s="552">
        <v>4</v>
      </c>
      <c r="D16" s="556">
        <v>2</v>
      </c>
      <c r="E16" s="595" t="s">
        <v>3742</v>
      </c>
      <c r="F16" s="566" t="s">
        <v>3741</v>
      </c>
      <c r="G16" s="556" t="s">
        <v>68</v>
      </c>
      <c r="H16" s="559" t="s">
        <v>3216</v>
      </c>
      <c r="I16" s="113" t="s">
        <v>3738</v>
      </c>
      <c r="J16" s="556" t="s">
        <v>3723</v>
      </c>
      <c r="K16" s="559"/>
      <c r="L16" s="559" t="s">
        <v>3737</v>
      </c>
      <c r="M16" s="560"/>
      <c r="N16" s="560">
        <v>25000</v>
      </c>
      <c r="O16" s="560"/>
      <c r="P16" s="560">
        <v>25000</v>
      </c>
      <c r="Q16" s="556" t="s">
        <v>3721</v>
      </c>
      <c r="R16" s="556" t="s">
        <v>3720</v>
      </c>
    </row>
    <row r="17" spans="1:18" s="410" customFormat="1" ht="61.5" customHeight="1" x14ac:dyDescent="0.25">
      <c r="A17" s="619">
        <v>11</v>
      </c>
      <c r="B17" s="552">
        <v>1</v>
      </c>
      <c r="C17" s="552">
        <v>4</v>
      </c>
      <c r="D17" s="556">
        <v>2</v>
      </c>
      <c r="E17" s="595" t="s">
        <v>3740</v>
      </c>
      <c r="F17" s="566" t="s">
        <v>3739</v>
      </c>
      <c r="G17" s="556" t="s">
        <v>68</v>
      </c>
      <c r="H17" s="559" t="s">
        <v>3216</v>
      </c>
      <c r="I17" s="113" t="s">
        <v>3738</v>
      </c>
      <c r="J17" s="556" t="s">
        <v>3723</v>
      </c>
      <c r="K17" s="559"/>
      <c r="L17" s="559" t="s">
        <v>3737</v>
      </c>
      <c r="M17" s="560"/>
      <c r="N17" s="560">
        <v>15000</v>
      </c>
      <c r="O17" s="560"/>
      <c r="P17" s="560">
        <v>15000</v>
      </c>
      <c r="Q17" s="556" t="s">
        <v>3721</v>
      </c>
      <c r="R17" s="556" t="s">
        <v>3720</v>
      </c>
    </row>
    <row r="18" spans="1:18" s="410" customFormat="1" ht="108" customHeight="1" x14ac:dyDescent="0.25">
      <c r="A18" s="619">
        <v>12</v>
      </c>
      <c r="B18" s="552">
        <v>3</v>
      </c>
      <c r="C18" s="552">
        <v>4</v>
      </c>
      <c r="D18" s="556">
        <v>2</v>
      </c>
      <c r="E18" s="595" t="s">
        <v>3736</v>
      </c>
      <c r="F18" s="566" t="s">
        <v>3735</v>
      </c>
      <c r="G18" s="556" t="s">
        <v>41</v>
      </c>
      <c r="H18" s="559" t="s">
        <v>3216</v>
      </c>
      <c r="I18" s="113" t="s">
        <v>61</v>
      </c>
      <c r="J18" s="556" t="s">
        <v>3723</v>
      </c>
      <c r="K18" s="559"/>
      <c r="L18" s="559" t="s">
        <v>3728</v>
      </c>
      <c r="M18" s="560"/>
      <c r="N18" s="560">
        <v>30000</v>
      </c>
      <c r="O18" s="560"/>
      <c r="P18" s="560">
        <v>30000</v>
      </c>
      <c r="Q18" s="556" t="s">
        <v>3721</v>
      </c>
      <c r="R18" s="556" t="s">
        <v>3720</v>
      </c>
    </row>
    <row r="19" spans="1:18" s="410" customFormat="1" ht="166.5" customHeight="1" x14ac:dyDescent="0.25">
      <c r="A19" s="619">
        <v>13</v>
      </c>
      <c r="B19" s="552">
        <v>3</v>
      </c>
      <c r="C19" s="552">
        <v>4</v>
      </c>
      <c r="D19" s="556">
        <v>2</v>
      </c>
      <c r="E19" s="595" t="s">
        <v>3734</v>
      </c>
      <c r="F19" s="566" t="s">
        <v>3733</v>
      </c>
      <c r="G19" s="556" t="s">
        <v>3732</v>
      </c>
      <c r="H19" s="559" t="s">
        <v>3216</v>
      </c>
      <c r="I19" s="556" t="s">
        <v>3731</v>
      </c>
      <c r="J19" s="556" t="s">
        <v>3723</v>
      </c>
      <c r="K19" s="559"/>
      <c r="L19" s="559" t="s">
        <v>3728</v>
      </c>
      <c r="M19" s="560"/>
      <c r="N19" s="560">
        <v>40000</v>
      </c>
      <c r="O19" s="560"/>
      <c r="P19" s="560">
        <v>40000</v>
      </c>
      <c r="Q19" s="556" t="s">
        <v>3721</v>
      </c>
      <c r="R19" s="556" t="s">
        <v>3720</v>
      </c>
    </row>
    <row r="20" spans="1:18" s="410" customFormat="1" ht="90" x14ac:dyDescent="0.25">
      <c r="A20" s="619">
        <v>14</v>
      </c>
      <c r="B20" s="554">
        <v>3</v>
      </c>
      <c r="C20" s="554">
        <v>4</v>
      </c>
      <c r="D20" s="550">
        <v>2</v>
      </c>
      <c r="E20" s="595" t="s">
        <v>3730</v>
      </c>
      <c r="F20" s="568" t="s">
        <v>3729</v>
      </c>
      <c r="G20" s="550" t="s">
        <v>64</v>
      </c>
      <c r="H20" s="569" t="s">
        <v>3216</v>
      </c>
      <c r="I20" s="51" t="s">
        <v>54</v>
      </c>
      <c r="J20" s="550" t="s">
        <v>3723</v>
      </c>
      <c r="K20" s="569"/>
      <c r="L20" s="559" t="s">
        <v>3728</v>
      </c>
      <c r="M20" s="567"/>
      <c r="N20" s="567">
        <v>20000</v>
      </c>
      <c r="O20" s="567"/>
      <c r="P20" s="567">
        <v>20000</v>
      </c>
      <c r="Q20" s="556" t="s">
        <v>3721</v>
      </c>
      <c r="R20" s="550" t="s">
        <v>3720</v>
      </c>
    </row>
    <row r="21" spans="1:18" s="410" customFormat="1" ht="60" x14ac:dyDescent="0.25">
      <c r="A21" s="619">
        <v>15</v>
      </c>
      <c r="B21" s="554">
        <v>1</v>
      </c>
      <c r="C21" s="554">
        <v>4</v>
      </c>
      <c r="D21" s="550">
        <v>2</v>
      </c>
      <c r="E21" s="595" t="s">
        <v>3727</v>
      </c>
      <c r="F21" s="568" t="s">
        <v>3726</v>
      </c>
      <c r="G21" s="552" t="s">
        <v>41</v>
      </c>
      <c r="H21" s="569" t="s">
        <v>3216</v>
      </c>
      <c r="I21" s="51" t="s">
        <v>58</v>
      </c>
      <c r="J21" s="550" t="s">
        <v>3723</v>
      </c>
      <c r="K21" s="569"/>
      <c r="L21" s="569" t="s">
        <v>74</v>
      </c>
      <c r="M21" s="567"/>
      <c r="N21" s="567">
        <v>25000</v>
      </c>
      <c r="O21" s="567"/>
      <c r="P21" s="567">
        <v>25000</v>
      </c>
      <c r="Q21" s="556" t="s">
        <v>3721</v>
      </c>
      <c r="R21" s="550" t="s">
        <v>3720</v>
      </c>
    </row>
    <row r="22" spans="1:18" s="410" customFormat="1" ht="60" x14ac:dyDescent="0.25">
      <c r="A22" s="552">
        <v>16</v>
      </c>
      <c r="B22" s="552">
        <v>3</v>
      </c>
      <c r="C22" s="552">
        <v>4</v>
      </c>
      <c r="D22" s="552">
        <v>2</v>
      </c>
      <c r="E22" s="595" t="s">
        <v>3725</v>
      </c>
      <c r="F22" s="728" t="s">
        <v>3724</v>
      </c>
      <c r="G22" s="552" t="s">
        <v>41</v>
      </c>
      <c r="H22" s="559" t="s">
        <v>3216</v>
      </c>
      <c r="I22" s="552">
        <v>20</v>
      </c>
      <c r="J22" s="631" t="s">
        <v>3723</v>
      </c>
      <c r="K22" s="559"/>
      <c r="L22" s="552" t="s">
        <v>3722</v>
      </c>
      <c r="M22" s="560"/>
      <c r="N22" s="560">
        <v>20000</v>
      </c>
      <c r="O22" s="72"/>
      <c r="P22" s="560">
        <v>20000</v>
      </c>
      <c r="Q22" s="556" t="s">
        <v>3721</v>
      </c>
      <c r="R22" s="556" t="s">
        <v>3720</v>
      </c>
    </row>
    <row r="23" spans="1:18" s="411" customFormat="1" x14ac:dyDescent="0.25"/>
    <row r="24" spans="1:18" s="411" customFormat="1" x14ac:dyDescent="0.25">
      <c r="M24" s="109"/>
      <c r="N24" s="599"/>
      <c r="P24" s="109"/>
    </row>
    <row r="25" spans="1:18" s="411" customFormat="1" x14ac:dyDescent="0.25">
      <c r="M25" s="109"/>
      <c r="N25" s="471"/>
      <c r="O25" s="918" t="s">
        <v>119</v>
      </c>
      <c r="P25" s="918"/>
      <c r="Q25" s="918" t="s">
        <v>120</v>
      </c>
      <c r="R25" s="918"/>
    </row>
    <row r="26" spans="1:18" s="411" customFormat="1" ht="15.75" x14ac:dyDescent="0.25">
      <c r="M26" s="109"/>
      <c r="N26" s="473"/>
      <c r="O26" s="664" t="s">
        <v>121</v>
      </c>
      <c r="P26" s="582" t="s">
        <v>122</v>
      </c>
      <c r="Q26" s="207" t="s">
        <v>121</v>
      </c>
      <c r="R26" s="189" t="s">
        <v>122</v>
      </c>
    </row>
    <row r="27" spans="1:18" s="411" customFormat="1" x14ac:dyDescent="0.25">
      <c r="M27" s="109"/>
      <c r="N27" s="454"/>
      <c r="O27" s="376">
        <v>14</v>
      </c>
      <c r="P27" s="360">
        <v>330000</v>
      </c>
      <c r="Q27" s="376">
        <v>2</v>
      </c>
      <c r="R27" s="360">
        <v>29168.04</v>
      </c>
    </row>
    <row r="28" spans="1:18" s="411" customFormat="1" x14ac:dyDescent="0.25">
      <c r="M28" s="109"/>
      <c r="N28" s="109"/>
    </row>
    <row r="29" spans="1:18" s="411" customFormat="1" x14ac:dyDescent="0.25">
      <c r="M29" s="109"/>
      <c r="N29" s="109"/>
      <c r="O29" s="109"/>
      <c r="P29" s="109"/>
    </row>
    <row r="30" spans="1:18" s="411" customFormat="1" x14ac:dyDescent="0.25">
      <c r="M30" s="109"/>
      <c r="N30" s="109"/>
      <c r="O30" s="599"/>
      <c r="P30" s="1198"/>
      <c r="Q30" s="1198"/>
      <c r="R30" s="219"/>
    </row>
    <row r="31" spans="1:18" s="411" customFormat="1" x14ac:dyDescent="0.25">
      <c r="M31" s="109"/>
      <c r="N31" s="109"/>
      <c r="O31" s="470"/>
      <c r="P31" s="471"/>
      <c r="Q31" s="471"/>
      <c r="R31" s="219"/>
    </row>
    <row r="32" spans="1:18" s="411" customFormat="1" ht="15.75" x14ac:dyDescent="0.25">
      <c r="M32" s="109"/>
      <c r="N32" s="109"/>
      <c r="O32" s="472"/>
      <c r="P32" s="471"/>
      <c r="Q32" s="470"/>
      <c r="R32" s="219"/>
    </row>
    <row r="33" spans="13:18" s="411" customFormat="1" x14ac:dyDescent="0.25">
      <c r="M33" s="109"/>
      <c r="N33" s="109"/>
      <c r="O33" s="454"/>
      <c r="P33" s="454"/>
      <c r="Q33" s="219"/>
      <c r="R33" s="219"/>
    </row>
    <row r="34" spans="13:18" s="411" customFormat="1" x14ac:dyDescent="0.25">
      <c r="M34" s="109"/>
      <c r="N34" s="109"/>
      <c r="O34" s="109"/>
      <c r="P34" s="109"/>
    </row>
    <row r="35" spans="13:18" s="411" customFormat="1" x14ac:dyDescent="0.25">
      <c r="M35" s="109"/>
      <c r="N35" s="109"/>
      <c r="O35" s="109"/>
      <c r="P35" s="109"/>
    </row>
    <row r="36" spans="13:18" s="411" customFormat="1" x14ac:dyDescent="0.25">
      <c r="M36" s="109"/>
      <c r="N36" s="109"/>
      <c r="O36" s="109"/>
      <c r="P36" s="109"/>
    </row>
    <row r="37" spans="13:18" s="411" customFormat="1" x14ac:dyDescent="0.25">
      <c r="M37" s="109"/>
      <c r="N37" s="109"/>
      <c r="O37" s="109"/>
      <c r="P37" s="109"/>
    </row>
    <row r="38" spans="13:18" s="411" customFormat="1" x14ac:dyDescent="0.25">
      <c r="M38" s="109"/>
      <c r="N38" s="109"/>
      <c r="O38" s="109"/>
      <c r="P38" s="109"/>
    </row>
    <row r="39" spans="13:18" s="411" customFormat="1" x14ac:dyDescent="0.25">
      <c r="M39" s="109"/>
      <c r="N39" s="109"/>
      <c r="O39" s="109"/>
      <c r="P39" s="109"/>
    </row>
    <row r="40" spans="13:18" s="411" customFormat="1" x14ac:dyDescent="0.25">
      <c r="M40" s="109"/>
      <c r="N40" s="109"/>
      <c r="O40" s="109"/>
      <c r="P40" s="109"/>
    </row>
    <row r="41" spans="13:18" s="411" customFormat="1" x14ac:dyDescent="0.25">
      <c r="M41" s="109"/>
      <c r="N41" s="109"/>
      <c r="O41" s="109"/>
      <c r="P41" s="109"/>
    </row>
    <row r="42" spans="13:18" s="411" customFormat="1" x14ac:dyDescent="0.25">
      <c r="M42" s="109"/>
      <c r="N42" s="109"/>
      <c r="O42" s="109"/>
      <c r="P42" s="109"/>
    </row>
    <row r="43" spans="13:18" s="411" customFormat="1" x14ac:dyDescent="0.25">
      <c r="M43" s="109"/>
      <c r="N43" s="109"/>
      <c r="O43" s="109"/>
      <c r="P43" s="109"/>
    </row>
    <row r="44" spans="13:18" s="411" customFormat="1" x14ac:dyDescent="0.25">
      <c r="M44" s="109"/>
      <c r="N44" s="109"/>
      <c r="O44" s="109"/>
      <c r="P44" s="109"/>
    </row>
    <row r="45" spans="13:18" s="411" customFormat="1" x14ac:dyDescent="0.25">
      <c r="M45" s="109"/>
      <c r="N45" s="109"/>
      <c r="O45" s="109"/>
      <c r="P45" s="109"/>
    </row>
    <row r="46" spans="13:18" s="411" customFormat="1" x14ac:dyDescent="0.25">
      <c r="M46" s="109"/>
      <c r="N46" s="109"/>
      <c r="O46" s="109"/>
      <c r="P46" s="109"/>
    </row>
    <row r="47" spans="13:18" s="411" customFormat="1" x14ac:dyDescent="0.25">
      <c r="M47" s="109"/>
      <c r="N47" s="109"/>
      <c r="O47" s="109"/>
      <c r="P47" s="109"/>
    </row>
    <row r="48" spans="13:18" s="411" customFormat="1" x14ac:dyDescent="0.25">
      <c r="M48" s="109"/>
      <c r="N48" s="109"/>
      <c r="O48" s="109"/>
      <c r="P48" s="109"/>
    </row>
    <row r="49" spans="13:16" s="411" customFormat="1" x14ac:dyDescent="0.25">
      <c r="M49" s="109"/>
      <c r="N49" s="109"/>
      <c r="O49" s="109"/>
      <c r="P49" s="109"/>
    </row>
    <row r="50" spans="13:16" s="411" customFormat="1" x14ac:dyDescent="0.25">
      <c r="M50" s="109"/>
      <c r="N50" s="109"/>
      <c r="O50" s="109"/>
      <c r="P50" s="109"/>
    </row>
    <row r="51" spans="13:16" s="411" customFormat="1" x14ac:dyDescent="0.25">
      <c r="M51" s="109"/>
      <c r="N51" s="109"/>
      <c r="O51" s="109"/>
      <c r="P51" s="109"/>
    </row>
    <row r="52" spans="13:16" s="411" customFormat="1" x14ac:dyDescent="0.25">
      <c r="M52" s="109"/>
      <c r="N52" s="109"/>
      <c r="O52" s="109"/>
      <c r="P52" s="109"/>
    </row>
    <row r="53" spans="13:16" s="411" customFormat="1" x14ac:dyDescent="0.25">
      <c r="M53" s="109"/>
      <c r="N53" s="109"/>
      <c r="O53" s="109"/>
      <c r="P53" s="109"/>
    </row>
    <row r="54" spans="13:16" s="411" customFormat="1" x14ac:dyDescent="0.25">
      <c r="M54" s="109"/>
      <c r="N54" s="109"/>
      <c r="O54" s="109"/>
      <c r="P54" s="109"/>
    </row>
    <row r="55" spans="13:16" s="411" customFormat="1" x14ac:dyDescent="0.25">
      <c r="M55" s="109"/>
      <c r="N55" s="109"/>
      <c r="O55" s="109"/>
      <c r="P55" s="109"/>
    </row>
    <row r="56" spans="13:16" s="411" customFormat="1" x14ac:dyDescent="0.25">
      <c r="M56" s="109"/>
      <c r="N56" s="109"/>
      <c r="O56" s="109"/>
      <c r="P56" s="109"/>
    </row>
    <row r="57" spans="13:16" s="411" customFormat="1" x14ac:dyDescent="0.25">
      <c r="M57" s="109"/>
      <c r="N57" s="109"/>
      <c r="O57" s="109"/>
      <c r="P57" s="109"/>
    </row>
    <row r="58" spans="13:16" s="411" customFormat="1" x14ac:dyDescent="0.25">
      <c r="M58" s="109"/>
      <c r="N58" s="109"/>
      <c r="O58" s="109"/>
      <c r="P58" s="109"/>
    </row>
    <row r="59" spans="13:16" s="411" customFormat="1" x14ac:dyDescent="0.25">
      <c r="M59" s="109"/>
      <c r="N59" s="109"/>
      <c r="O59" s="109"/>
      <c r="P59" s="109"/>
    </row>
    <row r="60" spans="13:16" s="411" customFormat="1" x14ac:dyDescent="0.25">
      <c r="M60" s="109"/>
      <c r="N60" s="109"/>
      <c r="O60" s="109"/>
      <c r="P60" s="109"/>
    </row>
    <row r="61" spans="13:16" s="411" customFormat="1" x14ac:dyDescent="0.25">
      <c r="M61" s="109"/>
      <c r="N61" s="109"/>
      <c r="O61" s="109"/>
      <c r="P61" s="109"/>
    </row>
    <row r="62" spans="13:16" s="411" customFormat="1" x14ac:dyDescent="0.25">
      <c r="M62" s="109"/>
      <c r="N62" s="109"/>
      <c r="O62" s="109"/>
      <c r="P62" s="109"/>
    </row>
    <row r="63" spans="13:16" s="411" customFormat="1" x14ac:dyDescent="0.25">
      <c r="M63" s="109"/>
      <c r="N63" s="109"/>
      <c r="O63" s="109"/>
      <c r="P63" s="109"/>
    </row>
    <row r="64" spans="13:16" s="411" customFormat="1" x14ac:dyDescent="0.25">
      <c r="M64" s="109"/>
      <c r="N64" s="109"/>
      <c r="O64" s="109"/>
      <c r="P64" s="109"/>
    </row>
    <row r="65" spans="13:16" s="411" customFormat="1" x14ac:dyDescent="0.25">
      <c r="M65" s="109"/>
      <c r="N65" s="109"/>
      <c r="O65" s="109"/>
      <c r="P65" s="109"/>
    </row>
    <row r="66" spans="13:16" s="411" customFormat="1" x14ac:dyDescent="0.25">
      <c r="M66" s="109"/>
      <c r="N66" s="109"/>
      <c r="O66" s="109"/>
      <c r="P66" s="109"/>
    </row>
    <row r="67" spans="13:16" s="411" customFormat="1" x14ac:dyDescent="0.25">
      <c r="M67" s="109"/>
      <c r="N67" s="109"/>
      <c r="O67" s="109"/>
      <c r="P67" s="109"/>
    </row>
    <row r="68" spans="13:16" s="411" customFormat="1" x14ac:dyDescent="0.25">
      <c r="M68" s="109"/>
      <c r="N68" s="109"/>
      <c r="O68" s="109"/>
      <c r="P68" s="109"/>
    </row>
    <row r="69" spans="13:16" s="411" customFormat="1" x14ac:dyDescent="0.25">
      <c r="M69" s="109"/>
      <c r="N69" s="109"/>
      <c r="O69" s="109"/>
      <c r="P69" s="109"/>
    </row>
    <row r="70" spans="13:16" s="411" customFormat="1" x14ac:dyDescent="0.25">
      <c r="M70" s="109"/>
      <c r="N70" s="109"/>
      <c r="O70" s="109"/>
      <c r="P70" s="109"/>
    </row>
    <row r="71" spans="13:16" s="411" customFormat="1" x14ac:dyDescent="0.25">
      <c r="M71" s="109"/>
      <c r="N71" s="109"/>
      <c r="O71" s="109"/>
      <c r="P71" s="109"/>
    </row>
    <row r="72" spans="13:16" s="411" customFormat="1" x14ac:dyDescent="0.25">
      <c r="M72" s="109"/>
      <c r="N72" s="109"/>
      <c r="O72" s="109"/>
      <c r="P72" s="109"/>
    </row>
    <row r="73" spans="13:16" s="411" customFormat="1" x14ac:dyDescent="0.25">
      <c r="M73" s="109"/>
      <c r="N73" s="109"/>
      <c r="O73" s="109"/>
      <c r="P73" s="109"/>
    </row>
    <row r="74" spans="13:16" s="411" customFormat="1" x14ac:dyDescent="0.25">
      <c r="M74" s="109"/>
      <c r="N74" s="109"/>
      <c r="O74" s="109"/>
      <c r="P74" s="109"/>
    </row>
    <row r="75" spans="13:16" s="411" customFormat="1" x14ac:dyDescent="0.25">
      <c r="M75" s="109"/>
      <c r="N75" s="109"/>
      <c r="O75" s="109"/>
      <c r="P75" s="109"/>
    </row>
    <row r="76" spans="13:16" s="411" customFormat="1" x14ac:dyDescent="0.25">
      <c r="M76" s="109"/>
      <c r="N76" s="109"/>
      <c r="O76" s="109"/>
      <c r="P76" s="109"/>
    </row>
    <row r="77" spans="13:16" s="411" customFormat="1" x14ac:dyDescent="0.25">
      <c r="M77" s="109"/>
      <c r="N77" s="109"/>
      <c r="O77" s="109"/>
      <c r="P77" s="109"/>
    </row>
    <row r="78" spans="13:16" s="411" customFormat="1" x14ac:dyDescent="0.25">
      <c r="M78" s="109"/>
      <c r="N78" s="109"/>
      <c r="O78" s="109"/>
      <c r="P78" s="109"/>
    </row>
    <row r="79" spans="13:16" s="411" customFormat="1" x14ac:dyDescent="0.25">
      <c r="M79" s="109"/>
      <c r="N79" s="109"/>
      <c r="O79" s="109"/>
      <c r="P79" s="109"/>
    </row>
    <row r="80" spans="13:16" s="411" customFormat="1" x14ac:dyDescent="0.25">
      <c r="M80" s="109"/>
      <c r="N80" s="109"/>
      <c r="O80" s="109"/>
      <c r="P80" s="109"/>
    </row>
    <row r="81" spans="13:16" s="411" customFormat="1" x14ac:dyDescent="0.25">
      <c r="M81" s="109"/>
      <c r="N81" s="109"/>
      <c r="O81" s="109"/>
      <c r="P81" s="109"/>
    </row>
    <row r="82" spans="13:16" s="411" customFormat="1" x14ac:dyDescent="0.25">
      <c r="M82" s="109"/>
      <c r="N82" s="109"/>
      <c r="O82" s="109"/>
      <c r="P82" s="109"/>
    </row>
    <row r="83" spans="13:16" s="411" customFormat="1" x14ac:dyDescent="0.25">
      <c r="M83" s="109"/>
      <c r="N83" s="109"/>
      <c r="O83" s="109"/>
      <c r="P83" s="109"/>
    </row>
    <row r="84" spans="13:16" s="411" customFormat="1" x14ac:dyDescent="0.25">
      <c r="M84" s="109"/>
      <c r="N84" s="109"/>
      <c r="O84" s="109"/>
      <c r="P84" s="109"/>
    </row>
    <row r="85" spans="13:16" s="411" customFormat="1" x14ac:dyDescent="0.25">
      <c r="M85" s="109"/>
      <c r="N85" s="109"/>
      <c r="O85" s="109"/>
      <c r="P85" s="109"/>
    </row>
    <row r="86" spans="13:16" s="411" customFormat="1" x14ac:dyDescent="0.25">
      <c r="M86" s="109"/>
      <c r="N86" s="109"/>
      <c r="O86" s="109"/>
      <c r="P86" s="109"/>
    </row>
    <row r="87" spans="13:16" s="411" customFormat="1" x14ac:dyDescent="0.25">
      <c r="M87" s="109"/>
      <c r="N87" s="109"/>
      <c r="O87" s="109"/>
      <c r="P87" s="109"/>
    </row>
    <row r="88" spans="13:16" s="411" customFormat="1" x14ac:dyDescent="0.25">
      <c r="M88" s="109"/>
      <c r="N88" s="109"/>
      <c r="O88" s="109"/>
      <c r="P88" s="109"/>
    </row>
    <row r="89" spans="13:16" s="411" customFormat="1" x14ac:dyDescent="0.25">
      <c r="M89" s="109"/>
      <c r="N89" s="109"/>
      <c r="O89" s="109"/>
      <c r="P89" s="109"/>
    </row>
    <row r="90" spans="13:16" s="411" customFormat="1" x14ac:dyDescent="0.25">
      <c r="M90" s="109"/>
      <c r="N90" s="109"/>
      <c r="O90" s="109"/>
      <c r="P90" s="109"/>
    </row>
    <row r="91" spans="13:16" s="411" customFormat="1" x14ac:dyDescent="0.25">
      <c r="M91" s="109"/>
      <c r="N91" s="109"/>
      <c r="O91" s="109"/>
      <c r="P91" s="109"/>
    </row>
    <row r="92" spans="13:16" s="411" customFormat="1" x14ac:dyDescent="0.25">
      <c r="M92" s="109"/>
      <c r="N92" s="109"/>
      <c r="O92" s="109"/>
      <c r="P92" s="109"/>
    </row>
    <row r="93" spans="13:16" s="411" customFormat="1" x14ac:dyDescent="0.25">
      <c r="M93" s="109"/>
      <c r="N93" s="109"/>
      <c r="O93" s="109"/>
      <c r="P93" s="109"/>
    </row>
    <row r="94" spans="13:16" s="411" customFormat="1" x14ac:dyDescent="0.25">
      <c r="M94" s="109"/>
      <c r="N94" s="109"/>
      <c r="O94" s="109"/>
      <c r="P94" s="109"/>
    </row>
    <row r="95" spans="13:16" s="411" customFormat="1" x14ac:dyDescent="0.25">
      <c r="M95" s="109"/>
      <c r="N95" s="109"/>
      <c r="O95" s="109"/>
      <c r="P95" s="109"/>
    </row>
    <row r="96" spans="13:16" s="411" customFormat="1" x14ac:dyDescent="0.25">
      <c r="M96" s="109"/>
      <c r="N96" s="109"/>
      <c r="O96" s="109"/>
      <c r="P96" s="109"/>
    </row>
    <row r="97" spans="13:16" s="411" customFormat="1" x14ac:dyDescent="0.25">
      <c r="M97" s="109"/>
      <c r="N97" s="109"/>
      <c r="O97" s="109"/>
      <c r="P97" s="109"/>
    </row>
    <row r="98" spans="13:16" s="411" customFormat="1" x14ac:dyDescent="0.25">
      <c r="M98" s="109"/>
      <c r="N98" s="109"/>
      <c r="O98" s="109"/>
      <c r="P98" s="109"/>
    </row>
    <row r="99" spans="13:16" s="411" customFormat="1" x14ac:dyDescent="0.25">
      <c r="M99" s="109"/>
      <c r="N99" s="109"/>
      <c r="O99" s="109"/>
      <c r="P99" s="109"/>
    </row>
    <row r="100" spans="13:16" s="411" customFormat="1" x14ac:dyDescent="0.25">
      <c r="M100" s="109"/>
      <c r="N100" s="109"/>
      <c r="O100" s="109"/>
      <c r="P100" s="109"/>
    </row>
    <row r="101" spans="13:16" s="411" customFormat="1" x14ac:dyDescent="0.25">
      <c r="M101" s="109"/>
      <c r="N101" s="109"/>
      <c r="O101" s="109"/>
      <c r="P101" s="109"/>
    </row>
    <row r="102" spans="13:16" s="411" customFormat="1" x14ac:dyDescent="0.25">
      <c r="M102" s="109"/>
      <c r="N102" s="109"/>
      <c r="O102" s="109"/>
      <c r="P102" s="109"/>
    </row>
    <row r="103" spans="13:16" s="411" customFormat="1" x14ac:dyDescent="0.25">
      <c r="M103" s="109"/>
      <c r="N103" s="109"/>
      <c r="O103" s="109"/>
      <c r="P103" s="109"/>
    </row>
    <row r="104" spans="13:16" s="411" customFormat="1" x14ac:dyDescent="0.25">
      <c r="M104" s="109"/>
      <c r="N104" s="109"/>
      <c r="O104" s="109"/>
      <c r="P104" s="109"/>
    </row>
    <row r="105" spans="13:16" s="411" customFormat="1" x14ac:dyDescent="0.25">
      <c r="M105" s="109"/>
      <c r="N105" s="109"/>
      <c r="O105" s="109"/>
      <c r="P105" s="109"/>
    </row>
    <row r="106" spans="13:16" s="411" customFormat="1" x14ac:dyDescent="0.25">
      <c r="M106" s="109"/>
      <c r="N106" s="109"/>
      <c r="O106" s="109"/>
      <c r="P106" s="109"/>
    </row>
    <row r="107" spans="13:16" s="411" customFormat="1" x14ac:dyDescent="0.25">
      <c r="M107" s="109"/>
      <c r="N107" s="109"/>
      <c r="O107" s="109"/>
      <c r="P107" s="109"/>
    </row>
    <row r="108" spans="13:16" s="411" customFormat="1" x14ac:dyDescent="0.25">
      <c r="M108" s="109"/>
      <c r="N108" s="109"/>
      <c r="O108" s="109"/>
      <c r="P108" s="109"/>
    </row>
    <row r="109" spans="13:16" s="411" customFormat="1" x14ac:dyDescent="0.25">
      <c r="M109" s="109"/>
      <c r="N109" s="109"/>
      <c r="O109" s="109"/>
      <c r="P109" s="109"/>
    </row>
    <row r="110" spans="13:16" s="411" customFormat="1" x14ac:dyDescent="0.25">
      <c r="M110" s="109"/>
      <c r="N110" s="109"/>
      <c r="O110" s="109"/>
      <c r="P110" s="109"/>
    </row>
    <row r="111" spans="13:16" s="411" customFormat="1" x14ac:dyDescent="0.25">
      <c r="M111" s="109"/>
      <c r="N111" s="109"/>
      <c r="O111" s="109"/>
      <c r="P111" s="109"/>
    </row>
    <row r="112" spans="13:16" s="411" customFormat="1" x14ac:dyDescent="0.25">
      <c r="M112" s="109"/>
      <c r="N112" s="109"/>
      <c r="O112" s="109"/>
      <c r="P112" s="109"/>
    </row>
    <row r="113" spans="13:16" s="411" customFormat="1" x14ac:dyDescent="0.25">
      <c r="M113" s="109"/>
      <c r="N113" s="109"/>
      <c r="O113" s="109"/>
      <c r="P113" s="109"/>
    </row>
    <row r="114" spans="13:16" s="411" customFormat="1" x14ac:dyDescent="0.25">
      <c r="M114" s="109"/>
      <c r="N114" s="109"/>
      <c r="O114" s="109"/>
      <c r="P114" s="109"/>
    </row>
    <row r="115" spans="13:16" s="411" customFormat="1" x14ac:dyDescent="0.25">
      <c r="M115" s="109"/>
      <c r="N115" s="109"/>
      <c r="O115" s="109"/>
      <c r="P115" s="109"/>
    </row>
    <row r="116" spans="13:16" s="411" customFormat="1" x14ac:dyDescent="0.25">
      <c r="M116" s="109"/>
      <c r="N116" s="109"/>
      <c r="O116" s="109"/>
      <c r="P116" s="109"/>
    </row>
    <row r="117" spans="13:16" s="411" customFormat="1" x14ac:dyDescent="0.25">
      <c r="M117" s="109"/>
      <c r="N117" s="109"/>
      <c r="O117" s="109"/>
      <c r="P117" s="109"/>
    </row>
    <row r="118" spans="13:16" s="411" customFormat="1" x14ac:dyDescent="0.25">
      <c r="M118" s="109"/>
      <c r="N118" s="109"/>
      <c r="O118" s="109"/>
      <c r="P118" s="109"/>
    </row>
    <row r="119" spans="13:16" s="411" customFormat="1" x14ac:dyDescent="0.25">
      <c r="M119" s="109"/>
      <c r="N119" s="109"/>
      <c r="O119" s="109"/>
      <c r="P119" s="109"/>
    </row>
    <row r="120" spans="13:16" s="411" customFormat="1" x14ac:dyDescent="0.25">
      <c r="M120" s="109"/>
      <c r="N120" s="109"/>
      <c r="O120" s="109"/>
      <c r="P120" s="109"/>
    </row>
    <row r="121" spans="13:16" s="411" customFormat="1" x14ac:dyDescent="0.25">
      <c r="M121" s="109"/>
      <c r="N121" s="109"/>
      <c r="O121" s="109"/>
      <c r="P121" s="109"/>
    </row>
    <row r="122" spans="13:16" s="411" customFormat="1" x14ac:dyDescent="0.25">
      <c r="M122" s="109"/>
      <c r="N122" s="109"/>
      <c r="O122" s="109"/>
      <c r="P122" s="109"/>
    </row>
    <row r="123" spans="13:16" s="411" customFormat="1" x14ac:dyDescent="0.25">
      <c r="M123" s="109"/>
      <c r="N123" s="109"/>
      <c r="O123" s="109"/>
      <c r="P123" s="109"/>
    </row>
    <row r="124" spans="13:16" s="411" customFormat="1" x14ac:dyDescent="0.25">
      <c r="M124" s="109"/>
      <c r="N124" s="109"/>
      <c r="O124" s="109"/>
      <c r="P124" s="109"/>
    </row>
    <row r="125" spans="13:16" s="411" customFormat="1" x14ac:dyDescent="0.25">
      <c r="M125" s="109"/>
      <c r="N125" s="109"/>
      <c r="O125" s="109"/>
      <c r="P125" s="109"/>
    </row>
    <row r="126" spans="13:16" s="411" customFormat="1" x14ac:dyDescent="0.25">
      <c r="M126" s="109"/>
      <c r="N126" s="109"/>
      <c r="O126" s="109"/>
      <c r="P126" s="109"/>
    </row>
    <row r="127" spans="13:16" s="411" customFormat="1" x14ac:dyDescent="0.25">
      <c r="M127" s="109"/>
      <c r="N127" s="109"/>
      <c r="O127" s="109"/>
      <c r="P127" s="109"/>
    </row>
    <row r="128" spans="13:16" s="411" customFormat="1" x14ac:dyDescent="0.25">
      <c r="M128" s="109"/>
      <c r="N128" s="109"/>
      <c r="O128" s="109"/>
      <c r="P128" s="109"/>
    </row>
    <row r="129" spans="12:16" s="411" customFormat="1" x14ac:dyDescent="0.25">
      <c r="M129" s="109"/>
      <c r="N129" s="109"/>
      <c r="O129" s="109"/>
      <c r="P129" s="109"/>
    </row>
    <row r="130" spans="12:16" s="411" customFormat="1" x14ac:dyDescent="0.25">
      <c r="M130" s="109"/>
      <c r="N130" s="109"/>
      <c r="O130" s="109"/>
      <c r="P130" s="109"/>
    </row>
    <row r="131" spans="12:16" s="411" customFormat="1" x14ac:dyDescent="0.25">
      <c r="M131" s="109"/>
      <c r="N131" s="109"/>
      <c r="O131" s="109"/>
      <c r="P131" s="109"/>
    </row>
    <row r="132" spans="12:16" s="411" customFormat="1" x14ac:dyDescent="0.25">
      <c r="M132" s="109"/>
      <c r="N132" s="109"/>
      <c r="O132" s="109"/>
      <c r="P132" s="109"/>
    </row>
    <row r="133" spans="12:16" s="411" customFormat="1" x14ac:dyDescent="0.25">
      <c r="M133" s="109"/>
      <c r="N133" s="109"/>
      <c r="O133" s="109"/>
      <c r="P133" s="109"/>
    </row>
    <row r="134" spans="12:16" s="411" customFormat="1" x14ac:dyDescent="0.25">
      <c r="M134" s="109"/>
      <c r="N134" s="109"/>
      <c r="O134" s="109"/>
      <c r="P134" s="109"/>
    </row>
    <row r="135" spans="12:16" s="411" customFormat="1" x14ac:dyDescent="0.25">
      <c r="M135" s="109"/>
      <c r="N135" s="104"/>
      <c r="O135" s="109"/>
      <c r="P135" s="109"/>
    </row>
    <row r="136" spans="12:16" s="411" customFormat="1" x14ac:dyDescent="0.25">
      <c r="M136" s="109"/>
      <c r="N136" s="104"/>
      <c r="O136" s="109"/>
      <c r="P136" s="109"/>
    </row>
    <row r="137" spans="12:16" s="411" customFormat="1" x14ac:dyDescent="0.25">
      <c r="M137" s="109"/>
      <c r="N137" s="104"/>
      <c r="O137" s="109"/>
      <c r="P137" s="109"/>
    </row>
    <row r="138" spans="12:16" s="411" customFormat="1" x14ac:dyDescent="0.25">
      <c r="M138" s="109"/>
      <c r="N138" s="104"/>
      <c r="O138" s="109"/>
      <c r="P138" s="109"/>
    </row>
    <row r="139" spans="12:16" s="411" customFormat="1" x14ac:dyDescent="0.25">
      <c r="M139" s="109"/>
      <c r="N139" s="104"/>
      <c r="O139" s="109"/>
      <c r="P139" s="109"/>
    </row>
    <row r="140" spans="12:16" s="411" customFormat="1" x14ac:dyDescent="0.25">
      <c r="L140" s="407"/>
      <c r="M140" s="109"/>
      <c r="N140" s="104"/>
      <c r="O140" s="109"/>
      <c r="P140" s="109"/>
    </row>
  </sheetData>
  <mergeCells count="17">
    <mergeCell ref="M4:N4"/>
    <mergeCell ref="P30:Q30"/>
    <mergeCell ref="A4:A5"/>
    <mergeCell ref="B4:B5"/>
    <mergeCell ref="C4:C5"/>
    <mergeCell ref="D4:D5"/>
    <mergeCell ref="E4:E5"/>
    <mergeCell ref="O25:P25"/>
    <mergeCell ref="Q25:R25"/>
    <mergeCell ref="O4:P4"/>
    <mergeCell ref="F4:F5"/>
    <mergeCell ref="Q4:Q5"/>
    <mergeCell ref="R4:R5"/>
    <mergeCell ref="G4:G5"/>
    <mergeCell ref="H4:I4"/>
    <mergeCell ref="J4:J5"/>
    <mergeCell ref="K4:L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30"/>
  <sheetViews>
    <sheetView zoomScale="70" zoomScaleNormal="70" workbookViewId="0">
      <selection activeCell="N33" sqref="N33"/>
    </sheetView>
  </sheetViews>
  <sheetFormatPr defaultRowHeight="12.75" x14ac:dyDescent="0.2"/>
  <cols>
    <col min="1" max="1" width="4.7109375" style="492" customWidth="1"/>
    <col min="2" max="4" width="9.140625" style="492"/>
    <col min="5" max="5" width="41" style="492" customWidth="1"/>
    <col min="6" max="6" width="84.140625" style="492" customWidth="1"/>
    <col min="7" max="7" width="35.7109375" style="492" customWidth="1"/>
    <col min="8" max="8" width="40.7109375" style="492" customWidth="1"/>
    <col min="9" max="9" width="13.28515625" style="492" customWidth="1"/>
    <col min="10" max="10" width="49.7109375" style="492" customWidth="1"/>
    <col min="11" max="11" width="11.7109375" style="492" customWidth="1"/>
    <col min="12" max="12" width="12.7109375" style="492" customWidth="1"/>
    <col min="13" max="13" width="18.85546875" style="493" customWidth="1"/>
    <col min="14" max="14" width="13.42578125" style="493" customWidth="1"/>
    <col min="15" max="15" width="14.7109375" style="493" customWidth="1"/>
    <col min="16" max="16" width="13.42578125" style="493" customWidth="1"/>
    <col min="17" max="17" width="16.7109375" style="492" customWidth="1"/>
    <col min="18" max="18" width="21" style="492" customWidth="1"/>
    <col min="19" max="256" width="9.140625" style="492"/>
    <col min="257" max="257" width="4.7109375" style="492" bestFit="1" customWidth="1"/>
    <col min="258" max="258" width="9.7109375" style="492" bestFit="1" customWidth="1"/>
    <col min="259" max="259" width="10" style="492" bestFit="1" customWidth="1"/>
    <col min="260" max="260" width="9.140625" style="492"/>
    <col min="261" max="261" width="22.85546875" style="492" customWidth="1"/>
    <col min="262" max="262" width="59.7109375" style="492" bestFit="1" customWidth="1"/>
    <col min="263" max="263" width="57.85546875" style="492" bestFit="1" customWidth="1"/>
    <col min="264" max="264" width="35.28515625" style="492" bestFit="1" customWidth="1"/>
    <col min="265" max="265" width="28.140625" style="492" bestFit="1" customWidth="1"/>
    <col min="266" max="266" width="33.140625" style="492" bestFit="1" customWidth="1"/>
    <col min="267" max="267" width="26" style="492" bestFit="1" customWidth="1"/>
    <col min="268" max="268" width="19.140625" style="492" bestFit="1" customWidth="1"/>
    <col min="269" max="269" width="10.42578125" style="492" customWidth="1"/>
    <col min="270" max="270" width="11.85546875" style="492" customWidth="1"/>
    <col min="271" max="271" width="14.7109375" style="492" customWidth="1"/>
    <col min="272" max="272" width="9" style="492" bestFit="1" customWidth="1"/>
    <col min="273" max="512" width="9.140625" style="492"/>
    <col min="513" max="513" width="4.7109375" style="492" bestFit="1" customWidth="1"/>
    <col min="514" max="514" width="9.7109375" style="492" bestFit="1" customWidth="1"/>
    <col min="515" max="515" width="10" style="492" bestFit="1" customWidth="1"/>
    <col min="516" max="516" width="9.140625" style="492"/>
    <col min="517" max="517" width="22.85546875" style="492" customWidth="1"/>
    <col min="518" max="518" width="59.7109375" style="492" bestFit="1" customWidth="1"/>
    <col min="519" max="519" width="57.85546875" style="492" bestFit="1" customWidth="1"/>
    <col min="520" max="520" width="35.28515625" style="492" bestFit="1" customWidth="1"/>
    <col min="521" max="521" width="28.140625" style="492" bestFit="1" customWidth="1"/>
    <col min="522" max="522" width="33.140625" style="492" bestFit="1" customWidth="1"/>
    <col min="523" max="523" width="26" style="492" bestFit="1" customWidth="1"/>
    <col min="524" max="524" width="19.140625" style="492" bestFit="1" customWidth="1"/>
    <col min="525" max="525" width="10.42578125" style="492" customWidth="1"/>
    <col min="526" max="526" width="11.85546875" style="492" customWidth="1"/>
    <col min="527" max="527" width="14.7109375" style="492" customWidth="1"/>
    <col min="528" max="528" width="9" style="492" bestFit="1" customWidth="1"/>
    <col min="529" max="768" width="9.140625" style="492"/>
    <col min="769" max="769" width="4.7109375" style="492" bestFit="1" customWidth="1"/>
    <col min="770" max="770" width="9.7109375" style="492" bestFit="1" customWidth="1"/>
    <col min="771" max="771" width="10" style="492" bestFit="1" customWidth="1"/>
    <col min="772" max="772" width="9.140625" style="492"/>
    <col min="773" max="773" width="22.85546875" style="492" customWidth="1"/>
    <col min="774" max="774" width="59.7109375" style="492" bestFit="1" customWidth="1"/>
    <col min="775" max="775" width="57.85546875" style="492" bestFit="1" customWidth="1"/>
    <col min="776" max="776" width="35.28515625" style="492" bestFit="1" customWidth="1"/>
    <col min="777" max="777" width="28.140625" style="492" bestFit="1" customWidth="1"/>
    <col min="778" max="778" width="33.140625" style="492" bestFit="1" customWidth="1"/>
    <col min="779" max="779" width="26" style="492" bestFit="1" customWidth="1"/>
    <col min="780" max="780" width="19.140625" style="492" bestFit="1" customWidth="1"/>
    <col min="781" max="781" width="10.42578125" style="492" customWidth="1"/>
    <col min="782" max="782" width="11.85546875" style="492" customWidth="1"/>
    <col min="783" max="783" width="14.7109375" style="492" customWidth="1"/>
    <col min="784" max="784" width="9" style="492" bestFit="1" customWidth="1"/>
    <col min="785" max="1024" width="9.140625" style="492"/>
    <col min="1025" max="1025" width="4.7109375" style="492" bestFit="1" customWidth="1"/>
    <col min="1026" max="1026" width="9.7109375" style="492" bestFit="1" customWidth="1"/>
    <col min="1027" max="1027" width="10" style="492" bestFit="1" customWidth="1"/>
    <col min="1028" max="1028" width="9.140625" style="492"/>
    <col min="1029" max="1029" width="22.85546875" style="492" customWidth="1"/>
    <col min="1030" max="1030" width="59.7109375" style="492" bestFit="1" customWidth="1"/>
    <col min="1031" max="1031" width="57.85546875" style="492" bestFit="1" customWidth="1"/>
    <col min="1032" max="1032" width="35.28515625" style="492" bestFit="1" customWidth="1"/>
    <col min="1033" max="1033" width="28.140625" style="492" bestFit="1" customWidth="1"/>
    <col min="1034" max="1034" width="33.140625" style="492" bestFit="1" customWidth="1"/>
    <col min="1035" max="1035" width="26" style="492" bestFit="1" customWidth="1"/>
    <col min="1036" max="1036" width="19.140625" style="492" bestFit="1" customWidth="1"/>
    <col min="1037" max="1037" width="10.42578125" style="492" customWidth="1"/>
    <col min="1038" max="1038" width="11.85546875" style="492" customWidth="1"/>
    <col min="1039" max="1039" width="14.7109375" style="492" customWidth="1"/>
    <col min="1040" max="1040" width="9" style="492" bestFit="1" customWidth="1"/>
    <col min="1041" max="1280" width="9.140625" style="492"/>
    <col min="1281" max="1281" width="4.7109375" style="492" bestFit="1" customWidth="1"/>
    <col min="1282" max="1282" width="9.7109375" style="492" bestFit="1" customWidth="1"/>
    <col min="1283" max="1283" width="10" style="492" bestFit="1" customWidth="1"/>
    <col min="1284" max="1284" width="9.140625" style="492"/>
    <col min="1285" max="1285" width="22.85546875" style="492" customWidth="1"/>
    <col min="1286" max="1286" width="59.7109375" style="492" bestFit="1" customWidth="1"/>
    <col min="1287" max="1287" width="57.85546875" style="492" bestFit="1" customWidth="1"/>
    <col min="1288" max="1288" width="35.28515625" style="492" bestFit="1" customWidth="1"/>
    <col min="1289" max="1289" width="28.140625" style="492" bestFit="1" customWidth="1"/>
    <col min="1290" max="1290" width="33.140625" style="492" bestFit="1" customWidth="1"/>
    <col min="1291" max="1291" width="26" style="492" bestFit="1" customWidth="1"/>
    <col min="1292" max="1292" width="19.140625" style="492" bestFit="1" customWidth="1"/>
    <col min="1293" max="1293" width="10.42578125" style="492" customWidth="1"/>
    <col min="1294" max="1294" width="11.85546875" style="492" customWidth="1"/>
    <col min="1295" max="1295" width="14.7109375" style="492" customWidth="1"/>
    <col min="1296" max="1296" width="9" style="492" bestFit="1" customWidth="1"/>
    <col min="1297" max="1536" width="9.140625" style="492"/>
    <col min="1537" max="1537" width="4.7109375" style="492" bestFit="1" customWidth="1"/>
    <col min="1538" max="1538" width="9.7109375" style="492" bestFit="1" customWidth="1"/>
    <col min="1539" max="1539" width="10" style="492" bestFit="1" customWidth="1"/>
    <col min="1540" max="1540" width="9.140625" style="492"/>
    <col min="1541" max="1541" width="22.85546875" style="492" customWidth="1"/>
    <col min="1542" max="1542" width="59.7109375" style="492" bestFit="1" customWidth="1"/>
    <col min="1543" max="1543" width="57.85546875" style="492" bestFit="1" customWidth="1"/>
    <col min="1544" max="1544" width="35.28515625" style="492" bestFit="1" customWidth="1"/>
    <col min="1545" max="1545" width="28.140625" style="492" bestFit="1" customWidth="1"/>
    <col min="1546" max="1546" width="33.140625" style="492" bestFit="1" customWidth="1"/>
    <col min="1547" max="1547" width="26" style="492" bestFit="1" customWidth="1"/>
    <col min="1548" max="1548" width="19.140625" style="492" bestFit="1" customWidth="1"/>
    <col min="1549" max="1549" width="10.42578125" style="492" customWidth="1"/>
    <col min="1550" max="1550" width="11.85546875" style="492" customWidth="1"/>
    <col min="1551" max="1551" width="14.7109375" style="492" customWidth="1"/>
    <col min="1552" max="1552" width="9" style="492" bestFit="1" customWidth="1"/>
    <col min="1553" max="1792" width="9.140625" style="492"/>
    <col min="1793" max="1793" width="4.7109375" style="492" bestFit="1" customWidth="1"/>
    <col min="1794" max="1794" width="9.7109375" style="492" bestFit="1" customWidth="1"/>
    <col min="1795" max="1795" width="10" style="492" bestFit="1" customWidth="1"/>
    <col min="1796" max="1796" width="9.140625" style="492"/>
    <col min="1797" max="1797" width="22.85546875" style="492" customWidth="1"/>
    <col min="1798" max="1798" width="59.7109375" style="492" bestFit="1" customWidth="1"/>
    <col min="1799" max="1799" width="57.85546875" style="492" bestFit="1" customWidth="1"/>
    <col min="1800" max="1800" width="35.28515625" style="492" bestFit="1" customWidth="1"/>
    <col min="1801" max="1801" width="28.140625" style="492" bestFit="1" customWidth="1"/>
    <col min="1802" max="1802" width="33.140625" style="492" bestFit="1" customWidth="1"/>
    <col min="1803" max="1803" width="26" style="492" bestFit="1" customWidth="1"/>
    <col min="1804" max="1804" width="19.140625" style="492" bestFit="1" customWidth="1"/>
    <col min="1805" max="1805" width="10.42578125" style="492" customWidth="1"/>
    <col min="1806" max="1806" width="11.85546875" style="492" customWidth="1"/>
    <col min="1807" max="1807" width="14.7109375" style="492" customWidth="1"/>
    <col min="1808" max="1808" width="9" style="492" bestFit="1" customWidth="1"/>
    <col min="1809" max="2048" width="9.140625" style="492"/>
    <col min="2049" max="2049" width="4.7109375" style="492" bestFit="1" customWidth="1"/>
    <col min="2050" max="2050" width="9.7109375" style="492" bestFit="1" customWidth="1"/>
    <col min="2051" max="2051" width="10" style="492" bestFit="1" customWidth="1"/>
    <col min="2052" max="2052" width="9.140625" style="492"/>
    <col min="2053" max="2053" width="22.85546875" style="492" customWidth="1"/>
    <col min="2054" max="2054" width="59.7109375" style="492" bestFit="1" customWidth="1"/>
    <col min="2055" max="2055" width="57.85546875" style="492" bestFit="1" customWidth="1"/>
    <col min="2056" max="2056" width="35.28515625" style="492" bestFit="1" customWidth="1"/>
    <col min="2057" max="2057" width="28.140625" style="492" bestFit="1" customWidth="1"/>
    <col min="2058" max="2058" width="33.140625" style="492" bestFit="1" customWidth="1"/>
    <col min="2059" max="2059" width="26" style="492" bestFit="1" customWidth="1"/>
    <col min="2060" max="2060" width="19.140625" style="492" bestFit="1" customWidth="1"/>
    <col min="2061" max="2061" width="10.42578125" style="492" customWidth="1"/>
    <col min="2062" max="2062" width="11.85546875" style="492" customWidth="1"/>
    <col min="2063" max="2063" width="14.7109375" style="492" customWidth="1"/>
    <col min="2064" max="2064" width="9" style="492" bestFit="1" customWidth="1"/>
    <col min="2065" max="2304" width="9.140625" style="492"/>
    <col min="2305" max="2305" width="4.7109375" style="492" bestFit="1" customWidth="1"/>
    <col min="2306" max="2306" width="9.7109375" style="492" bestFit="1" customWidth="1"/>
    <col min="2307" max="2307" width="10" style="492" bestFit="1" customWidth="1"/>
    <col min="2308" max="2308" width="9.140625" style="492"/>
    <col min="2309" max="2309" width="22.85546875" style="492" customWidth="1"/>
    <col min="2310" max="2310" width="59.7109375" style="492" bestFit="1" customWidth="1"/>
    <col min="2311" max="2311" width="57.85546875" style="492" bestFit="1" customWidth="1"/>
    <col min="2312" max="2312" width="35.28515625" style="492" bestFit="1" customWidth="1"/>
    <col min="2313" max="2313" width="28.140625" style="492" bestFit="1" customWidth="1"/>
    <col min="2314" max="2314" width="33.140625" style="492" bestFit="1" customWidth="1"/>
    <col min="2315" max="2315" width="26" style="492" bestFit="1" customWidth="1"/>
    <col min="2316" max="2316" width="19.140625" style="492" bestFit="1" customWidth="1"/>
    <col min="2317" max="2317" width="10.42578125" style="492" customWidth="1"/>
    <col min="2318" max="2318" width="11.85546875" style="492" customWidth="1"/>
    <col min="2319" max="2319" width="14.7109375" style="492" customWidth="1"/>
    <col min="2320" max="2320" width="9" style="492" bestFit="1" customWidth="1"/>
    <col min="2321" max="2560" width="9.140625" style="492"/>
    <col min="2561" max="2561" width="4.7109375" style="492" bestFit="1" customWidth="1"/>
    <col min="2562" max="2562" width="9.7109375" style="492" bestFit="1" customWidth="1"/>
    <col min="2563" max="2563" width="10" style="492" bestFit="1" customWidth="1"/>
    <col min="2564" max="2564" width="9.140625" style="492"/>
    <col min="2565" max="2565" width="22.85546875" style="492" customWidth="1"/>
    <col min="2566" max="2566" width="59.7109375" style="492" bestFit="1" customWidth="1"/>
    <col min="2567" max="2567" width="57.85546875" style="492" bestFit="1" customWidth="1"/>
    <col min="2568" max="2568" width="35.28515625" style="492" bestFit="1" customWidth="1"/>
    <col min="2569" max="2569" width="28.140625" style="492" bestFit="1" customWidth="1"/>
    <col min="2570" max="2570" width="33.140625" style="492" bestFit="1" customWidth="1"/>
    <col min="2571" max="2571" width="26" style="492" bestFit="1" customWidth="1"/>
    <col min="2572" max="2572" width="19.140625" style="492" bestFit="1" customWidth="1"/>
    <col min="2573" max="2573" width="10.42578125" style="492" customWidth="1"/>
    <col min="2574" max="2574" width="11.85546875" style="492" customWidth="1"/>
    <col min="2575" max="2575" width="14.7109375" style="492" customWidth="1"/>
    <col min="2576" max="2576" width="9" style="492" bestFit="1" customWidth="1"/>
    <col min="2577" max="2816" width="9.140625" style="492"/>
    <col min="2817" max="2817" width="4.7109375" style="492" bestFit="1" customWidth="1"/>
    <col min="2818" max="2818" width="9.7109375" style="492" bestFit="1" customWidth="1"/>
    <col min="2819" max="2819" width="10" style="492" bestFit="1" customWidth="1"/>
    <col min="2820" max="2820" width="9.140625" style="492"/>
    <col min="2821" max="2821" width="22.85546875" style="492" customWidth="1"/>
    <col min="2822" max="2822" width="59.7109375" style="492" bestFit="1" customWidth="1"/>
    <col min="2823" max="2823" width="57.85546875" style="492" bestFit="1" customWidth="1"/>
    <col min="2824" max="2824" width="35.28515625" style="492" bestFit="1" customWidth="1"/>
    <col min="2825" max="2825" width="28.140625" style="492" bestFit="1" customWidth="1"/>
    <col min="2826" max="2826" width="33.140625" style="492" bestFit="1" customWidth="1"/>
    <col min="2827" max="2827" width="26" style="492" bestFit="1" customWidth="1"/>
    <col min="2828" max="2828" width="19.140625" style="492" bestFit="1" customWidth="1"/>
    <col min="2829" max="2829" width="10.42578125" style="492" customWidth="1"/>
    <col min="2830" max="2830" width="11.85546875" style="492" customWidth="1"/>
    <col min="2831" max="2831" width="14.7109375" style="492" customWidth="1"/>
    <col min="2832" max="2832" width="9" style="492" bestFit="1" customWidth="1"/>
    <col min="2833" max="3072" width="9.140625" style="492"/>
    <col min="3073" max="3073" width="4.7109375" style="492" bestFit="1" customWidth="1"/>
    <col min="3074" max="3074" width="9.7109375" style="492" bestFit="1" customWidth="1"/>
    <col min="3075" max="3075" width="10" style="492" bestFit="1" customWidth="1"/>
    <col min="3076" max="3076" width="9.140625" style="492"/>
    <col min="3077" max="3077" width="22.85546875" style="492" customWidth="1"/>
    <col min="3078" max="3078" width="59.7109375" style="492" bestFit="1" customWidth="1"/>
    <col min="3079" max="3079" width="57.85546875" style="492" bestFit="1" customWidth="1"/>
    <col min="3080" max="3080" width="35.28515625" style="492" bestFit="1" customWidth="1"/>
    <col min="3081" max="3081" width="28.140625" style="492" bestFit="1" customWidth="1"/>
    <col min="3082" max="3082" width="33.140625" style="492" bestFit="1" customWidth="1"/>
    <col min="3083" max="3083" width="26" style="492" bestFit="1" customWidth="1"/>
    <col min="3084" max="3084" width="19.140625" style="492" bestFit="1" customWidth="1"/>
    <col min="3085" max="3085" width="10.42578125" style="492" customWidth="1"/>
    <col min="3086" max="3086" width="11.85546875" style="492" customWidth="1"/>
    <col min="3087" max="3087" width="14.7109375" style="492" customWidth="1"/>
    <col min="3088" max="3088" width="9" style="492" bestFit="1" customWidth="1"/>
    <col min="3089" max="3328" width="9.140625" style="492"/>
    <col min="3329" max="3329" width="4.7109375" style="492" bestFit="1" customWidth="1"/>
    <col min="3330" max="3330" width="9.7109375" style="492" bestFit="1" customWidth="1"/>
    <col min="3331" max="3331" width="10" style="492" bestFit="1" customWidth="1"/>
    <col min="3332" max="3332" width="9.140625" style="492"/>
    <col min="3333" max="3333" width="22.85546875" style="492" customWidth="1"/>
    <col min="3334" max="3334" width="59.7109375" style="492" bestFit="1" customWidth="1"/>
    <col min="3335" max="3335" width="57.85546875" style="492" bestFit="1" customWidth="1"/>
    <col min="3336" max="3336" width="35.28515625" style="492" bestFit="1" customWidth="1"/>
    <col min="3337" max="3337" width="28.140625" style="492" bestFit="1" customWidth="1"/>
    <col min="3338" max="3338" width="33.140625" style="492" bestFit="1" customWidth="1"/>
    <col min="3339" max="3339" width="26" style="492" bestFit="1" customWidth="1"/>
    <col min="3340" max="3340" width="19.140625" style="492" bestFit="1" customWidth="1"/>
    <col min="3341" max="3341" width="10.42578125" style="492" customWidth="1"/>
    <col min="3342" max="3342" width="11.85546875" style="492" customWidth="1"/>
    <col min="3343" max="3343" width="14.7109375" style="492" customWidth="1"/>
    <col min="3344" max="3344" width="9" style="492" bestFit="1" customWidth="1"/>
    <col min="3345" max="3584" width="9.140625" style="492"/>
    <col min="3585" max="3585" width="4.7109375" style="492" bestFit="1" customWidth="1"/>
    <col min="3586" max="3586" width="9.7109375" style="492" bestFit="1" customWidth="1"/>
    <col min="3587" max="3587" width="10" style="492" bestFit="1" customWidth="1"/>
    <col min="3588" max="3588" width="9.140625" style="492"/>
    <col min="3589" max="3589" width="22.85546875" style="492" customWidth="1"/>
    <col min="3590" max="3590" width="59.7109375" style="492" bestFit="1" customWidth="1"/>
    <col min="3591" max="3591" width="57.85546875" style="492" bestFit="1" customWidth="1"/>
    <col min="3592" max="3592" width="35.28515625" style="492" bestFit="1" customWidth="1"/>
    <col min="3593" max="3593" width="28.140625" style="492" bestFit="1" customWidth="1"/>
    <col min="3594" max="3594" width="33.140625" style="492" bestFit="1" customWidth="1"/>
    <col min="3595" max="3595" width="26" style="492" bestFit="1" customWidth="1"/>
    <col min="3596" max="3596" width="19.140625" style="492" bestFit="1" customWidth="1"/>
    <col min="3597" max="3597" width="10.42578125" style="492" customWidth="1"/>
    <col min="3598" max="3598" width="11.85546875" style="492" customWidth="1"/>
    <col min="3599" max="3599" width="14.7109375" style="492" customWidth="1"/>
    <col min="3600" max="3600" width="9" style="492" bestFit="1" customWidth="1"/>
    <col min="3601" max="3840" width="9.140625" style="492"/>
    <col min="3841" max="3841" width="4.7109375" style="492" bestFit="1" customWidth="1"/>
    <col min="3842" max="3842" width="9.7109375" style="492" bestFit="1" customWidth="1"/>
    <col min="3843" max="3843" width="10" style="492" bestFit="1" customWidth="1"/>
    <col min="3844" max="3844" width="9.140625" style="492"/>
    <col min="3845" max="3845" width="22.85546875" style="492" customWidth="1"/>
    <col min="3846" max="3846" width="59.7109375" style="492" bestFit="1" customWidth="1"/>
    <col min="3847" max="3847" width="57.85546875" style="492" bestFit="1" customWidth="1"/>
    <col min="3848" max="3848" width="35.28515625" style="492" bestFit="1" customWidth="1"/>
    <col min="3849" max="3849" width="28.140625" style="492" bestFit="1" customWidth="1"/>
    <col min="3850" max="3850" width="33.140625" style="492" bestFit="1" customWidth="1"/>
    <col min="3851" max="3851" width="26" style="492" bestFit="1" customWidth="1"/>
    <col min="3852" max="3852" width="19.140625" style="492" bestFit="1" customWidth="1"/>
    <col min="3853" max="3853" width="10.42578125" style="492" customWidth="1"/>
    <col min="3854" max="3854" width="11.85546875" style="492" customWidth="1"/>
    <col min="3855" max="3855" width="14.7109375" style="492" customWidth="1"/>
    <col min="3856" max="3856" width="9" style="492" bestFit="1" customWidth="1"/>
    <col min="3857" max="4096" width="9.140625" style="492"/>
    <col min="4097" max="4097" width="4.7109375" style="492" bestFit="1" customWidth="1"/>
    <col min="4098" max="4098" width="9.7109375" style="492" bestFit="1" customWidth="1"/>
    <col min="4099" max="4099" width="10" style="492" bestFit="1" customWidth="1"/>
    <col min="4100" max="4100" width="9.140625" style="492"/>
    <col min="4101" max="4101" width="22.85546875" style="492" customWidth="1"/>
    <col min="4102" max="4102" width="59.7109375" style="492" bestFit="1" customWidth="1"/>
    <col min="4103" max="4103" width="57.85546875" style="492" bestFit="1" customWidth="1"/>
    <col min="4104" max="4104" width="35.28515625" style="492" bestFit="1" customWidth="1"/>
    <col min="4105" max="4105" width="28.140625" style="492" bestFit="1" customWidth="1"/>
    <col min="4106" max="4106" width="33.140625" style="492" bestFit="1" customWidth="1"/>
    <col min="4107" max="4107" width="26" style="492" bestFit="1" customWidth="1"/>
    <col min="4108" max="4108" width="19.140625" style="492" bestFit="1" customWidth="1"/>
    <col min="4109" max="4109" width="10.42578125" style="492" customWidth="1"/>
    <col min="4110" max="4110" width="11.85546875" style="492" customWidth="1"/>
    <col min="4111" max="4111" width="14.7109375" style="492" customWidth="1"/>
    <col min="4112" max="4112" width="9" style="492" bestFit="1" customWidth="1"/>
    <col min="4113" max="4352" width="9.140625" style="492"/>
    <col min="4353" max="4353" width="4.7109375" style="492" bestFit="1" customWidth="1"/>
    <col min="4354" max="4354" width="9.7109375" style="492" bestFit="1" customWidth="1"/>
    <col min="4355" max="4355" width="10" style="492" bestFit="1" customWidth="1"/>
    <col min="4356" max="4356" width="9.140625" style="492"/>
    <col min="4357" max="4357" width="22.85546875" style="492" customWidth="1"/>
    <col min="4358" max="4358" width="59.7109375" style="492" bestFit="1" customWidth="1"/>
    <col min="4359" max="4359" width="57.85546875" style="492" bestFit="1" customWidth="1"/>
    <col min="4360" max="4360" width="35.28515625" style="492" bestFit="1" customWidth="1"/>
    <col min="4361" max="4361" width="28.140625" style="492" bestFit="1" customWidth="1"/>
    <col min="4362" max="4362" width="33.140625" style="492" bestFit="1" customWidth="1"/>
    <col min="4363" max="4363" width="26" style="492" bestFit="1" customWidth="1"/>
    <col min="4364" max="4364" width="19.140625" style="492" bestFit="1" customWidth="1"/>
    <col min="4365" max="4365" width="10.42578125" style="492" customWidth="1"/>
    <col min="4366" max="4366" width="11.85546875" style="492" customWidth="1"/>
    <col min="4367" max="4367" width="14.7109375" style="492" customWidth="1"/>
    <col min="4368" max="4368" width="9" style="492" bestFit="1" customWidth="1"/>
    <col min="4369" max="4608" width="9.140625" style="492"/>
    <col min="4609" max="4609" width="4.7109375" style="492" bestFit="1" customWidth="1"/>
    <col min="4610" max="4610" width="9.7109375" style="492" bestFit="1" customWidth="1"/>
    <col min="4611" max="4611" width="10" style="492" bestFit="1" customWidth="1"/>
    <col min="4612" max="4612" width="9.140625" style="492"/>
    <col min="4613" max="4613" width="22.85546875" style="492" customWidth="1"/>
    <col min="4614" max="4614" width="59.7109375" style="492" bestFit="1" customWidth="1"/>
    <col min="4615" max="4615" width="57.85546875" style="492" bestFit="1" customWidth="1"/>
    <col min="4616" max="4616" width="35.28515625" style="492" bestFit="1" customWidth="1"/>
    <col min="4617" max="4617" width="28.140625" style="492" bestFit="1" customWidth="1"/>
    <col min="4618" max="4618" width="33.140625" style="492" bestFit="1" customWidth="1"/>
    <col min="4619" max="4619" width="26" style="492" bestFit="1" customWidth="1"/>
    <col min="4620" max="4620" width="19.140625" style="492" bestFit="1" customWidth="1"/>
    <col min="4621" max="4621" width="10.42578125" style="492" customWidth="1"/>
    <col min="4622" max="4622" width="11.85546875" style="492" customWidth="1"/>
    <col min="4623" max="4623" width="14.7109375" style="492" customWidth="1"/>
    <col min="4624" max="4624" width="9" style="492" bestFit="1" customWidth="1"/>
    <col min="4625" max="4864" width="9.140625" style="492"/>
    <col min="4865" max="4865" width="4.7109375" style="492" bestFit="1" customWidth="1"/>
    <col min="4866" max="4866" width="9.7109375" style="492" bestFit="1" customWidth="1"/>
    <col min="4867" max="4867" width="10" style="492" bestFit="1" customWidth="1"/>
    <col min="4868" max="4868" width="9.140625" style="492"/>
    <col min="4869" max="4869" width="22.85546875" style="492" customWidth="1"/>
    <col min="4870" max="4870" width="59.7109375" style="492" bestFit="1" customWidth="1"/>
    <col min="4871" max="4871" width="57.85546875" style="492" bestFit="1" customWidth="1"/>
    <col min="4872" max="4872" width="35.28515625" style="492" bestFit="1" customWidth="1"/>
    <col min="4873" max="4873" width="28.140625" style="492" bestFit="1" customWidth="1"/>
    <col min="4874" max="4874" width="33.140625" style="492" bestFit="1" customWidth="1"/>
    <col min="4875" max="4875" width="26" style="492" bestFit="1" customWidth="1"/>
    <col min="4876" max="4876" width="19.140625" style="492" bestFit="1" customWidth="1"/>
    <col min="4877" max="4877" width="10.42578125" style="492" customWidth="1"/>
    <col min="4878" max="4878" width="11.85546875" style="492" customWidth="1"/>
    <col min="4879" max="4879" width="14.7109375" style="492" customWidth="1"/>
    <col min="4880" max="4880" width="9" style="492" bestFit="1" customWidth="1"/>
    <col min="4881" max="5120" width="9.140625" style="492"/>
    <col min="5121" max="5121" width="4.7109375" style="492" bestFit="1" customWidth="1"/>
    <col min="5122" max="5122" width="9.7109375" style="492" bestFit="1" customWidth="1"/>
    <col min="5123" max="5123" width="10" style="492" bestFit="1" customWidth="1"/>
    <col min="5124" max="5124" width="9.140625" style="492"/>
    <col min="5125" max="5125" width="22.85546875" style="492" customWidth="1"/>
    <col min="5126" max="5126" width="59.7109375" style="492" bestFit="1" customWidth="1"/>
    <col min="5127" max="5127" width="57.85546875" style="492" bestFit="1" customWidth="1"/>
    <col min="5128" max="5128" width="35.28515625" style="492" bestFit="1" customWidth="1"/>
    <col min="5129" max="5129" width="28.140625" style="492" bestFit="1" customWidth="1"/>
    <col min="5130" max="5130" width="33.140625" style="492" bestFit="1" customWidth="1"/>
    <col min="5131" max="5131" width="26" style="492" bestFit="1" customWidth="1"/>
    <col min="5132" max="5132" width="19.140625" style="492" bestFit="1" customWidth="1"/>
    <col min="5133" max="5133" width="10.42578125" style="492" customWidth="1"/>
    <col min="5134" max="5134" width="11.85546875" style="492" customWidth="1"/>
    <col min="5135" max="5135" width="14.7109375" style="492" customWidth="1"/>
    <col min="5136" max="5136" width="9" style="492" bestFit="1" customWidth="1"/>
    <col min="5137" max="5376" width="9.140625" style="492"/>
    <col min="5377" max="5377" width="4.7109375" style="492" bestFit="1" customWidth="1"/>
    <col min="5378" max="5378" width="9.7109375" style="492" bestFit="1" customWidth="1"/>
    <col min="5379" max="5379" width="10" style="492" bestFit="1" customWidth="1"/>
    <col min="5380" max="5380" width="9.140625" style="492"/>
    <col min="5381" max="5381" width="22.85546875" style="492" customWidth="1"/>
    <col min="5382" max="5382" width="59.7109375" style="492" bestFit="1" customWidth="1"/>
    <col min="5383" max="5383" width="57.85546875" style="492" bestFit="1" customWidth="1"/>
    <col min="5384" max="5384" width="35.28515625" style="492" bestFit="1" customWidth="1"/>
    <col min="5385" max="5385" width="28.140625" style="492" bestFit="1" customWidth="1"/>
    <col min="5386" max="5386" width="33.140625" style="492" bestFit="1" customWidth="1"/>
    <col min="5387" max="5387" width="26" style="492" bestFit="1" customWidth="1"/>
    <col min="5388" max="5388" width="19.140625" style="492" bestFit="1" customWidth="1"/>
    <col min="5389" max="5389" width="10.42578125" style="492" customWidth="1"/>
    <col min="5390" max="5390" width="11.85546875" style="492" customWidth="1"/>
    <col min="5391" max="5391" width="14.7109375" style="492" customWidth="1"/>
    <col min="5392" max="5392" width="9" style="492" bestFit="1" customWidth="1"/>
    <col min="5393" max="5632" width="9.140625" style="492"/>
    <col min="5633" max="5633" width="4.7109375" style="492" bestFit="1" customWidth="1"/>
    <col min="5634" max="5634" width="9.7109375" style="492" bestFit="1" customWidth="1"/>
    <col min="5635" max="5635" width="10" style="492" bestFit="1" customWidth="1"/>
    <col min="5636" max="5636" width="9.140625" style="492"/>
    <col min="5637" max="5637" width="22.85546875" style="492" customWidth="1"/>
    <col min="5638" max="5638" width="59.7109375" style="492" bestFit="1" customWidth="1"/>
    <col min="5639" max="5639" width="57.85546875" style="492" bestFit="1" customWidth="1"/>
    <col min="5640" max="5640" width="35.28515625" style="492" bestFit="1" customWidth="1"/>
    <col min="5641" max="5641" width="28.140625" style="492" bestFit="1" customWidth="1"/>
    <col min="5642" max="5642" width="33.140625" style="492" bestFit="1" customWidth="1"/>
    <col min="5643" max="5643" width="26" style="492" bestFit="1" customWidth="1"/>
    <col min="5644" max="5644" width="19.140625" style="492" bestFit="1" customWidth="1"/>
    <col min="5645" max="5645" width="10.42578125" style="492" customWidth="1"/>
    <col min="5646" max="5646" width="11.85546875" style="492" customWidth="1"/>
    <col min="5647" max="5647" width="14.7109375" style="492" customWidth="1"/>
    <col min="5648" max="5648" width="9" style="492" bestFit="1" customWidth="1"/>
    <col min="5649" max="5888" width="9.140625" style="492"/>
    <col min="5889" max="5889" width="4.7109375" style="492" bestFit="1" customWidth="1"/>
    <col min="5890" max="5890" width="9.7109375" style="492" bestFit="1" customWidth="1"/>
    <col min="5891" max="5891" width="10" style="492" bestFit="1" customWidth="1"/>
    <col min="5892" max="5892" width="9.140625" style="492"/>
    <col min="5893" max="5893" width="22.85546875" style="492" customWidth="1"/>
    <col min="5894" max="5894" width="59.7109375" style="492" bestFit="1" customWidth="1"/>
    <col min="5895" max="5895" width="57.85546875" style="492" bestFit="1" customWidth="1"/>
    <col min="5896" max="5896" width="35.28515625" style="492" bestFit="1" customWidth="1"/>
    <col min="5897" max="5897" width="28.140625" style="492" bestFit="1" customWidth="1"/>
    <col min="5898" max="5898" width="33.140625" style="492" bestFit="1" customWidth="1"/>
    <col min="5899" max="5899" width="26" style="492" bestFit="1" customWidth="1"/>
    <col min="5900" max="5900" width="19.140625" style="492" bestFit="1" customWidth="1"/>
    <col min="5901" max="5901" width="10.42578125" style="492" customWidth="1"/>
    <col min="5902" max="5902" width="11.85546875" style="492" customWidth="1"/>
    <col min="5903" max="5903" width="14.7109375" style="492" customWidth="1"/>
    <col min="5904" max="5904" width="9" style="492" bestFit="1" customWidth="1"/>
    <col min="5905" max="6144" width="9.140625" style="492"/>
    <col min="6145" max="6145" width="4.7109375" style="492" bestFit="1" customWidth="1"/>
    <col min="6146" max="6146" width="9.7109375" style="492" bestFit="1" customWidth="1"/>
    <col min="6147" max="6147" width="10" style="492" bestFit="1" customWidth="1"/>
    <col min="6148" max="6148" width="9.140625" style="492"/>
    <col min="6149" max="6149" width="22.85546875" style="492" customWidth="1"/>
    <col min="6150" max="6150" width="59.7109375" style="492" bestFit="1" customWidth="1"/>
    <col min="6151" max="6151" width="57.85546875" style="492" bestFit="1" customWidth="1"/>
    <col min="6152" max="6152" width="35.28515625" style="492" bestFit="1" customWidth="1"/>
    <col min="6153" max="6153" width="28.140625" style="492" bestFit="1" customWidth="1"/>
    <col min="6154" max="6154" width="33.140625" style="492" bestFit="1" customWidth="1"/>
    <col min="6155" max="6155" width="26" style="492" bestFit="1" customWidth="1"/>
    <col min="6156" max="6156" width="19.140625" style="492" bestFit="1" customWidth="1"/>
    <col min="6157" max="6157" width="10.42578125" style="492" customWidth="1"/>
    <col min="6158" max="6158" width="11.85546875" style="492" customWidth="1"/>
    <col min="6159" max="6159" width="14.7109375" style="492" customWidth="1"/>
    <col min="6160" max="6160" width="9" style="492" bestFit="1" customWidth="1"/>
    <col min="6161" max="6400" width="9.140625" style="492"/>
    <col min="6401" max="6401" width="4.7109375" style="492" bestFit="1" customWidth="1"/>
    <col min="6402" max="6402" width="9.7109375" style="492" bestFit="1" customWidth="1"/>
    <col min="6403" max="6403" width="10" style="492" bestFit="1" customWidth="1"/>
    <col min="6404" max="6404" width="9.140625" style="492"/>
    <col min="6405" max="6405" width="22.85546875" style="492" customWidth="1"/>
    <col min="6406" max="6406" width="59.7109375" style="492" bestFit="1" customWidth="1"/>
    <col min="6407" max="6407" width="57.85546875" style="492" bestFit="1" customWidth="1"/>
    <col min="6408" max="6408" width="35.28515625" style="492" bestFit="1" customWidth="1"/>
    <col min="6409" max="6409" width="28.140625" style="492" bestFit="1" customWidth="1"/>
    <col min="6410" max="6410" width="33.140625" style="492" bestFit="1" customWidth="1"/>
    <col min="6411" max="6411" width="26" style="492" bestFit="1" customWidth="1"/>
    <col min="6412" max="6412" width="19.140625" style="492" bestFit="1" customWidth="1"/>
    <col min="6413" max="6413" width="10.42578125" style="492" customWidth="1"/>
    <col min="6414" max="6414" width="11.85546875" style="492" customWidth="1"/>
    <col min="6415" max="6415" width="14.7109375" style="492" customWidth="1"/>
    <col min="6416" max="6416" width="9" style="492" bestFit="1" customWidth="1"/>
    <col min="6417" max="6656" width="9.140625" style="492"/>
    <col min="6657" max="6657" width="4.7109375" style="492" bestFit="1" customWidth="1"/>
    <col min="6658" max="6658" width="9.7109375" style="492" bestFit="1" customWidth="1"/>
    <col min="6659" max="6659" width="10" style="492" bestFit="1" customWidth="1"/>
    <col min="6660" max="6660" width="9.140625" style="492"/>
    <col min="6661" max="6661" width="22.85546875" style="492" customWidth="1"/>
    <col min="6662" max="6662" width="59.7109375" style="492" bestFit="1" customWidth="1"/>
    <col min="6663" max="6663" width="57.85546875" style="492" bestFit="1" customWidth="1"/>
    <col min="6664" max="6664" width="35.28515625" style="492" bestFit="1" customWidth="1"/>
    <col min="6665" max="6665" width="28.140625" style="492" bestFit="1" customWidth="1"/>
    <col min="6666" max="6666" width="33.140625" style="492" bestFit="1" customWidth="1"/>
    <col min="6667" max="6667" width="26" style="492" bestFit="1" customWidth="1"/>
    <col min="6668" max="6668" width="19.140625" style="492" bestFit="1" customWidth="1"/>
    <col min="6669" max="6669" width="10.42578125" style="492" customWidth="1"/>
    <col min="6670" max="6670" width="11.85546875" style="492" customWidth="1"/>
    <col min="6671" max="6671" width="14.7109375" style="492" customWidth="1"/>
    <col min="6672" max="6672" width="9" style="492" bestFit="1" customWidth="1"/>
    <col min="6673" max="6912" width="9.140625" style="492"/>
    <col min="6913" max="6913" width="4.7109375" style="492" bestFit="1" customWidth="1"/>
    <col min="6914" max="6914" width="9.7109375" style="492" bestFit="1" customWidth="1"/>
    <col min="6915" max="6915" width="10" style="492" bestFit="1" customWidth="1"/>
    <col min="6916" max="6916" width="9.140625" style="492"/>
    <col min="6917" max="6917" width="22.85546875" style="492" customWidth="1"/>
    <col min="6918" max="6918" width="59.7109375" style="492" bestFit="1" customWidth="1"/>
    <col min="6919" max="6919" width="57.85546875" style="492" bestFit="1" customWidth="1"/>
    <col min="6920" max="6920" width="35.28515625" style="492" bestFit="1" customWidth="1"/>
    <col min="6921" max="6921" width="28.140625" style="492" bestFit="1" customWidth="1"/>
    <col min="6922" max="6922" width="33.140625" style="492" bestFit="1" customWidth="1"/>
    <col min="6923" max="6923" width="26" style="492" bestFit="1" customWidth="1"/>
    <col min="6924" max="6924" width="19.140625" style="492" bestFit="1" customWidth="1"/>
    <col min="6925" max="6925" width="10.42578125" style="492" customWidth="1"/>
    <col min="6926" max="6926" width="11.85546875" style="492" customWidth="1"/>
    <col min="6927" max="6927" width="14.7109375" style="492" customWidth="1"/>
    <col min="6928" max="6928" width="9" style="492" bestFit="1" customWidth="1"/>
    <col min="6929" max="7168" width="9.140625" style="492"/>
    <col min="7169" max="7169" width="4.7109375" style="492" bestFit="1" customWidth="1"/>
    <col min="7170" max="7170" width="9.7109375" style="492" bestFit="1" customWidth="1"/>
    <col min="7171" max="7171" width="10" style="492" bestFit="1" customWidth="1"/>
    <col min="7172" max="7172" width="9.140625" style="492"/>
    <col min="7173" max="7173" width="22.85546875" style="492" customWidth="1"/>
    <col min="7174" max="7174" width="59.7109375" style="492" bestFit="1" customWidth="1"/>
    <col min="7175" max="7175" width="57.85546875" style="492" bestFit="1" customWidth="1"/>
    <col min="7176" max="7176" width="35.28515625" style="492" bestFit="1" customWidth="1"/>
    <col min="7177" max="7177" width="28.140625" style="492" bestFit="1" customWidth="1"/>
    <col min="7178" max="7178" width="33.140625" style="492" bestFit="1" customWidth="1"/>
    <col min="7179" max="7179" width="26" style="492" bestFit="1" customWidth="1"/>
    <col min="7180" max="7180" width="19.140625" style="492" bestFit="1" customWidth="1"/>
    <col min="7181" max="7181" width="10.42578125" style="492" customWidth="1"/>
    <col min="7182" max="7182" width="11.85546875" style="492" customWidth="1"/>
    <col min="7183" max="7183" width="14.7109375" style="492" customWidth="1"/>
    <col min="7184" max="7184" width="9" style="492" bestFit="1" customWidth="1"/>
    <col min="7185" max="7424" width="9.140625" style="492"/>
    <col min="7425" max="7425" width="4.7109375" style="492" bestFit="1" customWidth="1"/>
    <col min="7426" max="7426" width="9.7109375" style="492" bestFit="1" customWidth="1"/>
    <col min="7427" max="7427" width="10" style="492" bestFit="1" customWidth="1"/>
    <col min="7428" max="7428" width="9.140625" style="492"/>
    <col min="7429" max="7429" width="22.85546875" style="492" customWidth="1"/>
    <col min="7430" max="7430" width="59.7109375" style="492" bestFit="1" customWidth="1"/>
    <col min="7431" max="7431" width="57.85546875" style="492" bestFit="1" customWidth="1"/>
    <col min="7432" max="7432" width="35.28515625" style="492" bestFit="1" customWidth="1"/>
    <col min="7433" max="7433" width="28.140625" style="492" bestFit="1" customWidth="1"/>
    <col min="7434" max="7434" width="33.140625" style="492" bestFit="1" customWidth="1"/>
    <col min="7435" max="7435" width="26" style="492" bestFit="1" customWidth="1"/>
    <col min="7436" max="7436" width="19.140625" style="492" bestFit="1" customWidth="1"/>
    <col min="7437" max="7437" width="10.42578125" style="492" customWidth="1"/>
    <col min="7438" max="7438" width="11.85546875" style="492" customWidth="1"/>
    <col min="7439" max="7439" width="14.7109375" style="492" customWidth="1"/>
    <col min="7440" max="7440" width="9" style="492" bestFit="1" customWidth="1"/>
    <col min="7441" max="7680" width="9.140625" style="492"/>
    <col min="7681" max="7681" width="4.7109375" style="492" bestFit="1" customWidth="1"/>
    <col min="7682" max="7682" width="9.7109375" style="492" bestFit="1" customWidth="1"/>
    <col min="7683" max="7683" width="10" style="492" bestFit="1" customWidth="1"/>
    <col min="7684" max="7684" width="9.140625" style="492"/>
    <col min="7685" max="7685" width="22.85546875" style="492" customWidth="1"/>
    <col min="7686" max="7686" width="59.7109375" style="492" bestFit="1" customWidth="1"/>
    <col min="7687" max="7687" width="57.85546875" style="492" bestFit="1" customWidth="1"/>
    <col min="7688" max="7688" width="35.28515625" style="492" bestFit="1" customWidth="1"/>
    <col min="7689" max="7689" width="28.140625" style="492" bestFit="1" customWidth="1"/>
    <col min="7690" max="7690" width="33.140625" style="492" bestFit="1" customWidth="1"/>
    <col min="7691" max="7691" width="26" style="492" bestFit="1" customWidth="1"/>
    <col min="7692" max="7692" width="19.140625" style="492" bestFit="1" customWidth="1"/>
    <col min="7693" max="7693" width="10.42578125" style="492" customWidth="1"/>
    <col min="7694" max="7694" width="11.85546875" style="492" customWidth="1"/>
    <col min="7695" max="7695" width="14.7109375" style="492" customWidth="1"/>
    <col min="7696" max="7696" width="9" style="492" bestFit="1" customWidth="1"/>
    <col min="7697" max="7936" width="9.140625" style="492"/>
    <col min="7937" max="7937" width="4.7109375" style="492" bestFit="1" customWidth="1"/>
    <col min="7938" max="7938" width="9.7109375" style="492" bestFit="1" customWidth="1"/>
    <col min="7939" max="7939" width="10" style="492" bestFit="1" customWidth="1"/>
    <col min="7940" max="7940" width="9.140625" style="492"/>
    <col min="7941" max="7941" width="22.85546875" style="492" customWidth="1"/>
    <col min="7942" max="7942" width="59.7109375" style="492" bestFit="1" customWidth="1"/>
    <col min="7943" max="7943" width="57.85546875" style="492" bestFit="1" customWidth="1"/>
    <col min="7944" max="7944" width="35.28515625" style="492" bestFit="1" customWidth="1"/>
    <col min="7945" max="7945" width="28.140625" style="492" bestFit="1" customWidth="1"/>
    <col min="7946" max="7946" width="33.140625" style="492" bestFit="1" customWidth="1"/>
    <col min="7947" max="7947" width="26" style="492" bestFit="1" customWidth="1"/>
    <col min="7948" max="7948" width="19.140625" style="492" bestFit="1" customWidth="1"/>
    <col min="7949" max="7949" width="10.42578125" style="492" customWidth="1"/>
    <col min="7950" max="7950" width="11.85546875" style="492" customWidth="1"/>
    <col min="7951" max="7951" width="14.7109375" style="492" customWidth="1"/>
    <col min="7952" max="7952" width="9" style="492" bestFit="1" customWidth="1"/>
    <col min="7953" max="8192" width="9.140625" style="492"/>
    <col min="8193" max="8193" width="4.7109375" style="492" bestFit="1" customWidth="1"/>
    <col min="8194" max="8194" width="9.7109375" style="492" bestFit="1" customWidth="1"/>
    <col min="8195" max="8195" width="10" style="492" bestFit="1" customWidth="1"/>
    <col min="8196" max="8196" width="9.140625" style="492"/>
    <col min="8197" max="8197" width="22.85546875" style="492" customWidth="1"/>
    <col min="8198" max="8198" width="59.7109375" style="492" bestFit="1" customWidth="1"/>
    <col min="8199" max="8199" width="57.85546875" style="492" bestFit="1" customWidth="1"/>
    <col min="8200" max="8200" width="35.28515625" style="492" bestFit="1" customWidth="1"/>
    <col min="8201" max="8201" width="28.140625" style="492" bestFit="1" customWidth="1"/>
    <col min="8202" max="8202" width="33.140625" style="492" bestFit="1" customWidth="1"/>
    <col min="8203" max="8203" width="26" style="492" bestFit="1" customWidth="1"/>
    <col min="8204" max="8204" width="19.140625" style="492" bestFit="1" customWidth="1"/>
    <col min="8205" max="8205" width="10.42578125" style="492" customWidth="1"/>
    <col min="8206" max="8206" width="11.85546875" style="492" customWidth="1"/>
    <col min="8207" max="8207" width="14.7109375" style="492" customWidth="1"/>
    <col min="8208" max="8208" width="9" style="492" bestFit="1" customWidth="1"/>
    <col min="8209" max="8448" width="9.140625" style="492"/>
    <col min="8449" max="8449" width="4.7109375" style="492" bestFit="1" customWidth="1"/>
    <col min="8450" max="8450" width="9.7109375" style="492" bestFit="1" customWidth="1"/>
    <col min="8451" max="8451" width="10" style="492" bestFit="1" customWidth="1"/>
    <col min="8452" max="8452" width="9.140625" style="492"/>
    <col min="8453" max="8453" width="22.85546875" style="492" customWidth="1"/>
    <col min="8454" max="8454" width="59.7109375" style="492" bestFit="1" customWidth="1"/>
    <col min="8455" max="8455" width="57.85546875" style="492" bestFit="1" customWidth="1"/>
    <col min="8456" max="8456" width="35.28515625" style="492" bestFit="1" customWidth="1"/>
    <col min="8457" max="8457" width="28.140625" style="492" bestFit="1" customWidth="1"/>
    <col min="8458" max="8458" width="33.140625" style="492" bestFit="1" customWidth="1"/>
    <col min="8459" max="8459" width="26" style="492" bestFit="1" customWidth="1"/>
    <col min="8460" max="8460" width="19.140625" style="492" bestFit="1" customWidth="1"/>
    <col min="8461" max="8461" width="10.42578125" style="492" customWidth="1"/>
    <col min="8462" max="8462" width="11.85546875" style="492" customWidth="1"/>
    <col min="8463" max="8463" width="14.7109375" style="492" customWidth="1"/>
    <col min="8464" max="8464" width="9" style="492" bestFit="1" customWidth="1"/>
    <col min="8465" max="8704" width="9.140625" style="492"/>
    <col min="8705" max="8705" width="4.7109375" style="492" bestFit="1" customWidth="1"/>
    <col min="8706" max="8706" width="9.7109375" style="492" bestFit="1" customWidth="1"/>
    <col min="8707" max="8707" width="10" style="492" bestFit="1" customWidth="1"/>
    <col min="8708" max="8708" width="9.140625" style="492"/>
    <col min="8709" max="8709" width="22.85546875" style="492" customWidth="1"/>
    <col min="8710" max="8710" width="59.7109375" style="492" bestFit="1" customWidth="1"/>
    <col min="8711" max="8711" width="57.85546875" style="492" bestFit="1" customWidth="1"/>
    <col min="8712" max="8712" width="35.28515625" style="492" bestFit="1" customWidth="1"/>
    <col min="8713" max="8713" width="28.140625" style="492" bestFit="1" customWidth="1"/>
    <col min="8714" max="8714" width="33.140625" style="492" bestFit="1" customWidth="1"/>
    <col min="8715" max="8715" width="26" style="492" bestFit="1" customWidth="1"/>
    <col min="8716" max="8716" width="19.140625" style="492" bestFit="1" customWidth="1"/>
    <col min="8717" max="8717" width="10.42578125" style="492" customWidth="1"/>
    <col min="8718" max="8718" width="11.85546875" style="492" customWidth="1"/>
    <col min="8719" max="8719" width="14.7109375" style="492" customWidth="1"/>
    <col min="8720" max="8720" width="9" style="492" bestFit="1" customWidth="1"/>
    <col min="8721" max="8960" width="9.140625" style="492"/>
    <col min="8961" max="8961" width="4.7109375" style="492" bestFit="1" customWidth="1"/>
    <col min="8962" max="8962" width="9.7109375" style="492" bestFit="1" customWidth="1"/>
    <col min="8963" max="8963" width="10" style="492" bestFit="1" customWidth="1"/>
    <col min="8964" max="8964" width="9.140625" style="492"/>
    <col min="8965" max="8965" width="22.85546875" style="492" customWidth="1"/>
    <col min="8966" max="8966" width="59.7109375" style="492" bestFit="1" customWidth="1"/>
    <col min="8967" max="8967" width="57.85546875" style="492" bestFit="1" customWidth="1"/>
    <col min="8968" max="8968" width="35.28515625" style="492" bestFit="1" customWidth="1"/>
    <col min="8969" max="8969" width="28.140625" style="492" bestFit="1" customWidth="1"/>
    <col min="8970" max="8970" width="33.140625" style="492" bestFit="1" customWidth="1"/>
    <col min="8971" max="8971" width="26" style="492" bestFit="1" customWidth="1"/>
    <col min="8972" max="8972" width="19.140625" style="492" bestFit="1" customWidth="1"/>
    <col min="8973" max="8973" width="10.42578125" style="492" customWidth="1"/>
    <col min="8974" max="8974" width="11.85546875" style="492" customWidth="1"/>
    <col min="8975" max="8975" width="14.7109375" style="492" customWidth="1"/>
    <col min="8976" max="8976" width="9" style="492" bestFit="1" customWidth="1"/>
    <col min="8977" max="9216" width="9.140625" style="492"/>
    <col min="9217" max="9217" width="4.7109375" style="492" bestFit="1" customWidth="1"/>
    <col min="9218" max="9218" width="9.7109375" style="492" bestFit="1" customWidth="1"/>
    <col min="9219" max="9219" width="10" style="492" bestFit="1" customWidth="1"/>
    <col min="9220" max="9220" width="9.140625" style="492"/>
    <col min="9221" max="9221" width="22.85546875" style="492" customWidth="1"/>
    <col min="9222" max="9222" width="59.7109375" style="492" bestFit="1" customWidth="1"/>
    <col min="9223" max="9223" width="57.85546875" style="492" bestFit="1" customWidth="1"/>
    <col min="9224" max="9224" width="35.28515625" style="492" bestFit="1" customWidth="1"/>
    <col min="9225" max="9225" width="28.140625" style="492" bestFit="1" customWidth="1"/>
    <col min="9226" max="9226" width="33.140625" style="492" bestFit="1" customWidth="1"/>
    <col min="9227" max="9227" width="26" style="492" bestFit="1" customWidth="1"/>
    <col min="9228" max="9228" width="19.140625" style="492" bestFit="1" customWidth="1"/>
    <col min="9229" max="9229" width="10.42578125" style="492" customWidth="1"/>
    <col min="9230" max="9230" width="11.85546875" style="492" customWidth="1"/>
    <col min="9231" max="9231" width="14.7109375" style="492" customWidth="1"/>
    <col min="9232" max="9232" width="9" style="492" bestFit="1" customWidth="1"/>
    <col min="9233" max="9472" width="9.140625" style="492"/>
    <col min="9473" max="9473" width="4.7109375" style="492" bestFit="1" customWidth="1"/>
    <col min="9474" max="9474" width="9.7109375" style="492" bestFit="1" customWidth="1"/>
    <col min="9475" max="9475" width="10" style="492" bestFit="1" customWidth="1"/>
    <col min="9476" max="9476" width="9.140625" style="492"/>
    <col min="9477" max="9477" width="22.85546875" style="492" customWidth="1"/>
    <col min="9478" max="9478" width="59.7109375" style="492" bestFit="1" customWidth="1"/>
    <col min="9479" max="9479" width="57.85546875" style="492" bestFit="1" customWidth="1"/>
    <col min="9480" max="9480" width="35.28515625" style="492" bestFit="1" customWidth="1"/>
    <col min="9481" max="9481" width="28.140625" style="492" bestFit="1" customWidth="1"/>
    <col min="9482" max="9482" width="33.140625" style="492" bestFit="1" customWidth="1"/>
    <col min="9483" max="9483" width="26" style="492" bestFit="1" customWidth="1"/>
    <col min="9484" max="9484" width="19.140625" style="492" bestFit="1" customWidth="1"/>
    <col min="9485" max="9485" width="10.42578125" style="492" customWidth="1"/>
    <col min="9486" max="9486" width="11.85546875" style="492" customWidth="1"/>
    <col min="9487" max="9487" width="14.7109375" style="492" customWidth="1"/>
    <col min="9488" max="9488" width="9" style="492" bestFit="1" customWidth="1"/>
    <col min="9489" max="9728" width="9.140625" style="492"/>
    <col min="9729" max="9729" width="4.7109375" style="492" bestFit="1" customWidth="1"/>
    <col min="9730" max="9730" width="9.7109375" style="492" bestFit="1" customWidth="1"/>
    <col min="9731" max="9731" width="10" style="492" bestFit="1" customWidth="1"/>
    <col min="9732" max="9732" width="9.140625" style="492"/>
    <col min="9733" max="9733" width="22.85546875" style="492" customWidth="1"/>
    <col min="9734" max="9734" width="59.7109375" style="492" bestFit="1" customWidth="1"/>
    <col min="9735" max="9735" width="57.85546875" style="492" bestFit="1" customWidth="1"/>
    <col min="9736" max="9736" width="35.28515625" style="492" bestFit="1" customWidth="1"/>
    <col min="9737" max="9737" width="28.140625" style="492" bestFit="1" customWidth="1"/>
    <col min="9738" max="9738" width="33.140625" style="492" bestFit="1" customWidth="1"/>
    <col min="9739" max="9739" width="26" style="492" bestFit="1" customWidth="1"/>
    <col min="9740" max="9740" width="19.140625" style="492" bestFit="1" customWidth="1"/>
    <col min="9741" max="9741" width="10.42578125" style="492" customWidth="1"/>
    <col min="9742" max="9742" width="11.85546875" style="492" customWidth="1"/>
    <col min="9743" max="9743" width="14.7109375" style="492" customWidth="1"/>
    <col min="9744" max="9744" width="9" style="492" bestFit="1" customWidth="1"/>
    <col min="9745" max="9984" width="9.140625" style="492"/>
    <col min="9985" max="9985" width="4.7109375" style="492" bestFit="1" customWidth="1"/>
    <col min="9986" max="9986" width="9.7109375" style="492" bestFit="1" customWidth="1"/>
    <col min="9987" max="9987" width="10" style="492" bestFit="1" customWidth="1"/>
    <col min="9988" max="9988" width="9.140625" style="492"/>
    <col min="9989" max="9989" width="22.85546875" style="492" customWidth="1"/>
    <col min="9990" max="9990" width="59.7109375" style="492" bestFit="1" customWidth="1"/>
    <col min="9991" max="9991" width="57.85546875" style="492" bestFit="1" customWidth="1"/>
    <col min="9992" max="9992" width="35.28515625" style="492" bestFit="1" customWidth="1"/>
    <col min="9993" max="9993" width="28.140625" style="492" bestFit="1" customWidth="1"/>
    <col min="9994" max="9994" width="33.140625" style="492" bestFit="1" customWidth="1"/>
    <col min="9995" max="9995" width="26" style="492" bestFit="1" customWidth="1"/>
    <col min="9996" max="9996" width="19.140625" style="492" bestFit="1" customWidth="1"/>
    <col min="9997" max="9997" width="10.42578125" style="492" customWidth="1"/>
    <col min="9998" max="9998" width="11.85546875" style="492" customWidth="1"/>
    <col min="9999" max="9999" width="14.7109375" style="492" customWidth="1"/>
    <col min="10000" max="10000" width="9" style="492" bestFit="1" customWidth="1"/>
    <col min="10001" max="10240" width="9.140625" style="492"/>
    <col min="10241" max="10241" width="4.7109375" style="492" bestFit="1" customWidth="1"/>
    <col min="10242" max="10242" width="9.7109375" style="492" bestFit="1" customWidth="1"/>
    <col min="10243" max="10243" width="10" style="492" bestFit="1" customWidth="1"/>
    <col min="10244" max="10244" width="9.140625" style="492"/>
    <col min="10245" max="10245" width="22.85546875" style="492" customWidth="1"/>
    <col min="10246" max="10246" width="59.7109375" style="492" bestFit="1" customWidth="1"/>
    <col min="10247" max="10247" width="57.85546875" style="492" bestFit="1" customWidth="1"/>
    <col min="10248" max="10248" width="35.28515625" style="492" bestFit="1" customWidth="1"/>
    <col min="10249" max="10249" width="28.140625" style="492" bestFit="1" customWidth="1"/>
    <col min="10250" max="10250" width="33.140625" style="492" bestFit="1" customWidth="1"/>
    <col min="10251" max="10251" width="26" style="492" bestFit="1" customWidth="1"/>
    <col min="10252" max="10252" width="19.140625" style="492" bestFit="1" customWidth="1"/>
    <col min="10253" max="10253" width="10.42578125" style="492" customWidth="1"/>
    <col min="10254" max="10254" width="11.85546875" style="492" customWidth="1"/>
    <col min="10255" max="10255" width="14.7109375" style="492" customWidth="1"/>
    <col min="10256" max="10256" width="9" style="492" bestFit="1" customWidth="1"/>
    <col min="10257" max="10496" width="9.140625" style="492"/>
    <col min="10497" max="10497" width="4.7109375" style="492" bestFit="1" customWidth="1"/>
    <col min="10498" max="10498" width="9.7109375" style="492" bestFit="1" customWidth="1"/>
    <col min="10499" max="10499" width="10" style="492" bestFit="1" customWidth="1"/>
    <col min="10500" max="10500" width="9.140625" style="492"/>
    <col min="10501" max="10501" width="22.85546875" style="492" customWidth="1"/>
    <col min="10502" max="10502" width="59.7109375" style="492" bestFit="1" customWidth="1"/>
    <col min="10503" max="10503" width="57.85546875" style="492" bestFit="1" customWidth="1"/>
    <col min="10504" max="10504" width="35.28515625" style="492" bestFit="1" customWidth="1"/>
    <col min="10505" max="10505" width="28.140625" style="492" bestFit="1" customWidth="1"/>
    <col min="10506" max="10506" width="33.140625" style="492" bestFit="1" customWidth="1"/>
    <col min="10507" max="10507" width="26" style="492" bestFit="1" customWidth="1"/>
    <col min="10508" max="10508" width="19.140625" style="492" bestFit="1" customWidth="1"/>
    <col min="10509" max="10509" width="10.42578125" style="492" customWidth="1"/>
    <col min="10510" max="10510" width="11.85546875" style="492" customWidth="1"/>
    <col min="10511" max="10511" width="14.7109375" style="492" customWidth="1"/>
    <col min="10512" max="10512" width="9" style="492" bestFit="1" customWidth="1"/>
    <col min="10513" max="10752" width="9.140625" style="492"/>
    <col min="10753" max="10753" width="4.7109375" style="492" bestFit="1" customWidth="1"/>
    <col min="10754" max="10754" width="9.7109375" style="492" bestFit="1" customWidth="1"/>
    <col min="10755" max="10755" width="10" style="492" bestFit="1" customWidth="1"/>
    <col min="10756" max="10756" width="9.140625" style="492"/>
    <col min="10757" max="10757" width="22.85546875" style="492" customWidth="1"/>
    <col min="10758" max="10758" width="59.7109375" style="492" bestFit="1" customWidth="1"/>
    <col min="10759" max="10759" width="57.85546875" style="492" bestFit="1" customWidth="1"/>
    <col min="10760" max="10760" width="35.28515625" style="492" bestFit="1" customWidth="1"/>
    <col min="10761" max="10761" width="28.140625" style="492" bestFit="1" customWidth="1"/>
    <col min="10762" max="10762" width="33.140625" style="492" bestFit="1" customWidth="1"/>
    <col min="10763" max="10763" width="26" style="492" bestFit="1" customWidth="1"/>
    <col min="10764" max="10764" width="19.140625" style="492" bestFit="1" customWidth="1"/>
    <col min="10765" max="10765" width="10.42578125" style="492" customWidth="1"/>
    <col min="10766" max="10766" width="11.85546875" style="492" customWidth="1"/>
    <col min="10767" max="10767" width="14.7109375" style="492" customWidth="1"/>
    <col min="10768" max="10768" width="9" style="492" bestFit="1" customWidth="1"/>
    <col min="10769" max="11008" width="9.140625" style="492"/>
    <col min="11009" max="11009" width="4.7109375" style="492" bestFit="1" customWidth="1"/>
    <col min="11010" max="11010" width="9.7109375" style="492" bestFit="1" customWidth="1"/>
    <col min="11011" max="11011" width="10" style="492" bestFit="1" customWidth="1"/>
    <col min="11012" max="11012" width="9.140625" style="492"/>
    <col min="11013" max="11013" width="22.85546875" style="492" customWidth="1"/>
    <col min="11014" max="11014" width="59.7109375" style="492" bestFit="1" customWidth="1"/>
    <col min="11015" max="11015" width="57.85546875" style="492" bestFit="1" customWidth="1"/>
    <col min="11016" max="11016" width="35.28515625" style="492" bestFit="1" customWidth="1"/>
    <col min="11017" max="11017" width="28.140625" style="492" bestFit="1" customWidth="1"/>
    <col min="11018" max="11018" width="33.140625" style="492" bestFit="1" customWidth="1"/>
    <col min="11019" max="11019" width="26" style="492" bestFit="1" customWidth="1"/>
    <col min="11020" max="11020" width="19.140625" style="492" bestFit="1" customWidth="1"/>
    <col min="11021" max="11021" width="10.42578125" style="492" customWidth="1"/>
    <col min="11022" max="11022" width="11.85546875" style="492" customWidth="1"/>
    <col min="11023" max="11023" width="14.7109375" style="492" customWidth="1"/>
    <col min="11024" max="11024" width="9" style="492" bestFit="1" customWidth="1"/>
    <col min="11025" max="11264" width="9.140625" style="492"/>
    <col min="11265" max="11265" width="4.7109375" style="492" bestFit="1" customWidth="1"/>
    <col min="11266" max="11266" width="9.7109375" style="492" bestFit="1" customWidth="1"/>
    <col min="11267" max="11267" width="10" style="492" bestFit="1" customWidth="1"/>
    <col min="11268" max="11268" width="9.140625" style="492"/>
    <col min="11269" max="11269" width="22.85546875" style="492" customWidth="1"/>
    <col min="11270" max="11270" width="59.7109375" style="492" bestFit="1" customWidth="1"/>
    <col min="11271" max="11271" width="57.85546875" style="492" bestFit="1" customWidth="1"/>
    <col min="11272" max="11272" width="35.28515625" style="492" bestFit="1" customWidth="1"/>
    <col min="11273" max="11273" width="28.140625" style="492" bestFit="1" customWidth="1"/>
    <col min="11274" max="11274" width="33.140625" style="492" bestFit="1" customWidth="1"/>
    <col min="11275" max="11275" width="26" style="492" bestFit="1" customWidth="1"/>
    <col min="11276" max="11276" width="19.140625" style="492" bestFit="1" customWidth="1"/>
    <col min="11277" max="11277" width="10.42578125" style="492" customWidth="1"/>
    <col min="11278" max="11278" width="11.85546875" style="492" customWidth="1"/>
    <col min="11279" max="11279" width="14.7109375" style="492" customWidth="1"/>
    <col min="11280" max="11280" width="9" style="492" bestFit="1" customWidth="1"/>
    <col min="11281" max="11520" width="9.140625" style="492"/>
    <col min="11521" max="11521" width="4.7109375" style="492" bestFit="1" customWidth="1"/>
    <col min="11522" max="11522" width="9.7109375" style="492" bestFit="1" customWidth="1"/>
    <col min="11523" max="11523" width="10" style="492" bestFit="1" customWidth="1"/>
    <col min="11524" max="11524" width="9.140625" style="492"/>
    <col min="11525" max="11525" width="22.85546875" style="492" customWidth="1"/>
    <col min="11526" max="11526" width="59.7109375" style="492" bestFit="1" customWidth="1"/>
    <col min="11527" max="11527" width="57.85546875" style="492" bestFit="1" customWidth="1"/>
    <col min="11528" max="11528" width="35.28515625" style="492" bestFit="1" customWidth="1"/>
    <col min="11529" max="11529" width="28.140625" style="492" bestFit="1" customWidth="1"/>
    <col min="11530" max="11530" width="33.140625" style="492" bestFit="1" customWidth="1"/>
    <col min="11531" max="11531" width="26" style="492" bestFit="1" customWidth="1"/>
    <col min="11532" max="11532" width="19.140625" style="492" bestFit="1" customWidth="1"/>
    <col min="11533" max="11533" width="10.42578125" style="492" customWidth="1"/>
    <col min="11534" max="11534" width="11.85546875" style="492" customWidth="1"/>
    <col min="11535" max="11535" width="14.7109375" style="492" customWidth="1"/>
    <col min="11536" max="11536" width="9" style="492" bestFit="1" customWidth="1"/>
    <col min="11537" max="11776" width="9.140625" style="492"/>
    <col min="11777" max="11777" width="4.7109375" style="492" bestFit="1" customWidth="1"/>
    <col min="11778" max="11778" width="9.7109375" style="492" bestFit="1" customWidth="1"/>
    <col min="11779" max="11779" width="10" style="492" bestFit="1" customWidth="1"/>
    <col min="11780" max="11780" width="9.140625" style="492"/>
    <col min="11781" max="11781" width="22.85546875" style="492" customWidth="1"/>
    <col min="11782" max="11782" width="59.7109375" style="492" bestFit="1" customWidth="1"/>
    <col min="11783" max="11783" width="57.85546875" style="492" bestFit="1" customWidth="1"/>
    <col min="11784" max="11784" width="35.28515625" style="492" bestFit="1" customWidth="1"/>
    <col min="11785" max="11785" width="28.140625" style="492" bestFit="1" customWidth="1"/>
    <col min="11786" max="11786" width="33.140625" style="492" bestFit="1" customWidth="1"/>
    <col min="11787" max="11787" width="26" style="492" bestFit="1" customWidth="1"/>
    <col min="11788" max="11788" width="19.140625" style="492" bestFit="1" customWidth="1"/>
    <col min="11789" max="11789" width="10.42578125" style="492" customWidth="1"/>
    <col min="11790" max="11790" width="11.85546875" style="492" customWidth="1"/>
    <col min="11791" max="11791" width="14.7109375" style="492" customWidth="1"/>
    <col min="11792" max="11792" width="9" style="492" bestFit="1" customWidth="1"/>
    <col min="11793" max="12032" width="9.140625" style="492"/>
    <col min="12033" max="12033" width="4.7109375" style="492" bestFit="1" customWidth="1"/>
    <col min="12034" max="12034" width="9.7109375" style="492" bestFit="1" customWidth="1"/>
    <col min="12035" max="12035" width="10" style="492" bestFit="1" customWidth="1"/>
    <col min="12036" max="12036" width="9.140625" style="492"/>
    <col min="12037" max="12037" width="22.85546875" style="492" customWidth="1"/>
    <col min="12038" max="12038" width="59.7109375" style="492" bestFit="1" customWidth="1"/>
    <col min="12039" max="12039" width="57.85546875" style="492" bestFit="1" customWidth="1"/>
    <col min="12040" max="12040" width="35.28515625" style="492" bestFit="1" customWidth="1"/>
    <col min="12041" max="12041" width="28.140625" style="492" bestFit="1" customWidth="1"/>
    <col min="12042" max="12042" width="33.140625" style="492" bestFit="1" customWidth="1"/>
    <col min="12043" max="12043" width="26" style="492" bestFit="1" customWidth="1"/>
    <col min="12044" max="12044" width="19.140625" style="492" bestFit="1" customWidth="1"/>
    <col min="12045" max="12045" width="10.42578125" style="492" customWidth="1"/>
    <col min="12046" max="12046" width="11.85546875" style="492" customWidth="1"/>
    <col min="12047" max="12047" width="14.7109375" style="492" customWidth="1"/>
    <col min="12048" max="12048" width="9" style="492" bestFit="1" customWidth="1"/>
    <col min="12049" max="12288" width="9.140625" style="492"/>
    <col min="12289" max="12289" width="4.7109375" style="492" bestFit="1" customWidth="1"/>
    <col min="12290" max="12290" width="9.7109375" style="492" bestFit="1" customWidth="1"/>
    <col min="12291" max="12291" width="10" style="492" bestFit="1" customWidth="1"/>
    <col min="12292" max="12292" width="9.140625" style="492"/>
    <col min="12293" max="12293" width="22.85546875" style="492" customWidth="1"/>
    <col min="12294" max="12294" width="59.7109375" style="492" bestFit="1" customWidth="1"/>
    <col min="12295" max="12295" width="57.85546875" style="492" bestFit="1" customWidth="1"/>
    <col min="12296" max="12296" width="35.28515625" style="492" bestFit="1" customWidth="1"/>
    <col min="12297" max="12297" width="28.140625" style="492" bestFit="1" customWidth="1"/>
    <col min="12298" max="12298" width="33.140625" style="492" bestFit="1" customWidth="1"/>
    <col min="12299" max="12299" width="26" style="492" bestFit="1" customWidth="1"/>
    <col min="12300" max="12300" width="19.140625" style="492" bestFit="1" customWidth="1"/>
    <col min="12301" max="12301" width="10.42578125" style="492" customWidth="1"/>
    <col min="12302" max="12302" width="11.85546875" style="492" customWidth="1"/>
    <col min="12303" max="12303" width="14.7109375" style="492" customWidth="1"/>
    <col min="12304" max="12304" width="9" style="492" bestFit="1" customWidth="1"/>
    <col min="12305" max="12544" width="9.140625" style="492"/>
    <col min="12545" max="12545" width="4.7109375" style="492" bestFit="1" customWidth="1"/>
    <col min="12546" max="12546" width="9.7109375" style="492" bestFit="1" customWidth="1"/>
    <col min="12547" max="12547" width="10" style="492" bestFit="1" customWidth="1"/>
    <col min="12548" max="12548" width="9.140625" style="492"/>
    <col min="12549" max="12549" width="22.85546875" style="492" customWidth="1"/>
    <col min="12550" max="12550" width="59.7109375" style="492" bestFit="1" customWidth="1"/>
    <col min="12551" max="12551" width="57.85546875" style="492" bestFit="1" customWidth="1"/>
    <col min="12552" max="12552" width="35.28515625" style="492" bestFit="1" customWidth="1"/>
    <col min="12553" max="12553" width="28.140625" style="492" bestFit="1" customWidth="1"/>
    <col min="12554" max="12554" width="33.140625" style="492" bestFit="1" customWidth="1"/>
    <col min="12555" max="12555" width="26" style="492" bestFit="1" customWidth="1"/>
    <col min="12556" max="12556" width="19.140625" style="492" bestFit="1" customWidth="1"/>
    <col min="12557" max="12557" width="10.42578125" style="492" customWidth="1"/>
    <col min="12558" max="12558" width="11.85546875" style="492" customWidth="1"/>
    <col min="12559" max="12559" width="14.7109375" style="492" customWidth="1"/>
    <col min="12560" max="12560" width="9" style="492" bestFit="1" customWidth="1"/>
    <col min="12561" max="12800" width="9.140625" style="492"/>
    <col min="12801" max="12801" width="4.7109375" style="492" bestFit="1" customWidth="1"/>
    <col min="12802" max="12802" width="9.7109375" style="492" bestFit="1" customWidth="1"/>
    <col min="12803" max="12803" width="10" style="492" bestFit="1" customWidth="1"/>
    <col min="12804" max="12804" width="9.140625" style="492"/>
    <col min="12805" max="12805" width="22.85546875" style="492" customWidth="1"/>
    <col min="12806" max="12806" width="59.7109375" style="492" bestFit="1" customWidth="1"/>
    <col min="12807" max="12807" width="57.85546875" style="492" bestFit="1" customWidth="1"/>
    <col min="12808" max="12808" width="35.28515625" style="492" bestFit="1" customWidth="1"/>
    <col min="12809" max="12809" width="28.140625" style="492" bestFit="1" customWidth="1"/>
    <col min="12810" max="12810" width="33.140625" style="492" bestFit="1" customWidth="1"/>
    <col min="12811" max="12811" width="26" style="492" bestFit="1" customWidth="1"/>
    <col min="12812" max="12812" width="19.140625" style="492" bestFit="1" customWidth="1"/>
    <col min="12813" max="12813" width="10.42578125" style="492" customWidth="1"/>
    <col min="12814" max="12814" width="11.85546875" style="492" customWidth="1"/>
    <col min="12815" max="12815" width="14.7109375" style="492" customWidth="1"/>
    <col min="12816" max="12816" width="9" style="492" bestFit="1" customWidth="1"/>
    <col min="12817" max="13056" width="9.140625" style="492"/>
    <col min="13057" max="13057" width="4.7109375" style="492" bestFit="1" customWidth="1"/>
    <col min="13058" max="13058" width="9.7109375" style="492" bestFit="1" customWidth="1"/>
    <col min="13059" max="13059" width="10" style="492" bestFit="1" customWidth="1"/>
    <col min="13060" max="13060" width="9.140625" style="492"/>
    <col min="13061" max="13061" width="22.85546875" style="492" customWidth="1"/>
    <col min="13062" max="13062" width="59.7109375" style="492" bestFit="1" customWidth="1"/>
    <col min="13063" max="13063" width="57.85546875" style="492" bestFit="1" customWidth="1"/>
    <col min="13064" max="13064" width="35.28515625" style="492" bestFit="1" customWidth="1"/>
    <col min="13065" max="13065" width="28.140625" style="492" bestFit="1" customWidth="1"/>
    <col min="13066" max="13066" width="33.140625" style="492" bestFit="1" customWidth="1"/>
    <col min="13067" max="13067" width="26" style="492" bestFit="1" customWidth="1"/>
    <col min="13068" max="13068" width="19.140625" style="492" bestFit="1" customWidth="1"/>
    <col min="13069" max="13069" width="10.42578125" style="492" customWidth="1"/>
    <col min="13070" max="13070" width="11.85546875" style="492" customWidth="1"/>
    <col min="13071" max="13071" width="14.7109375" style="492" customWidth="1"/>
    <col min="13072" max="13072" width="9" style="492" bestFit="1" customWidth="1"/>
    <col min="13073" max="13312" width="9.140625" style="492"/>
    <col min="13313" max="13313" width="4.7109375" style="492" bestFit="1" customWidth="1"/>
    <col min="13314" max="13314" width="9.7109375" style="492" bestFit="1" customWidth="1"/>
    <col min="13315" max="13315" width="10" style="492" bestFit="1" customWidth="1"/>
    <col min="13316" max="13316" width="9.140625" style="492"/>
    <col min="13317" max="13317" width="22.85546875" style="492" customWidth="1"/>
    <col min="13318" max="13318" width="59.7109375" style="492" bestFit="1" customWidth="1"/>
    <col min="13319" max="13319" width="57.85546875" style="492" bestFit="1" customWidth="1"/>
    <col min="13320" max="13320" width="35.28515625" style="492" bestFit="1" customWidth="1"/>
    <col min="13321" max="13321" width="28.140625" style="492" bestFit="1" customWidth="1"/>
    <col min="13322" max="13322" width="33.140625" style="492" bestFit="1" customWidth="1"/>
    <col min="13323" max="13323" width="26" style="492" bestFit="1" customWidth="1"/>
    <col min="13324" max="13324" width="19.140625" style="492" bestFit="1" customWidth="1"/>
    <col min="13325" max="13325" width="10.42578125" style="492" customWidth="1"/>
    <col min="13326" max="13326" width="11.85546875" style="492" customWidth="1"/>
    <col min="13327" max="13327" width="14.7109375" style="492" customWidth="1"/>
    <col min="13328" max="13328" width="9" style="492" bestFit="1" customWidth="1"/>
    <col min="13329" max="13568" width="9.140625" style="492"/>
    <col min="13569" max="13569" width="4.7109375" style="492" bestFit="1" customWidth="1"/>
    <col min="13570" max="13570" width="9.7109375" style="492" bestFit="1" customWidth="1"/>
    <col min="13571" max="13571" width="10" style="492" bestFit="1" customWidth="1"/>
    <col min="13572" max="13572" width="9.140625" style="492"/>
    <col min="13573" max="13573" width="22.85546875" style="492" customWidth="1"/>
    <col min="13574" max="13574" width="59.7109375" style="492" bestFit="1" customWidth="1"/>
    <col min="13575" max="13575" width="57.85546875" style="492" bestFit="1" customWidth="1"/>
    <col min="13576" max="13576" width="35.28515625" style="492" bestFit="1" customWidth="1"/>
    <col min="13577" max="13577" width="28.140625" style="492" bestFit="1" customWidth="1"/>
    <col min="13578" max="13578" width="33.140625" style="492" bestFit="1" customWidth="1"/>
    <col min="13579" max="13579" width="26" style="492" bestFit="1" customWidth="1"/>
    <col min="13580" max="13580" width="19.140625" style="492" bestFit="1" customWidth="1"/>
    <col min="13581" max="13581" width="10.42578125" style="492" customWidth="1"/>
    <col min="13582" max="13582" width="11.85546875" style="492" customWidth="1"/>
    <col min="13583" max="13583" width="14.7109375" style="492" customWidth="1"/>
    <col min="13584" max="13584" width="9" style="492" bestFit="1" customWidth="1"/>
    <col min="13585" max="13824" width="9.140625" style="492"/>
    <col min="13825" max="13825" width="4.7109375" style="492" bestFit="1" customWidth="1"/>
    <col min="13826" max="13826" width="9.7109375" style="492" bestFit="1" customWidth="1"/>
    <col min="13827" max="13827" width="10" style="492" bestFit="1" customWidth="1"/>
    <col min="13828" max="13828" width="9.140625" style="492"/>
    <col min="13829" max="13829" width="22.85546875" style="492" customWidth="1"/>
    <col min="13830" max="13830" width="59.7109375" style="492" bestFit="1" customWidth="1"/>
    <col min="13831" max="13831" width="57.85546875" style="492" bestFit="1" customWidth="1"/>
    <col min="13832" max="13832" width="35.28515625" style="492" bestFit="1" customWidth="1"/>
    <col min="13833" max="13833" width="28.140625" style="492" bestFit="1" customWidth="1"/>
    <col min="13834" max="13834" width="33.140625" style="492" bestFit="1" customWidth="1"/>
    <col min="13835" max="13835" width="26" style="492" bestFit="1" customWidth="1"/>
    <col min="13836" max="13836" width="19.140625" style="492" bestFit="1" customWidth="1"/>
    <col min="13837" max="13837" width="10.42578125" style="492" customWidth="1"/>
    <col min="13838" max="13838" width="11.85546875" style="492" customWidth="1"/>
    <col min="13839" max="13839" width="14.7109375" style="492" customWidth="1"/>
    <col min="13840" max="13840" width="9" style="492" bestFit="1" customWidth="1"/>
    <col min="13841" max="14080" width="9.140625" style="492"/>
    <col min="14081" max="14081" width="4.7109375" style="492" bestFit="1" customWidth="1"/>
    <col min="14082" max="14082" width="9.7109375" style="492" bestFit="1" customWidth="1"/>
    <col min="14083" max="14083" width="10" style="492" bestFit="1" customWidth="1"/>
    <col min="14084" max="14084" width="9.140625" style="492"/>
    <col min="14085" max="14085" width="22.85546875" style="492" customWidth="1"/>
    <col min="14086" max="14086" width="59.7109375" style="492" bestFit="1" customWidth="1"/>
    <col min="14087" max="14087" width="57.85546875" style="492" bestFit="1" customWidth="1"/>
    <col min="14088" max="14088" width="35.28515625" style="492" bestFit="1" customWidth="1"/>
    <col min="14089" max="14089" width="28.140625" style="492" bestFit="1" customWidth="1"/>
    <col min="14090" max="14090" width="33.140625" style="492" bestFit="1" customWidth="1"/>
    <col min="14091" max="14091" width="26" style="492" bestFit="1" customWidth="1"/>
    <col min="14092" max="14092" width="19.140625" style="492" bestFit="1" customWidth="1"/>
    <col min="14093" max="14093" width="10.42578125" style="492" customWidth="1"/>
    <col min="14094" max="14094" width="11.85546875" style="492" customWidth="1"/>
    <col min="14095" max="14095" width="14.7109375" style="492" customWidth="1"/>
    <col min="14096" max="14096" width="9" style="492" bestFit="1" customWidth="1"/>
    <col min="14097" max="14336" width="9.140625" style="492"/>
    <col min="14337" max="14337" width="4.7109375" style="492" bestFit="1" customWidth="1"/>
    <col min="14338" max="14338" width="9.7109375" style="492" bestFit="1" customWidth="1"/>
    <col min="14339" max="14339" width="10" style="492" bestFit="1" customWidth="1"/>
    <col min="14340" max="14340" width="9.140625" style="492"/>
    <col min="14341" max="14341" width="22.85546875" style="492" customWidth="1"/>
    <col min="14342" max="14342" width="59.7109375" style="492" bestFit="1" customWidth="1"/>
    <col min="14343" max="14343" width="57.85546875" style="492" bestFit="1" customWidth="1"/>
    <col min="14344" max="14344" width="35.28515625" style="492" bestFit="1" customWidth="1"/>
    <col min="14345" max="14345" width="28.140625" style="492" bestFit="1" customWidth="1"/>
    <col min="14346" max="14346" width="33.140625" style="492" bestFit="1" customWidth="1"/>
    <col min="14347" max="14347" width="26" style="492" bestFit="1" customWidth="1"/>
    <col min="14348" max="14348" width="19.140625" style="492" bestFit="1" customWidth="1"/>
    <col min="14349" max="14349" width="10.42578125" style="492" customWidth="1"/>
    <col min="14350" max="14350" width="11.85546875" style="492" customWidth="1"/>
    <col min="14351" max="14351" width="14.7109375" style="492" customWidth="1"/>
    <col min="14352" max="14352" width="9" style="492" bestFit="1" customWidth="1"/>
    <col min="14353" max="14592" width="9.140625" style="492"/>
    <col min="14593" max="14593" width="4.7109375" style="492" bestFit="1" customWidth="1"/>
    <col min="14594" max="14594" width="9.7109375" style="492" bestFit="1" customWidth="1"/>
    <col min="14595" max="14595" width="10" style="492" bestFit="1" customWidth="1"/>
    <col min="14596" max="14596" width="9.140625" style="492"/>
    <col min="14597" max="14597" width="22.85546875" style="492" customWidth="1"/>
    <col min="14598" max="14598" width="59.7109375" style="492" bestFit="1" customWidth="1"/>
    <col min="14599" max="14599" width="57.85546875" style="492" bestFit="1" customWidth="1"/>
    <col min="14600" max="14600" width="35.28515625" style="492" bestFit="1" customWidth="1"/>
    <col min="14601" max="14601" width="28.140625" style="492" bestFit="1" customWidth="1"/>
    <col min="14602" max="14602" width="33.140625" style="492" bestFit="1" customWidth="1"/>
    <col min="14603" max="14603" width="26" style="492" bestFit="1" customWidth="1"/>
    <col min="14604" max="14604" width="19.140625" style="492" bestFit="1" customWidth="1"/>
    <col min="14605" max="14605" width="10.42578125" style="492" customWidth="1"/>
    <col min="14606" max="14606" width="11.85546875" style="492" customWidth="1"/>
    <col min="14607" max="14607" width="14.7109375" style="492" customWidth="1"/>
    <col min="14608" max="14608" width="9" style="492" bestFit="1" customWidth="1"/>
    <col min="14609" max="14848" width="9.140625" style="492"/>
    <col min="14849" max="14849" width="4.7109375" style="492" bestFit="1" customWidth="1"/>
    <col min="14850" max="14850" width="9.7109375" style="492" bestFit="1" customWidth="1"/>
    <col min="14851" max="14851" width="10" style="492" bestFit="1" customWidth="1"/>
    <col min="14852" max="14852" width="9.140625" style="492"/>
    <col min="14853" max="14853" width="22.85546875" style="492" customWidth="1"/>
    <col min="14854" max="14854" width="59.7109375" style="492" bestFit="1" customWidth="1"/>
    <col min="14855" max="14855" width="57.85546875" style="492" bestFit="1" customWidth="1"/>
    <col min="14856" max="14856" width="35.28515625" style="492" bestFit="1" customWidth="1"/>
    <col min="14857" max="14857" width="28.140625" style="492" bestFit="1" customWidth="1"/>
    <col min="14858" max="14858" width="33.140625" style="492" bestFit="1" customWidth="1"/>
    <col min="14859" max="14859" width="26" style="492" bestFit="1" customWidth="1"/>
    <col min="14860" max="14860" width="19.140625" style="492" bestFit="1" customWidth="1"/>
    <col min="14861" max="14861" width="10.42578125" style="492" customWidth="1"/>
    <col min="14862" max="14862" width="11.85546875" style="492" customWidth="1"/>
    <col min="14863" max="14863" width="14.7109375" style="492" customWidth="1"/>
    <col min="14864" max="14864" width="9" style="492" bestFit="1" customWidth="1"/>
    <col min="14865" max="15104" width="9.140625" style="492"/>
    <col min="15105" max="15105" width="4.7109375" style="492" bestFit="1" customWidth="1"/>
    <col min="15106" max="15106" width="9.7109375" style="492" bestFit="1" customWidth="1"/>
    <col min="15107" max="15107" width="10" style="492" bestFit="1" customWidth="1"/>
    <col min="15108" max="15108" width="9.140625" style="492"/>
    <col min="15109" max="15109" width="22.85546875" style="492" customWidth="1"/>
    <col min="15110" max="15110" width="59.7109375" style="492" bestFit="1" customWidth="1"/>
    <col min="15111" max="15111" width="57.85546875" style="492" bestFit="1" customWidth="1"/>
    <col min="15112" max="15112" width="35.28515625" style="492" bestFit="1" customWidth="1"/>
    <col min="15113" max="15113" width="28.140625" style="492" bestFit="1" customWidth="1"/>
    <col min="15114" max="15114" width="33.140625" style="492" bestFit="1" customWidth="1"/>
    <col min="15115" max="15115" width="26" style="492" bestFit="1" customWidth="1"/>
    <col min="15116" max="15116" width="19.140625" style="492" bestFit="1" customWidth="1"/>
    <col min="15117" max="15117" width="10.42578125" style="492" customWidth="1"/>
    <col min="15118" max="15118" width="11.85546875" style="492" customWidth="1"/>
    <col min="15119" max="15119" width="14.7109375" style="492" customWidth="1"/>
    <col min="15120" max="15120" width="9" style="492" bestFit="1" customWidth="1"/>
    <col min="15121" max="15360" width="9.140625" style="492"/>
    <col min="15361" max="15361" width="4.7109375" style="492" bestFit="1" customWidth="1"/>
    <col min="15362" max="15362" width="9.7109375" style="492" bestFit="1" customWidth="1"/>
    <col min="15363" max="15363" width="10" style="492" bestFit="1" customWidth="1"/>
    <col min="15364" max="15364" width="9.140625" style="492"/>
    <col min="15365" max="15365" width="22.85546875" style="492" customWidth="1"/>
    <col min="15366" max="15366" width="59.7109375" style="492" bestFit="1" customWidth="1"/>
    <col min="15367" max="15367" width="57.85546875" style="492" bestFit="1" customWidth="1"/>
    <col min="15368" max="15368" width="35.28515625" style="492" bestFit="1" customWidth="1"/>
    <col min="15369" max="15369" width="28.140625" style="492" bestFit="1" customWidth="1"/>
    <col min="15370" max="15370" width="33.140625" style="492" bestFit="1" customWidth="1"/>
    <col min="15371" max="15371" width="26" style="492" bestFit="1" customWidth="1"/>
    <col min="15372" max="15372" width="19.140625" style="492" bestFit="1" customWidth="1"/>
    <col min="15373" max="15373" width="10.42578125" style="492" customWidth="1"/>
    <col min="15374" max="15374" width="11.85546875" style="492" customWidth="1"/>
    <col min="15375" max="15375" width="14.7109375" style="492" customWidth="1"/>
    <col min="15376" max="15376" width="9" style="492" bestFit="1" customWidth="1"/>
    <col min="15377" max="15616" width="9.140625" style="492"/>
    <col min="15617" max="15617" width="4.7109375" style="492" bestFit="1" customWidth="1"/>
    <col min="15618" max="15618" width="9.7109375" style="492" bestFit="1" customWidth="1"/>
    <col min="15619" max="15619" width="10" style="492" bestFit="1" customWidth="1"/>
    <col min="15620" max="15620" width="9.140625" style="492"/>
    <col min="15621" max="15621" width="22.85546875" style="492" customWidth="1"/>
    <col min="15622" max="15622" width="59.7109375" style="492" bestFit="1" customWidth="1"/>
    <col min="15623" max="15623" width="57.85546875" style="492" bestFit="1" customWidth="1"/>
    <col min="15624" max="15624" width="35.28515625" style="492" bestFit="1" customWidth="1"/>
    <col min="15625" max="15625" width="28.140625" style="492" bestFit="1" customWidth="1"/>
    <col min="15626" max="15626" width="33.140625" style="492" bestFit="1" customWidth="1"/>
    <col min="15627" max="15627" width="26" style="492" bestFit="1" customWidth="1"/>
    <col min="15628" max="15628" width="19.140625" style="492" bestFit="1" customWidth="1"/>
    <col min="15629" max="15629" width="10.42578125" style="492" customWidth="1"/>
    <col min="15630" max="15630" width="11.85546875" style="492" customWidth="1"/>
    <col min="15631" max="15631" width="14.7109375" style="492" customWidth="1"/>
    <col min="15632" max="15632" width="9" style="492" bestFit="1" customWidth="1"/>
    <col min="15633" max="15872" width="9.140625" style="492"/>
    <col min="15873" max="15873" width="4.7109375" style="492" bestFit="1" customWidth="1"/>
    <col min="15874" max="15874" width="9.7109375" style="492" bestFit="1" customWidth="1"/>
    <col min="15875" max="15875" width="10" style="492" bestFit="1" customWidth="1"/>
    <col min="15876" max="15876" width="9.140625" style="492"/>
    <col min="15877" max="15877" width="22.85546875" style="492" customWidth="1"/>
    <col min="15878" max="15878" width="59.7109375" style="492" bestFit="1" customWidth="1"/>
    <col min="15879" max="15879" width="57.85546875" style="492" bestFit="1" customWidth="1"/>
    <col min="15880" max="15880" width="35.28515625" style="492" bestFit="1" customWidth="1"/>
    <col min="15881" max="15881" width="28.140625" style="492" bestFit="1" customWidth="1"/>
    <col min="15882" max="15882" width="33.140625" style="492" bestFit="1" customWidth="1"/>
    <col min="15883" max="15883" width="26" style="492" bestFit="1" customWidth="1"/>
    <col min="15884" max="15884" width="19.140625" style="492" bestFit="1" customWidth="1"/>
    <col min="15885" max="15885" width="10.42578125" style="492" customWidth="1"/>
    <col min="15886" max="15886" width="11.85546875" style="492" customWidth="1"/>
    <col min="15887" max="15887" width="14.7109375" style="492" customWidth="1"/>
    <col min="15888" max="15888" width="9" style="492" bestFit="1" customWidth="1"/>
    <col min="15889" max="16128" width="9.140625" style="492"/>
    <col min="16129" max="16129" width="4.7109375" style="492" bestFit="1" customWidth="1"/>
    <col min="16130" max="16130" width="9.7109375" style="492" bestFit="1" customWidth="1"/>
    <col min="16131" max="16131" width="10" style="492" bestFit="1" customWidth="1"/>
    <col min="16132" max="16132" width="9.140625" style="492"/>
    <col min="16133" max="16133" width="22.85546875" style="492" customWidth="1"/>
    <col min="16134" max="16134" width="59.7109375" style="492" bestFit="1" customWidth="1"/>
    <col min="16135" max="16135" width="57.85546875" style="492" bestFit="1" customWidth="1"/>
    <col min="16136" max="16136" width="35.28515625" style="492" bestFit="1" customWidth="1"/>
    <col min="16137" max="16137" width="28.140625" style="492" bestFit="1" customWidth="1"/>
    <col min="16138" max="16138" width="33.140625" style="492" bestFit="1" customWidth="1"/>
    <col min="16139" max="16139" width="26" style="492" bestFit="1" customWidth="1"/>
    <col min="16140" max="16140" width="19.140625" style="492" bestFit="1" customWidth="1"/>
    <col min="16141" max="16141" width="10.42578125" style="492" customWidth="1"/>
    <col min="16142" max="16142" width="11.85546875" style="492" customWidth="1"/>
    <col min="16143" max="16143" width="14.7109375" style="492" customWidth="1"/>
    <col min="16144" max="16144" width="9" style="492" bestFit="1" customWidth="1"/>
    <col min="16145" max="16384" width="9.140625" style="492"/>
  </cols>
  <sheetData>
    <row r="1" spans="1:18" ht="15" customHeight="1" x14ac:dyDescent="0.2"/>
    <row r="2" spans="1:18" ht="15" customHeight="1" x14ac:dyDescent="0.2">
      <c r="A2" s="499" t="s">
        <v>4126</v>
      </c>
    </row>
    <row r="3" spans="1:18" ht="15" customHeight="1" x14ac:dyDescent="0.2"/>
    <row r="4" spans="1:18" s="106" customFormat="1" ht="41.25" customHeight="1" x14ac:dyDescent="0.2">
      <c r="A4" s="993" t="s">
        <v>0</v>
      </c>
      <c r="B4" s="995" t="s">
        <v>1</v>
      </c>
      <c r="C4" s="995" t="s">
        <v>2</v>
      </c>
      <c r="D4" s="995" t="s">
        <v>3</v>
      </c>
      <c r="E4" s="993" t="s">
        <v>4</v>
      </c>
      <c r="F4" s="993" t="s">
        <v>5</v>
      </c>
      <c r="G4" s="993" t="s">
        <v>6</v>
      </c>
      <c r="H4" s="1001" t="s">
        <v>7</v>
      </c>
      <c r="I4" s="1001"/>
      <c r="J4" s="993" t="s">
        <v>8</v>
      </c>
      <c r="K4" s="1002" t="s">
        <v>9</v>
      </c>
      <c r="L4" s="1003"/>
      <c r="M4" s="1004" t="s">
        <v>10</v>
      </c>
      <c r="N4" s="1004"/>
      <c r="O4" s="1004" t="s">
        <v>11</v>
      </c>
      <c r="P4" s="1004"/>
      <c r="Q4" s="993" t="s">
        <v>12</v>
      </c>
      <c r="R4" s="995" t="s">
        <v>13</v>
      </c>
    </row>
    <row r="5" spans="1:18" s="106" customFormat="1" ht="21" customHeight="1" x14ac:dyDescent="0.2">
      <c r="A5" s="994"/>
      <c r="B5" s="996"/>
      <c r="C5" s="996"/>
      <c r="D5" s="996"/>
      <c r="E5" s="994"/>
      <c r="F5" s="994"/>
      <c r="G5" s="994"/>
      <c r="H5" s="402" t="s">
        <v>14</v>
      </c>
      <c r="I5" s="402" t="s">
        <v>15</v>
      </c>
      <c r="J5" s="994"/>
      <c r="K5" s="403">
        <v>2018</v>
      </c>
      <c r="L5" s="403">
        <v>2019</v>
      </c>
      <c r="M5" s="198">
        <v>2018</v>
      </c>
      <c r="N5" s="198">
        <v>2019</v>
      </c>
      <c r="O5" s="198">
        <v>2018</v>
      </c>
      <c r="P5" s="198">
        <v>2019</v>
      </c>
      <c r="Q5" s="994"/>
      <c r="R5" s="996"/>
    </row>
    <row r="6" spans="1:18" s="106" customFormat="1" ht="15" customHeight="1" x14ac:dyDescent="0.2">
      <c r="A6" s="401" t="s">
        <v>16</v>
      </c>
      <c r="B6" s="402" t="s">
        <v>17</v>
      </c>
      <c r="C6" s="402" t="s">
        <v>18</v>
      </c>
      <c r="D6" s="402" t="s">
        <v>19</v>
      </c>
      <c r="E6" s="401" t="s">
        <v>20</v>
      </c>
      <c r="F6" s="401" t="s">
        <v>21</v>
      </c>
      <c r="G6" s="401" t="s">
        <v>22</v>
      </c>
      <c r="H6" s="402" t="s">
        <v>23</v>
      </c>
      <c r="I6" s="402" t="s">
        <v>24</v>
      </c>
      <c r="J6" s="401" t="s">
        <v>25</v>
      </c>
      <c r="K6" s="403" t="s">
        <v>26</v>
      </c>
      <c r="L6" s="403" t="s">
        <v>27</v>
      </c>
      <c r="M6" s="404" t="s">
        <v>28</v>
      </c>
      <c r="N6" s="404" t="s">
        <v>29</v>
      </c>
      <c r="O6" s="404" t="s">
        <v>30</v>
      </c>
      <c r="P6" s="404" t="s">
        <v>31</v>
      </c>
      <c r="Q6" s="401" t="s">
        <v>32</v>
      </c>
      <c r="R6" s="402" t="s">
        <v>33</v>
      </c>
    </row>
    <row r="7" spans="1:18" s="615" customFormat="1" ht="58.5" customHeight="1" x14ac:dyDescent="0.2">
      <c r="A7" s="750">
        <v>1</v>
      </c>
      <c r="B7" s="761">
        <v>1</v>
      </c>
      <c r="C7" s="761">
        <v>4</v>
      </c>
      <c r="D7" s="761">
        <v>5</v>
      </c>
      <c r="E7" s="847" t="s">
        <v>3822</v>
      </c>
      <c r="F7" s="761" t="s">
        <v>3821</v>
      </c>
      <c r="G7" s="761" t="s">
        <v>3820</v>
      </c>
      <c r="H7" s="700" t="s">
        <v>3819</v>
      </c>
      <c r="I7" s="700" t="s">
        <v>3818</v>
      </c>
      <c r="J7" s="761" t="s">
        <v>3817</v>
      </c>
      <c r="K7" s="902" t="s">
        <v>52</v>
      </c>
      <c r="L7" s="902"/>
      <c r="M7" s="1209">
        <v>7104.09</v>
      </c>
      <c r="N7" s="928"/>
      <c r="O7" s="1209">
        <v>7104.09</v>
      </c>
      <c r="P7" s="928"/>
      <c r="Q7" s="761" t="s">
        <v>99</v>
      </c>
      <c r="R7" s="761" t="s">
        <v>3775</v>
      </c>
    </row>
    <row r="8" spans="1:18" s="615" customFormat="1" ht="51" customHeight="1" x14ac:dyDescent="0.2">
      <c r="A8" s="751"/>
      <c r="B8" s="762"/>
      <c r="C8" s="762"/>
      <c r="D8" s="762"/>
      <c r="E8" s="848"/>
      <c r="F8" s="762"/>
      <c r="G8" s="762"/>
      <c r="H8" s="700" t="s">
        <v>3816</v>
      </c>
      <c r="I8" s="700">
        <v>800</v>
      </c>
      <c r="J8" s="762"/>
      <c r="K8" s="945"/>
      <c r="L8" s="945"/>
      <c r="M8" s="1210"/>
      <c r="N8" s="1106"/>
      <c r="O8" s="1210"/>
      <c r="P8" s="1106"/>
      <c r="Q8" s="762"/>
      <c r="R8" s="762"/>
    </row>
    <row r="9" spans="1:18" s="615" customFormat="1" ht="44.25" customHeight="1" x14ac:dyDescent="0.2">
      <c r="A9" s="751"/>
      <c r="B9" s="762"/>
      <c r="C9" s="762"/>
      <c r="D9" s="762"/>
      <c r="E9" s="848"/>
      <c r="F9" s="762"/>
      <c r="G9" s="762"/>
      <c r="H9" s="700" t="s">
        <v>3815</v>
      </c>
      <c r="I9" s="700">
        <v>800</v>
      </c>
      <c r="J9" s="762"/>
      <c r="K9" s="945"/>
      <c r="L9" s="945"/>
      <c r="M9" s="1210"/>
      <c r="N9" s="1106"/>
      <c r="O9" s="1210"/>
      <c r="P9" s="1106"/>
      <c r="Q9" s="762"/>
      <c r="R9" s="762"/>
    </row>
    <row r="10" spans="1:18" s="498" customFormat="1" ht="41.25" customHeight="1" x14ac:dyDescent="0.2">
      <c r="A10" s="834"/>
      <c r="B10" s="763"/>
      <c r="C10" s="763"/>
      <c r="D10" s="763"/>
      <c r="E10" s="1141"/>
      <c r="F10" s="763"/>
      <c r="G10" s="763"/>
      <c r="H10" s="559" t="s">
        <v>3814</v>
      </c>
      <c r="I10" s="113" t="s">
        <v>1992</v>
      </c>
      <c r="J10" s="763"/>
      <c r="K10" s="925"/>
      <c r="L10" s="925"/>
      <c r="M10" s="1211"/>
      <c r="N10" s="929"/>
      <c r="O10" s="1211"/>
      <c r="P10" s="929"/>
      <c r="Q10" s="763"/>
      <c r="R10" s="763"/>
    </row>
    <row r="11" spans="1:18" s="498" customFormat="1" ht="73.5" customHeight="1" x14ac:dyDescent="0.2">
      <c r="A11" s="750">
        <v>2</v>
      </c>
      <c r="B11" s="761">
        <v>1</v>
      </c>
      <c r="C11" s="761">
        <v>4</v>
      </c>
      <c r="D11" s="761">
        <v>5</v>
      </c>
      <c r="E11" s="847" t="s">
        <v>3813</v>
      </c>
      <c r="F11" s="761" t="s">
        <v>3812</v>
      </c>
      <c r="G11" s="761" t="s">
        <v>3811</v>
      </c>
      <c r="H11" s="556" t="s">
        <v>3801</v>
      </c>
      <c r="I11" s="556">
        <v>80</v>
      </c>
      <c r="J11" s="761" t="s">
        <v>3810</v>
      </c>
      <c r="K11" s="902" t="s">
        <v>101</v>
      </c>
      <c r="L11" s="902"/>
      <c r="M11" s="1209">
        <v>19683.12</v>
      </c>
      <c r="N11" s="928"/>
      <c r="O11" s="1209">
        <v>19683.12</v>
      </c>
      <c r="P11" s="928"/>
      <c r="Q11" s="761" t="s">
        <v>99</v>
      </c>
      <c r="R11" s="761" t="s">
        <v>3775</v>
      </c>
    </row>
    <row r="12" spans="1:18" s="498" customFormat="1" ht="62.25" customHeight="1" x14ac:dyDescent="0.2">
      <c r="A12" s="751"/>
      <c r="B12" s="762"/>
      <c r="C12" s="762"/>
      <c r="D12" s="762"/>
      <c r="E12" s="848"/>
      <c r="F12" s="762"/>
      <c r="G12" s="762"/>
      <c r="H12" s="556" t="s">
        <v>3809</v>
      </c>
      <c r="I12" s="556">
        <v>200</v>
      </c>
      <c r="J12" s="762"/>
      <c r="K12" s="945"/>
      <c r="L12" s="945"/>
      <c r="M12" s="1210"/>
      <c r="N12" s="1106"/>
      <c r="O12" s="1210"/>
      <c r="P12" s="1106"/>
      <c r="Q12" s="762"/>
      <c r="R12" s="762"/>
    </row>
    <row r="13" spans="1:18" s="498" customFormat="1" ht="67.5" customHeight="1" x14ac:dyDescent="0.2">
      <c r="A13" s="751"/>
      <c r="B13" s="762"/>
      <c r="C13" s="762"/>
      <c r="D13" s="762"/>
      <c r="E13" s="848"/>
      <c r="F13" s="762"/>
      <c r="G13" s="762"/>
      <c r="H13" s="556" t="s">
        <v>3808</v>
      </c>
      <c r="I13" s="556">
        <v>300</v>
      </c>
      <c r="J13" s="762"/>
      <c r="K13" s="945"/>
      <c r="L13" s="945"/>
      <c r="M13" s="1210"/>
      <c r="N13" s="1106"/>
      <c r="O13" s="1210"/>
      <c r="P13" s="1106"/>
      <c r="Q13" s="762"/>
      <c r="R13" s="762"/>
    </row>
    <row r="14" spans="1:18" s="498" customFormat="1" ht="60" customHeight="1" x14ac:dyDescent="0.2">
      <c r="A14" s="834"/>
      <c r="B14" s="763"/>
      <c r="C14" s="763"/>
      <c r="D14" s="763"/>
      <c r="E14" s="1141"/>
      <c r="F14" s="763"/>
      <c r="G14" s="763"/>
      <c r="H14" s="556" t="s">
        <v>3807</v>
      </c>
      <c r="I14" s="113" t="s">
        <v>36</v>
      </c>
      <c r="J14" s="763"/>
      <c r="K14" s="925"/>
      <c r="L14" s="925"/>
      <c r="M14" s="1211"/>
      <c r="N14" s="929"/>
      <c r="O14" s="1211"/>
      <c r="P14" s="929"/>
      <c r="Q14" s="763"/>
      <c r="R14" s="763"/>
    </row>
    <row r="15" spans="1:18" s="498" customFormat="1" ht="358.5" customHeight="1" x14ac:dyDescent="0.2">
      <c r="A15" s="552">
        <v>3</v>
      </c>
      <c r="B15" s="556">
        <v>1</v>
      </c>
      <c r="C15" s="556">
        <v>4</v>
      </c>
      <c r="D15" s="556">
        <v>5</v>
      </c>
      <c r="E15" s="595" t="s">
        <v>3806</v>
      </c>
      <c r="F15" s="556" t="s">
        <v>3805</v>
      </c>
      <c r="G15" s="556" t="s">
        <v>102</v>
      </c>
      <c r="H15" s="556" t="s">
        <v>3801</v>
      </c>
      <c r="I15" s="113" t="s">
        <v>95</v>
      </c>
      <c r="J15" s="556" t="s">
        <v>4127</v>
      </c>
      <c r="K15" s="559" t="s">
        <v>82</v>
      </c>
      <c r="L15" s="559"/>
      <c r="M15" s="497">
        <v>28091.67</v>
      </c>
      <c r="N15" s="578"/>
      <c r="O15" s="497">
        <v>28091.67</v>
      </c>
      <c r="P15" s="578"/>
      <c r="Q15" s="556" t="s">
        <v>99</v>
      </c>
      <c r="R15" s="556" t="s">
        <v>3775</v>
      </c>
    </row>
    <row r="16" spans="1:18" s="498" customFormat="1" ht="370.5" customHeight="1" x14ac:dyDescent="0.2">
      <c r="A16" s="554">
        <v>4</v>
      </c>
      <c r="B16" s="550">
        <v>1</v>
      </c>
      <c r="C16" s="550">
        <v>4</v>
      </c>
      <c r="D16" s="550">
        <v>5</v>
      </c>
      <c r="E16" s="595" t="s">
        <v>3804</v>
      </c>
      <c r="F16" s="556" t="s">
        <v>3803</v>
      </c>
      <c r="G16" s="556" t="s">
        <v>3802</v>
      </c>
      <c r="H16" s="556" t="s">
        <v>3801</v>
      </c>
      <c r="I16" s="113" t="s">
        <v>66</v>
      </c>
      <c r="J16" s="556" t="s">
        <v>4128</v>
      </c>
      <c r="K16" s="559" t="s">
        <v>101</v>
      </c>
      <c r="L16" s="569"/>
      <c r="M16" s="497">
        <v>25000</v>
      </c>
      <c r="N16" s="570"/>
      <c r="O16" s="497">
        <v>25000</v>
      </c>
      <c r="P16" s="570"/>
      <c r="Q16" s="556" t="s">
        <v>99</v>
      </c>
      <c r="R16" s="556" t="s">
        <v>3775</v>
      </c>
    </row>
    <row r="17" spans="1:18" s="410" customFormat="1" ht="90" customHeight="1" x14ac:dyDescent="0.25">
      <c r="A17" s="761">
        <v>5</v>
      </c>
      <c r="B17" s="750">
        <v>1</v>
      </c>
      <c r="C17" s="750">
        <v>4</v>
      </c>
      <c r="D17" s="761">
        <v>5</v>
      </c>
      <c r="E17" s="761" t="s">
        <v>3800</v>
      </c>
      <c r="F17" s="761" t="s">
        <v>4129</v>
      </c>
      <c r="G17" s="926" t="s">
        <v>3799</v>
      </c>
      <c r="H17" s="700" t="s">
        <v>3798</v>
      </c>
      <c r="I17" s="113" t="s">
        <v>4130</v>
      </c>
      <c r="J17" s="1213" t="s">
        <v>3797</v>
      </c>
      <c r="K17" s="902" t="s">
        <v>69</v>
      </c>
      <c r="L17" s="1214"/>
      <c r="M17" s="831">
        <v>24965</v>
      </c>
      <c r="N17" s="1217"/>
      <c r="O17" s="831">
        <v>24965</v>
      </c>
      <c r="P17" s="1217"/>
      <c r="Q17" s="761" t="s">
        <v>3796</v>
      </c>
      <c r="R17" s="761" t="s">
        <v>3795</v>
      </c>
    </row>
    <row r="18" spans="1:18" s="410" customFormat="1" ht="90" customHeight="1" x14ac:dyDescent="0.25">
      <c r="A18" s="762"/>
      <c r="B18" s="751"/>
      <c r="C18" s="751"/>
      <c r="D18" s="762"/>
      <c r="E18" s="762"/>
      <c r="F18" s="762"/>
      <c r="G18" s="1212"/>
      <c r="H18" s="700" t="s">
        <v>60</v>
      </c>
      <c r="I18" s="113" t="s">
        <v>66</v>
      </c>
      <c r="J18" s="1117"/>
      <c r="K18" s="945"/>
      <c r="L18" s="1215"/>
      <c r="M18" s="832"/>
      <c r="N18" s="1218"/>
      <c r="O18" s="832"/>
      <c r="P18" s="1218"/>
      <c r="Q18" s="762"/>
      <c r="R18" s="762"/>
    </row>
    <row r="19" spans="1:18" s="410" customFormat="1" ht="99.75" customHeight="1" x14ac:dyDescent="0.25">
      <c r="A19" s="763"/>
      <c r="B19" s="834"/>
      <c r="C19" s="834"/>
      <c r="D19" s="763"/>
      <c r="E19" s="763"/>
      <c r="F19" s="763"/>
      <c r="G19" s="927"/>
      <c r="H19" s="559" t="s">
        <v>3794</v>
      </c>
      <c r="I19" s="113" t="s">
        <v>3793</v>
      </c>
      <c r="J19" s="924"/>
      <c r="K19" s="925"/>
      <c r="L19" s="1216"/>
      <c r="M19" s="833"/>
      <c r="N19" s="1219"/>
      <c r="O19" s="833"/>
      <c r="P19" s="1219"/>
      <c r="Q19" s="763"/>
      <c r="R19" s="763"/>
    </row>
    <row r="20" spans="1:18" s="410" customFormat="1" ht="200.25" customHeight="1" x14ac:dyDescent="0.25">
      <c r="A20" s="552">
        <v>6</v>
      </c>
      <c r="B20" s="552">
        <v>1</v>
      </c>
      <c r="C20" s="552">
        <v>4</v>
      </c>
      <c r="D20" s="556">
        <v>5</v>
      </c>
      <c r="E20" s="556" t="s">
        <v>3792</v>
      </c>
      <c r="F20" s="556" t="s">
        <v>3791</v>
      </c>
      <c r="G20" s="556" t="s">
        <v>64</v>
      </c>
      <c r="H20" s="559" t="s">
        <v>3216</v>
      </c>
      <c r="I20" s="113" t="s">
        <v>54</v>
      </c>
      <c r="J20" s="556" t="s">
        <v>3790</v>
      </c>
      <c r="K20" s="559" t="s">
        <v>52</v>
      </c>
      <c r="L20" s="601"/>
      <c r="M20" s="560">
        <v>28275.5</v>
      </c>
      <c r="N20" s="600"/>
      <c r="O20" s="560">
        <v>21650.5</v>
      </c>
      <c r="P20" s="600"/>
      <c r="Q20" s="556" t="s">
        <v>3208</v>
      </c>
      <c r="R20" s="556" t="s">
        <v>3789</v>
      </c>
    </row>
    <row r="21" spans="1:18" s="410" customFormat="1" ht="200.25" customHeight="1" x14ac:dyDescent="0.25">
      <c r="A21" s="552">
        <v>7</v>
      </c>
      <c r="B21" s="552">
        <v>1</v>
      </c>
      <c r="C21" s="552">
        <v>4</v>
      </c>
      <c r="D21" s="556">
        <v>2</v>
      </c>
      <c r="E21" s="556" t="s">
        <v>3788</v>
      </c>
      <c r="F21" s="556" t="s">
        <v>3787</v>
      </c>
      <c r="G21" s="556" t="s">
        <v>102</v>
      </c>
      <c r="H21" s="559" t="s">
        <v>3216</v>
      </c>
      <c r="I21" s="113" t="s">
        <v>98</v>
      </c>
      <c r="J21" s="556" t="s">
        <v>3786</v>
      </c>
      <c r="K21" s="559"/>
      <c r="L21" s="559" t="s">
        <v>82</v>
      </c>
      <c r="M21" s="560"/>
      <c r="N21" s="560">
        <v>110000</v>
      </c>
      <c r="O21" s="560"/>
      <c r="P21" s="560">
        <v>110000</v>
      </c>
      <c r="Q21" s="556" t="s">
        <v>99</v>
      </c>
      <c r="R21" s="556" t="s">
        <v>3775</v>
      </c>
    </row>
    <row r="22" spans="1:18" s="410" customFormat="1" ht="310.5" customHeight="1" x14ac:dyDescent="0.25">
      <c r="A22" s="552">
        <v>8</v>
      </c>
      <c r="B22" s="552">
        <v>1</v>
      </c>
      <c r="C22" s="552">
        <v>4</v>
      </c>
      <c r="D22" s="556">
        <v>5</v>
      </c>
      <c r="E22" s="556" t="s">
        <v>3785</v>
      </c>
      <c r="F22" s="556" t="s">
        <v>3784</v>
      </c>
      <c r="G22" s="556" t="s">
        <v>102</v>
      </c>
      <c r="H22" s="559" t="s">
        <v>3216</v>
      </c>
      <c r="I22" s="113" t="s">
        <v>66</v>
      </c>
      <c r="J22" s="556" t="s">
        <v>3783</v>
      </c>
      <c r="K22" s="559"/>
      <c r="L22" s="559" t="s">
        <v>62</v>
      </c>
      <c r="M22" s="560"/>
      <c r="N22" s="560">
        <v>30673</v>
      </c>
      <c r="O22" s="560"/>
      <c r="P22" s="560">
        <v>30673</v>
      </c>
      <c r="Q22" s="556" t="s">
        <v>99</v>
      </c>
      <c r="R22" s="556" t="s">
        <v>3775</v>
      </c>
    </row>
    <row r="23" spans="1:18" s="410" customFormat="1" ht="200.25" customHeight="1" x14ac:dyDescent="0.25">
      <c r="A23" s="552">
        <v>9</v>
      </c>
      <c r="B23" s="552">
        <v>1</v>
      </c>
      <c r="C23" s="552">
        <v>4</v>
      </c>
      <c r="D23" s="556">
        <v>5</v>
      </c>
      <c r="E23" s="556" t="s">
        <v>3782</v>
      </c>
      <c r="F23" s="556" t="s">
        <v>3781</v>
      </c>
      <c r="G23" s="556" t="s">
        <v>102</v>
      </c>
      <c r="H23" s="559" t="s">
        <v>3216</v>
      </c>
      <c r="I23" s="113" t="s">
        <v>95</v>
      </c>
      <c r="J23" s="556" t="s">
        <v>3780</v>
      </c>
      <c r="K23" s="559"/>
      <c r="L23" s="559" t="s">
        <v>62</v>
      </c>
      <c r="M23" s="560"/>
      <c r="N23" s="600">
        <v>40000</v>
      </c>
      <c r="O23" s="560"/>
      <c r="P23" s="600">
        <v>40000</v>
      </c>
      <c r="Q23" s="556" t="s">
        <v>99</v>
      </c>
      <c r="R23" s="556" t="s">
        <v>3775</v>
      </c>
    </row>
    <row r="24" spans="1:18" s="410" customFormat="1" ht="116.25" customHeight="1" x14ac:dyDescent="0.25">
      <c r="A24" s="750">
        <v>10</v>
      </c>
      <c r="B24" s="750">
        <v>1</v>
      </c>
      <c r="C24" s="750">
        <v>4</v>
      </c>
      <c r="D24" s="761">
        <v>5</v>
      </c>
      <c r="E24" s="761" t="s">
        <v>3779</v>
      </c>
      <c r="F24" s="761" t="s">
        <v>3778</v>
      </c>
      <c r="G24" s="761" t="s">
        <v>3777</v>
      </c>
      <c r="H24" s="559" t="s">
        <v>55</v>
      </c>
      <c r="I24" s="113" t="s">
        <v>104</v>
      </c>
      <c r="J24" s="1220" t="s">
        <v>3776</v>
      </c>
      <c r="K24" s="902"/>
      <c r="L24" s="1214" t="s">
        <v>101</v>
      </c>
      <c r="M24" s="831"/>
      <c r="N24" s="1217">
        <v>40000</v>
      </c>
      <c r="O24" s="831"/>
      <c r="P24" s="1217">
        <v>40000</v>
      </c>
      <c r="Q24" s="761" t="s">
        <v>99</v>
      </c>
      <c r="R24" s="761" t="s">
        <v>3775</v>
      </c>
    </row>
    <row r="25" spans="1:18" s="410" customFormat="1" ht="105" customHeight="1" x14ac:dyDescent="0.25">
      <c r="A25" s="834"/>
      <c r="B25" s="834"/>
      <c r="C25" s="834"/>
      <c r="D25" s="763"/>
      <c r="E25" s="763"/>
      <c r="F25" s="763"/>
      <c r="G25" s="763"/>
      <c r="H25" s="559" t="s">
        <v>89</v>
      </c>
      <c r="I25" s="113" t="s">
        <v>104</v>
      </c>
      <c r="J25" s="763"/>
      <c r="K25" s="925"/>
      <c r="L25" s="1216"/>
      <c r="M25" s="833"/>
      <c r="N25" s="1219"/>
      <c r="O25" s="833"/>
      <c r="P25" s="1219"/>
      <c r="Q25" s="763"/>
      <c r="R25" s="763"/>
    </row>
    <row r="28" spans="1:18" ht="15" x14ac:dyDescent="0.25">
      <c r="M28" s="918" t="s">
        <v>119</v>
      </c>
      <c r="N28" s="918"/>
      <c r="O28" s="828" t="s">
        <v>120</v>
      </c>
      <c r="P28" s="919"/>
    </row>
    <row r="29" spans="1:18" ht="15" x14ac:dyDescent="0.25">
      <c r="M29" s="664" t="s">
        <v>121</v>
      </c>
      <c r="N29" s="582" t="s">
        <v>122</v>
      </c>
      <c r="O29" s="251" t="s">
        <v>121</v>
      </c>
      <c r="P29" s="189" t="s">
        <v>122</v>
      </c>
    </row>
    <row r="30" spans="1:18" ht="15" x14ac:dyDescent="0.25">
      <c r="M30" s="496">
        <v>8</v>
      </c>
      <c r="N30" s="495">
        <v>300551.88</v>
      </c>
      <c r="O30" s="729">
        <v>2</v>
      </c>
      <c r="P30" s="494">
        <v>46615.5</v>
      </c>
    </row>
  </sheetData>
  <mergeCells count="80">
    <mergeCell ref="A24:A25"/>
    <mergeCell ref="B24:B25"/>
    <mergeCell ref="C24:C25"/>
    <mergeCell ref="D24:D25"/>
    <mergeCell ref="E24:E25"/>
    <mergeCell ref="F24:F25"/>
    <mergeCell ref="G24:G25"/>
    <mergeCell ref="M28:N28"/>
    <mergeCell ref="O28:P28"/>
    <mergeCell ref="J24:J25"/>
    <mergeCell ref="K24:K25"/>
    <mergeCell ref="L24:L25"/>
    <mergeCell ref="M24:M25"/>
    <mergeCell ref="N24:N25"/>
    <mergeCell ref="O24:O25"/>
    <mergeCell ref="P24:P25"/>
    <mergeCell ref="Q24:Q25"/>
    <mergeCell ref="R24:R25"/>
    <mergeCell ref="G17:G19"/>
    <mergeCell ref="J17:J19"/>
    <mergeCell ref="K17:K19"/>
    <mergeCell ref="L17:L19"/>
    <mergeCell ref="M17:M19"/>
    <mergeCell ref="N17:N19"/>
    <mergeCell ref="O17:O19"/>
    <mergeCell ref="P17:P19"/>
    <mergeCell ref="Q17:Q19"/>
    <mergeCell ref="R17:R19"/>
    <mergeCell ref="A17:A19"/>
    <mergeCell ref="B17:B19"/>
    <mergeCell ref="C17:C19"/>
    <mergeCell ref="D17:D19"/>
    <mergeCell ref="E17:E19"/>
    <mergeCell ref="F17:F19"/>
    <mergeCell ref="J11:J14"/>
    <mergeCell ref="K11:K14"/>
    <mergeCell ref="L11:L14"/>
    <mergeCell ref="M11:M14"/>
    <mergeCell ref="N11:N14"/>
    <mergeCell ref="O11:O14"/>
    <mergeCell ref="P11:P14"/>
    <mergeCell ref="Q11:Q14"/>
    <mergeCell ref="R11:R14"/>
    <mergeCell ref="A7:A10"/>
    <mergeCell ref="B7:B10"/>
    <mergeCell ref="C7:C10"/>
    <mergeCell ref="D7:D10"/>
    <mergeCell ref="E7:E10"/>
    <mergeCell ref="F7:F10"/>
    <mergeCell ref="R7:R10"/>
    <mergeCell ref="A11:A14"/>
    <mergeCell ref="B11:B14"/>
    <mergeCell ref="C11:C14"/>
    <mergeCell ref="D11:D14"/>
    <mergeCell ref="E11:E14"/>
    <mergeCell ref="F11:F14"/>
    <mergeCell ref="G11:G14"/>
    <mergeCell ref="K7:K10"/>
    <mergeCell ref="Q7:Q10"/>
    <mergeCell ref="L7:L10"/>
    <mergeCell ref="M7:M10"/>
    <mergeCell ref="N7:N10"/>
    <mergeCell ref="O7:O10"/>
    <mergeCell ref="G7:G10"/>
    <mergeCell ref="J7:J10"/>
    <mergeCell ref="Q4:Q5"/>
    <mergeCell ref="R4:R5"/>
    <mergeCell ref="P7:P10"/>
    <mergeCell ref="K4:L4"/>
    <mergeCell ref="M4:N4"/>
    <mergeCell ref="O4:P4"/>
    <mergeCell ref="F4:F5"/>
    <mergeCell ref="G4:G5"/>
    <mergeCell ref="H4:I4"/>
    <mergeCell ref="J4:J5"/>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31"/>
  <sheetViews>
    <sheetView zoomScale="70" zoomScaleNormal="70" workbookViewId="0">
      <selection activeCell="N31" sqref="N31"/>
    </sheetView>
  </sheetViews>
  <sheetFormatPr defaultRowHeight="15" x14ac:dyDescent="0.25"/>
  <cols>
    <col min="1" max="4" width="9.140625" style="407" bestFit="1" customWidth="1"/>
    <col min="5" max="5" width="26.140625" style="407" customWidth="1"/>
    <col min="6" max="6" width="36.28515625" style="407" customWidth="1"/>
    <col min="7" max="7" width="15.28515625" style="407" customWidth="1"/>
    <col min="8" max="8" width="18.7109375" style="407" customWidth="1"/>
    <col min="9" max="9" width="9.140625" style="407" bestFit="1" customWidth="1"/>
    <col min="10" max="10" width="23.7109375" style="407" customWidth="1"/>
    <col min="11" max="11" width="9.140625" style="407"/>
    <col min="12" max="12" width="14.85546875" style="407" customWidth="1"/>
    <col min="13" max="13" width="9.85546875" style="407" bestFit="1" customWidth="1"/>
    <col min="14" max="14" width="17.28515625" style="407" customWidth="1"/>
    <col min="15" max="15" width="18.5703125" style="407" customWidth="1"/>
    <col min="16" max="16" width="14.140625" style="407" customWidth="1"/>
    <col min="17" max="17" width="19.7109375" style="407" customWidth="1"/>
    <col min="18" max="18" width="18.5703125" style="407" customWidth="1"/>
    <col min="19" max="19" width="9.140625" style="407"/>
    <col min="20" max="20" width="14.140625" style="407" customWidth="1"/>
    <col min="21" max="16384" width="9.140625" style="407"/>
  </cols>
  <sheetData>
    <row r="1" spans="1:19" x14ac:dyDescent="0.25">
      <c r="A1" s="500"/>
      <c r="B1" s="500"/>
      <c r="C1" s="500"/>
      <c r="D1" s="500"/>
      <c r="E1" s="500"/>
      <c r="F1" s="500"/>
      <c r="G1" s="500"/>
      <c r="H1" s="500"/>
      <c r="I1" s="500"/>
      <c r="J1" s="500"/>
      <c r="K1" s="500"/>
      <c r="L1" s="500"/>
      <c r="M1" s="500"/>
      <c r="N1" s="500"/>
      <c r="O1" s="500"/>
      <c r="P1" s="500"/>
      <c r="Q1" s="500"/>
      <c r="R1" s="500"/>
    </row>
    <row r="2" spans="1:19" x14ac:dyDescent="0.25">
      <c r="A2" s="1222" t="s">
        <v>4132</v>
      </c>
      <c r="B2" s="1222"/>
      <c r="C2" s="1222"/>
      <c r="D2" s="1222"/>
      <c r="E2" s="1222"/>
      <c r="F2" s="1222"/>
      <c r="G2" s="1222"/>
      <c r="H2" s="1222"/>
      <c r="I2" s="1222"/>
      <c r="J2" s="1222"/>
      <c r="K2" s="1222"/>
      <c r="L2" s="1222"/>
      <c r="M2" s="1222"/>
      <c r="N2" s="1222"/>
      <c r="O2" s="1222"/>
      <c r="P2" s="1222"/>
      <c r="Q2" s="1222"/>
      <c r="R2" s="1222"/>
    </row>
    <row r="3" spans="1:19" x14ac:dyDescent="0.25">
      <c r="A3" s="500"/>
      <c r="B3" s="500"/>
      <c r="C3" s="500"/>
      <c r="D3" s="500"/>
      <c r="E3" s="500"/>
      <c r="F3" s="500"/>
      <c r="G3" s="500"/>
      <c r="H3" s="500"/>
      <c r="I3" s="500"/>
      <c r="J3" s="500"/>
      <c r="K3" s="500"/>
      <c r="L3" s="500"/>
      <c r="M3" s="500"/>
      <c r="N3" s="500"/>
      <c r="O3" s="500"/>
      <c r="P3" s="500"/>
      <c r="Q3" s="500"/>
      <c r="R3" s="500"/>
    </row>
    <row r="4" spans="1:19" x14ac:dyDescent="0.25">
      <c r="A4" s="748" t="s">
        <v>0</v>
      </c>
      <c r="B4" s="748" t="s">
        <v>1</v>
      </c>
      <c r="C4" s="748" t="s">
        <v>2</v>
      </c>
      <c r="D4" s="748" t="s">
        <v>3</v>
      </c>
      <c r="E4" s="748" t="s">
        <v>4</v>
      </c>
      <c r="F4" s="748" t="s">
        <v>5</v>
      </c>
      <c r="G4" s="748" t="s">
        <v>6</v>
      </c>
      <c r="H4" s="757" t="s">
        <v>7</v>
      </c>
      <c r="I4" s="757"/>
      <c r="J4" s="748" t="s">
        <v>8</v>
      </c>
      <c r="K4" s="758" t="s">
        <v>9</v>
      </c>
      <c r="L4" s="1221"/>
      <c r="M4" s="760" t="s">
        <v>10</v>
      </c>
      <c r="N4" s="760"/>
      <c r="O4" s="760" t="s">
        <v>11</v>
      </c>
      <c r="P4" s="760"/>
      <c r="Q4" s="748" t="s">
        <v>12</v>
      </c>
      <c r="R4" s="748" t="s">
        <v>13</v>
      </c>
    </row>
    <row r="5" spans="1:19" ht="30" x14ac:dyDescent="0.25">
      <c r="A5" s="749"/>
      <c r="B5" s="749"/>
      <c r="C5" s="749"/>
      <c r="D5" s="749"/>
      <c r="E5" s="749"/>
      <c r="F5" s="749"/>
      <c r="G5" s="749"/>
      <c r="H5" s="380" t="s">
        <v>14</v>
      </c>
      <c r="I5" s="380" t="s">
        <v>15</v>
      </c>
      <c r="J5" s="749"/>
      <c r="K5" s="383">
        <v>2018</v>
      </c>
      <c r="L5" s="383">
        <v>2019</v>
      </c>
      <c r="M5" s="24">
        <v>2018</v>
      </c>
      <c r="N5" s="24">
        <v>2019</v>
      </c>
      <c r="O5" s="24">
        <v>2018</v>
      </c>
      <c r="P5" s="24">
        <v>2019</v>
      </c>
      <c r="Q5" s="749"/>
      <c r="R5" s="749"/>
    </row>
    <row r="6" spans="1:19" x14ac:dyDescent="0.25">
      <c r="A6" s="380" t="s">
        <v>16</v>
      </c>
      <c r="B6" s="380" t="s">
        <v>17</v>
      </c>
      <c r="C6" s="380" t="s">
        <v>18</v>
      </c>
      <c r="D6" s="380" t="s">
        <v>19</v>
      </c>
      <c r="E6" s="380" t="s">
        <v>20</v>
      </c>
      <c r="F6" s="380" t="s">
        <v>21</v>
      </c>
      <c r="G6" s="380" t="s">
        <v>22</v>
      </c>
      <c r="H6" s="380" t="s">
        <v>23</v>
      </c>
      <c r="I6" s="380" t="s">
        <v>24</v>
      </c>
      <c r="J6" s="380" t="s">
        <v>25</v>
      </c>
      <c r="K6" s="383" t="s">
        <v>26</v>
      </c>
      <c r="L6" s="383" t="s">
        <v>27</v>
      </c>
      <c r="M6" s="384" t="s">
        <v>28</v>
      </c>
      <c r="N6" s="384" t="s">
        <v>29</v>
      </c>
      <c r="O6" s="384" t="s">
        <v>30</v>
      </c>
      <c r="P6" s="384" t="s">
        <v>31</v>
      </c>
      <c r="Q6" s="380" t="s">
        <v>32</v>
      </c>
      <c r="R6" s="380" t="s">
        <v>33</v>
      </c>
    </row>
    <row r="7" spans="1:19" s="330" customFormat="1" x14ac:dyDescent="0.25">
      <c r="A7" s="761">
        <v>1</v>
      </c>
      <c r="B7" s="761">
        <v>1</v>
      </c>
      <c r="C7" s="761">
        <v>4</v>
      </c>
      <c r="D7" s="761">
        <v>2</v>
      </c>
      <c r="E7" s="761" t="s">
        <v>3864</v>
      </c>
      <c r="F7" s="761" t="s">
        <v>3863</v>
      </c>
      <c r="G7" s="761" t="s">
        <v>3862</v>
      </c>
      <c r="H7" s="556" t="s">
        <v>3861</v>
      </c>
      <c r="I7" s="15">
        <v>3</v>
      </c>
      <c r="J7" s="761" t="s">
        <v>3838</v>
      </c>
      <c r="K7" s="928" t="s">
        <v>59</v>
      </c>
      <c r="L7" s="928" t="s">
        <v>88</v>
      </c>
      <c r="M7" s="928">
        <v>43904.06</v>
      </c>
      <c r="N7" s="928"/>
      <c r="O7" s="928">
        <v>43904.06</v>
      </c>
      <c r="P7" s="928"/>
      <c r="Q7" s="761" t="s">
        <v>3824</v>
      </c>
      <c r="R7" s="761" t="s">
        <v>3823</v>
      </c>
      <c r="S7" s="17"/>
    </row>
    <row r="8" spans="1:19" s="330" customFormat="1" ht="45" x14ac:dyDescent="0.25">
      <c r="A8" s="762"/>
      <c r="B8" s="762"/>
      <c r="C8" s="762"/>
      <c r="D8" s="762"/>
      <c r="E8" s="762"/>
      <c r="F8" s="762"/>
      <c r="G8" s="762"/>
      <c r="H8" s="556" t="s">
        <v>3860</v>
      </c>
      <c r="I8" s="556">
        <v>500</v>
      </c>
      <c r="J8" s="762"/>
      <c r="K8" s="1106"/>
      <c r="L8" s="1106"/>
      <c r="M8" s="1106"/>
      <c r="N8" s="1106"/>
      <c r="O8" s="1106"/>
      <c r="P8" s="1106"/>
      <c r="Q8" s="762"/>
      <c r="R8" s="762"/>
      <c r="S8" s="17"/>
    </row>
    <row r="9" spans="1:19" s="330" customFormat="1" ht="30" x14ac:dyDescent="0.25">
      <c r="A9" s="763"/>
      <c r="B9" s="763"/>
      <c r="C9" s="763"/>
      <c r="D9" s="763"/>
      <c r="E9" s="763"/>
      <c r="F9" s="763"/>
      <c r="G9" s="763"/>
      <c r="H9" s="556" t="s">
        <v>3859</v>
      </c>
      <c r="I9" s="556">
        <v>60</v>
      </c>
      <c r="J9" s="763"/>
      <c r="K9" s="929"/>
      <c r="L9" s="929"/>
      <c r="M9" s="929"/>
      <c r="N9" s="929"/>
      <c r="O9" s="929"/>
      <c r="P9" s="929"/>
      <c r="Q9" s="763"/>
      <c r="R9" s="763"/>
      <c r="S9" s="17"/>
    </row>
    <row r="10" spans="1:19" s="330" customFormat="1" ht="75.75" customHeight="1" x14ac:dyDescent="0.25">
      <c r="A10" s="968">
        <v>2</v>
      </c>
      <c r="B10" s="761">
        <v>1</v>
      </c>
      <c r="C10" s="761">
        <v>4</v>
      </c>
      <c r="D10" s="761">
        <v>5</v>
      </c>
      <c r="E10" s="761" t="s">
        <v>3858</v>
      </c>
      <c r="F10" s="761" t="s">
        <v>4131</v>
      </c>
      <c r="G10" s="761" t="s">
        <v>3857</v>
      </c>
      <c r="H10" s="556" t="s">
        <v>89</v>
      </c>
      <c r="I10" s="15">
        <v>50</v>
      </c>
      <c r="J10" s="761" t="s">
        <v>3856</v>
      </c>
      <c r="K10" s="928" t="s">
        <v>3855</v>
      </c>
      <c r="L10" s="928" t="s">
        <v>88</v>
      </c>
      <c r="M10" s="928">
        <v>64617.62</v>
      </c>
      <c r="N10" s="928"/>
      <c r="O10" s="928">
        <v>64617.62</v>
      </c>
      <c r="P10" s="928"/>
      <c r="Q10" s="761" t="s">
        <v>3824</v>
      </c>
      <c r="R10" s="761" t="s">
        <v>3823</v>
      </c>
    </row>
    <row r="11" spans="1:19" s="330" customFormat="1" ht="51" customHeight="1" x14ac:dyDescent="0.25">
      <c r="A11" s="1223"/>
      <c r="B11" s="762"/>
      <c r="C11" s="762"/>
      <c r="D11" s="762"/>
      <c r="E11" s="762"/>
      <c r="F11" s="762"/>
      <c r="G11" s="762"/>
      <c r="H11" s="761" t="s">
        <v>90</v>
      </c>
      <c r="I11" s="761">
        <v>270</v>
      </c>
      <c r="J11" s="762"/>
      <c r="K11" s="1106"/>
      <c r="L11" s="1106"/>
      <c r="M11" s="1106"/>
      <c r="N11" s="1106"/>
      <c r="O11" s="1106"/>
      <c r="P11" s="1106"/>
      <c r="Q11" s="762"/>
      <c r="R11" s="762"/>
    </row>
    <row r="12" spans="1:19" s="330" customFormat="1" ht="55.5" customHeight="1" x14ac:dyDescent="0.25">
      <c r="A12" s="969"/>
      <c r="B12" s="763"/>
      <c r="C12" s="763"/>
      <c r="D12" s="763"/>
      <c r="E12" s="763"/>
      <c r="F12" s="763"/>
      <c r="G12" s="763"/>
      <c r="H12" s="763"/>
      <c r="I12" s="763"/>
      <c r="J12" s="763"/>
      <c r="K12" s="929"/>
      <c r="L12" s="929"/>
      <c r="M12" s="929"/>
      <c r="N12" s="929"/>
      <c r="O12" s="929"/>
      <c r="P12" s="929"/>
      <c r="Q12" s="763"/>
      <c r="R12" s="763"/>
      <c r="S12" s="17"/>
    </row>
    <row r="13" spans="1:19" s="330" customFormat="1" ht="195" x14ac:dyDescent="0.25">
      <c r="A13" s="556">
        <v>3</v>
      </c>
      <c r="B13" s="556">
        <v>1</v>
      </c>
      <c r="C13" s="556">
        <v>4</v>
      </c>
      <c r="D13" s="556">
        <v>2</v>
      </c>
      <c r="E13" s="556" t="s">
        <v>3854</v>
      </c>
      <c r="F13" s="556" t="s">
        <v>3853</v>
      </c>
      <c r="G13" s="556" t="s">
        <v>41</v>
      </c>
      <c r="H13" s="556" t="s">
        <v>3852</v>
      </c>
      <c r="I13" s="556">
        <v>30</v>
      </c>
      <c r="J13" s="556" t="s">
        <v>3851</v>
      </c>
      <c r="K13" s="556" t="s">
        <v>59</v>
      </c>
      <c r="L13" s="556" t="s">
        <v>88</v>
      </c>
      <c r="M13" s="578">
        <v>32500</v>
      </c>
      <c r="N13" s="578"/>
      <c r="O13" s="578">
        <v>32500</v>
      </c>
      <c r="P13" s="578"/>
      <c r="Q13" s="556" t="s">
        <v>3824</v>
      </c>
      <c r="R13" s="556" t="s">
        <v>3823</v>
      </c>
    </row>
    <row r="14" spans="1:19" s="330" customFormat="1" ht="120" x14ac:dyDescent="0.25">
      <c r="A14" s="556">
        <v>4</v>
      </c>
      <c r="B14" s="556">
        <v>1</v>
      </c>
      <c r="C14" s="556">
        <v>4</v>
      </c>
      <c r="D14" s="556">
        <v>2</v>
      </c>
      <c r="E14" s="556" t="s">
        <v>3850</v>
      </c>
      <c r="F14" s="556" t="s">
        <v>3849</v>
      </c>
      <c r="G14" s="556" t="s">
        <v>41</v>
      </c>
      <c r="H14" s="556" t="s">
        <v>3848</v>
      </c>
      <c r="I14" s="556">
        <v>25</v>
      </c>
      <c r="J14" s="556" t="s">
        <v>3847</v>
      </c>
      <c r="K14" s="556" t="s">
        <v>59</v>
      </c>
      <c r="L14" s="556" t="s">
        <v>88</v>
      </c>
      <c r="M14" s="578">
        <v>16839.66</v>
      </c>
      <c r="N14" s="578"/>
      <c r="O14" s="578">
        <v>16839.66</v>
      </c>
      <c r="P14" s="578"/>
      <c r="Q14" s="556" t="s">
        <v>3824</v>
      </c>
      <c r="R14" s="556" t="s">
        <v>3823</v>
      </c>
    </row>
    <row r="15" spans="1:19" s="330" customFormat="1" ht="270" x14ac:dyDescent="0.25">
      <c r="A15" s="556">
        <v>5</v>
      </c>
      <c r="B15" s="556">
        <v>1</v>
      </c>
      <c r="C15" s="556">
        <v>4</v>
      </c>
      <c r="D15" s="556">
        <v>5</v>
      </c>
      <c r="E15" s="556" t="s">
        <v>3846</v>
      </c>
      <c r="F15" s="556" t="s">
        <v>3535</v>
      </c>
      <c r="G15" s="556" t="s">
        <v>64</v>
      </c>
      <c r="H15" s="556" t="s">
        <v>3210</v>
      </c>
      <c r="I15" s="113" t="s">
        <v>54</v>
      </c>
      <c r="J15" s="556" t="s">
        <v>3209</v>
      </c>
      <c r="K15" s="559" t="s">
        <v>69</v>
      </c>
      <c r="L15" s="559"/>
      <c r="M15" s="578">
        <v>20500</v>
      </c>
      <c r="N15" s="578"/>
      <c r="O15" s="578">
        <v>20500</v>
      </c>
      <c r="P15" s="578"/>
      <c r="Q15" s="556" t="s">
        <v>3208</v>
      </c>
      <c r="R15" s="556" t="s">
        <v>3534</v>
      </c>
    </row>
    <row r="16" spans="1:19" s="330" customFormat="1" ht="105" x14ac:dyDescent="0.25">
      <c r="A16" s="502">
        <v>6</v>
      </c>
      <c r="B16" s="556">
        <v>1</v>
      </c>
      <c r="C16" s="552">
        <v>4</v>
      </c>
      <c r="D16" s="552">
        <v>2</v>
      </c>
      <c r="E16" s="566" t="s">
        <v>3845</v>
      </c>
      <c r="F16" s="566" t="s">
        <v>3844</v>
      </c>
      <c r="G16" s="552" t="s">
        <v>3190</v>
      </c>
      <c r="H16" s="334" t="s">
        <v>73</v>
      </c>
      <c r="I16" s="552">
        <v>135</v>
      </c>
      <c r="J16" s="566" t="s">
        <v>3843</v>
      </c>
      <c r="K16" s="552" t="s">
        <v>52</v>
      </c>
      <c r="L16" s="591" t="s">
        <v>88</v>
      </c>
      <c r="M16" s="560">
        <v>38316</v>
      </c>
      <c r="N16" s="560"/>
      <c r="O16" s="560">
        <v>38316</v>
      </c>
      <c r="P16" s="560"/>
      <c r="Q16" s="556" t="s">
        <v>3824</v>
      </c>
      <c r="R16" s="556" t="s">
        <v>3823</v>
      </c>
      <c r="S16" s="119"/>
    </row>
    <row r="17" spans="1:18" s="410" customFormat="1" ht="60" customHeight="1" x14ac:dyDescent="0.25">
      <c r="A17" s="761">
        <v>7</v>
      </c>
      <c r="B17" s="761">
        <v>1</v>
      </c>
      <c r="C17" s="761">
        <v>4</v>
      </c>
      <c r="D17" s="761">
        <v>5</v>
      </c>
      <c r="E17" s="761" t="s">
        <v>3842</v>
      </c>
      <c r="F17" s="761" t="s">
        <v>3841</v>
      </c>
      <c r="G17" s="761" t="s">
        <v>3840</v>
      </c>
      <c r="H17" s="761" t="s">
        <v>3839</v>
      </c>
      <c r="I17" s="761">
        <v>160</v>
      </c>
      <c r="J17" s="761" t="s">
        <v>3838</v>
      </c>
      <c r="K17" s="923"/>
      <c r="L17" s="928" t="s">
        <v>125</v>
      </c>
      <c r="M17" s="923"/>
      <c r="N17" s="928">
        <v>51000</v>
      </c>
      <c r="O17" s="928"/>
      <c r="P17" s="928">
        <v>51000</v>
      </c>
      <c r="Q17" s="761" t="s">
        <v>3824</v>
      </c>
      <c r="R17" s="761" t="s">
        <v>3823</v>
      </c>
    </row>
    <row r="18" spans="1:18" s="410" customFormat="1" ht="62.45" customHeight="1" x14ac:dyDescent="0.25">
      <c r="A18" s="762"/>
      <c r="B18" s="762"/>
      <c r="C18" s="762"/>
      <c r="D18" s="762"/>
      <c r="E18" s="762"/>
      <c r="F18" s="762"/>
      <c r="G18" s="762"/>
      <c r="H18" s="762"/>
      <c r="I18" s="762"/>
      <c r="J18" s="762"/>
      <c r="K18" s="1117"/>
      <c r="L18" s="1106"/>
      <c r="M18" s="1117"/>
      <c r="N18" s="1106"/>
      <c r="O18" s="1106"/>
      <c r="P18" s="1106"/>
      <c r="Q18" s="762"/>
      <c r="R18" s="762"/>
    </row>
    <row r="19" spans="1:18" s="410" customFormat="1" ht="120.75" customHeight="1" x14ac:dyDescent="0.25">
      <c r="A19" s="763"/>
      <c r="B19" s="763"/>
      <c r="C19" s="763"/>
      <c r="D19" s="763"/>
      <c r="E19" s="763"/>
      <c r="F19" s="763"/>
      <c r="G19" s="763"/>
      <c r="H19" s="763"/>
      <c r="I19" s="763"/>
      <c r="J19" s="763"/>
      <c r="K19" s="924"/>
      <c r="L19" s="929"/>
      <c r="M19" s="924"/>
      <c r="N19" s="929"/>
      <c r="O19" s="929"/>
      <c r="P19" s="929"/>
      <c r="Q19" s="763"/>
      <c r="R19" s="763"/>
    </row>
    <row r="20" spans="1:18" s="410" customFormat="1" ht="91.9" customHeight="1" x14ac:dyDescent="0.25">
      <c r="A20" s="761">
        <v>8</v>
      </c>
      <c r="B20" s="761">
        <v>1</v>
      </c>
      <c r="C20" s="761">
        <v>4</v>
      </c>
      <c r="D20" s="761">
        <v>5</v>
      </c>
      <c r="E20" s="761" t="s">
        <v>3837</v>
      </c>
      <c r="F20" s="761" t="s">
        <v>3836</v>
      </c>
      <c r="G20" s="556" t="s">
        <v>64</v>
      </c>
      <c r="H20" s="556" t="s">
        <v>53</v>
      </c>
      <c r="I20" s="556">
        <v>50</v>
      </c>
      <c r="J20" s="761" t="s">
        <v>3835</v>
      </c>
      <c r="K20" s="923"/>
      <c r="L20" s="928" t="s">
        <v>69</v>
      </c>
      <c r="M20" s="923"/>
      <c r="N20" s="928">
        <v>38000</v>
      </c>
      <c r="O20" s="928"/>
      <c r="P20" s="928">
        <v>38000</v>
      </c>
      <c r="Q20" s="761" t="s">
        <v>3824</v>
      </c>
      <c r="R20" s="761" t="s">
        <v>3823</v>
      </c>
    </row>
    <row r="21" spans="1:18" s="410" customFormat="1" ht="118.5" customHeight="1" x14ac:dyDescent="0.25">
      <c r="A21" s="763"/>
      <c r="B21" s="763"/>
      <c r="C21" s="763"/>
      <c r="D21" s="763"/>
      <c r="E21" s="763"/>
      <c r="F21" s="763"/>
      <c r="G21" s="551" t="s">
        <v>39</v>
      </c>
      <c r="H21" s="551" t="s">
        <v>3834</v>
      </c>
      <c r="I21" s="551">
        <v>350</v>
      </c>
      <c r="J21" s="763"/>
      <c r="K21" s="924"/>
      <c r="L21" s="929"/>
      <c r="M21" s="924"/>
      <c r="N21" s="929"/>
      <c r="O21" s="929"/>
      <c r="P21" s="929"/>
      <c r="Q21" s="763"/>
      <c r="R21" s="763"/>
    </row>
    <row r="22" spans="1:18" s="410" customFormat="1" ht="174.75" customHeight="1" x14ac:dyDescent="0.25">
      <c r="A22" s="556">
        <v>9</v>
      </c>
      <c r="B22" s="556">
        <v>1</v>
      </c>
      <c r="C22" s="556">
        <v>4</v>
      </c>
      <c r="D22" s="556">
        <v>5</v>
      </c>
      <c r="E22" s="556" t="s">
        <v>3833</v>
      </c>
      <c r="F22" s="556" t="s">
        <v>3832</v>
      </c>
      <c r="G22" s="556" t="s">
        <v>64</v>
      </c>
      <c r="H22" s="556" t="s">
        <v>53</v>
      </c>
      <c r="I22" s="556">
        <v>45</v>
      </c>
      <c r="J22" s="556" t="s">
        <v>3831</v>
      </c>
      <c r="K22" s="552"/>
      <c r="L22" s="578" t="s">
        <v>69</v>
      </c>
      <c r="M22" s="730"/>
      <c r="N22" s="578">
        <v>10500</v>
      </c>
      <c r="O22" s="578"/>
      <c r="P22" s="578">
        <v>10500</v>
      </c>
      <c r="Q22" s="556" t="s">
        <v>3824</v>
      </c>
      <c r="R22" s="556" t="s">
        <v>3823</v>
      </c>
    </row>
    <row r="23" spans="1:18" s="410" customFormat="1" ht="178.15" customHeight="1" x14ac:dyDescent="0.25">
      <c r="A23" s="552">
        <v>10</v>
      </c>
      <c r="B23" s="552">
        <v>1</v>
      </c>
      <c r="C23" s="552">
        <v>4</v>
      </c>
      <c r="D23" s="552">
        <v>2</v>
      </c>
      <c r="E23" s="556" t="s">
        <v>3830</v>
      </c>
      <c r="F23" s="556" t="s">
        <v>3829</v>
      </c>
      <c r="G23" s="552" t="s">
        <v>41</v>
      </c>
      <c r="H23" s="552" t="s">
        <v>53</v>
      </c>
      <c r="I23" s="552">
        <v>30</v>
      </c>
      <c r="J23" s="556" t="s">
        <v>3828</v>
      </c>
      <c r="K23" s="552"/>
      <c r="L23" s="552" t="s">
        <v>62</v>
      </c>
      <c r="M23" s="731"/>
      <c r="N23" s="732">
        <v>106000</v>
      </c>
      <c r="O23" s="731"/>
      <c r="P23" s="560">
        <v>106000</v>
      </c>
      <c r="Q23" s="334" t="s">
        <v>3824</v>
      </c>
      <c r="R23" s="334" t="s">
        <v>3823</v>
      </c>
    </row>
    <row r="24" spans="1:18" s="410" customFormat="1" ht="303" customHeight="1" x14ac:dyDescent="0.25">
      <c r="A24" s="552">
        <v>11</v>
      </c>
      <c r="B24" s="552">
        <v>1</v>
      </c>
      <c r="C24" s="552">
        <v>4</v>
      </c>
      <c r="D24" s="552">
        <v>5</v>
      </c>
      <c r="E24" s="556" t="s">
        <v>3827</v>
      </c>
      <c r="F24" s="556" t="s">
        <v>3826</v>
      </c>
      <c r="G24" s="552" t="s">
        <v>41</v>
      </c>
      <c r="H24" s="552" t="s">
        <v>53</v>
      </c>
      <c r="I24" s="552">
        <v>30</v>
      </c>
      <c r="J24" s="556" t="s">
        <v>3825</v>
      </c>
      <c r="K24" s="552"/>
      <c r="L24" s="552" t="s">
        <v>69</v>
      </c>
      <c r="M24" s="731"/>
      <c r="N24" s="617">
        <v>37500</v>
      </c>
      <c r="O24" s="731"/>
      <c r="P24" s="560">
        <v>37500</v>
      </c>
      <c r="Q24" s="334" t="s">
        <v>3824</v>
      </c>
      <c r="R24" s="334" t="s">
        <v>3823</v>
      </c>
    </row>
    <row r="25" spans="1:18" x14ac:dyDescent="0.25">
      <c r="P25" s="104"/>
    </row>
    <row r="27" spans="1:18" x14ac:dyDescent="0.25">
      <c r="M27" s="918" t="s">
        <v>119</v>
      </c>
      <c r="N27" s="918"/>
      <c r="O27" s="828" t="s">
        <v>120</v>
      </c>
      <c r="P27" s="919"/>
    </row>
    <row r="28" spans="1:18" x14ac:dyDescent="0.25">
      <c r="M28" s="664" t="s">
        <v>121</v>
      </c>
      <c r="N28" s="582" t="s">
        <v>122</v>
      </c>
      <c r="O28" s="251" t="s">
        <v>121</v>
      </c>
      <c r="P28" s="189" t="s">
        <v>122</v>
      </c>
    </row>
    <row r="29" spans="1:18" x14ac:dyDescent="0.25">
      <c r="M29" s="496">
        <v>10</v>
      </c>
      <c r="N29" s="360">
        <v>439177.33999999997</v>
      </c>
      <c r="O29" s="729">
        <v>1</v>
      </c>
      <c r="P29" s="494">
        <v>20500</v>
      </c>
    </row>
    <row r="31" spans="1:18" x14ac:dyDescent="0.25">
      <c r="N31" s="104"/>
    </row>
  </sheetData>
  <mergeCells count="84">
    <mergeCell ref="M27:N27"/>
    <mergeCell ref="O27:P27"/>
    <mergeCell ref="A20:A21"/>
    <mergeCell ref="B20:B21"/>
    <mergeCell ref="C20:C21"/>
    <mergeCell ref="D20:D21"/>
    <mergeCell ref="E20:E21"/>
    <mergeCell ref="F20:F21"/>
    <mergeCell ref="J20:J21"/>
    <mergeCell ref="K20:K21"/>
    <mergeCell ref="R20:R21"/>
    <mergeCell ref="L20:L21"/>
    <mergeCell ref="M20:M21"/>
    <mergeCell ref="N20:N21"/>
    <mergeCell ref="O20:O21"/>
    <mergeCell ref="P20:P21"/>
    <mergeCell ref="Q20:Q21"/>
    <mergeCell ref="F17:F19"/>
    <mergeCell ref="G17:G19"/>
    <mergeCell ref="H17:H19"/>
    <mergeCell ref="I17:I19"/>
    <mergeCell ref="J17:J19"/>
    <mergeCell ref="A17:A19"/>
    <mergeCell ref="B17:B19"/>
    <mergeCell ref="C17:C19"/>
    <mergeCell ref="D17:D19"/>
    <mergeCell ref="E17:E19"/>
    <mergeCell ref="R17:R19"/>
    <mergeCell ref="L17:L19"/>
    <mergeCell ref="K17:K19"/>
    <mergeCell ref="M17:M19"/>
    <mergeCell ref="N17:N19"/>
    <mergeCell ref="O17:O19"/>
    <mergeCell ref="P17:P19"/>
    <mergeCell ref="Q17:Q19"/>
    <mergeCell ref="R10:R12"/>
    <mergeCell ref="H11:H12"/>
    <mergeCell ref="I11:I12"/>
    <mergeCell ref="G10:G12"/>
    <mergeCell ref="J10:J12"/>
    <mergeCell ref="K10:K12"/>
    <mergeCell ref="L10:L12"/>
    <mergeCell ref="M10:M12"/>
    <mergeCell ref="N10:N12"/>
    <mergeCell ref="O10:O12"/>
    <mergeCell ref="P10:P12"/>
    <mergeCell ref="Q10:Q12"/>
    <mergeCell ref="A10:A12"/>
    <mergeCell ref="B10:B12"/>
    <mergeCell ref="C10:C12"/>
    <mergeCell ref="D10:D12"/>
    <mergeCell ref="E10:E12"/>
    <mergeCell ref="F10:F12"/>
    <mergeCell ref="F7:F9"/>
    <mergeCell ref="G7:G9"/>
    <mergeCell ref="J7:J9"/>
    <mergeCell ref="K7:K9"/>
    <mergeCell ref="L7:L9"/>
    <mergeCell ref="M7:M9"/>
    <mergeCell ref="A2:R2"/>
    <mergeCell ref="A4:A5"/>
    <mergeCell ref="B4:B5"/>
    <mergeCell ref="C4:C5"/>
    <mergeCell ref="D4:D5"/>
    <mergeCell ref="E4:E5"/>
    <mergeCell ref="F4:F5"/>
    <mergeCell ref="A7:A9"/>
    <mergeCell ref="B7:B9"/>
    <mergeCell ref="C7:C9"/>
    <mergeCell ref="D7:D9"/>
    <mergeCell ref="E7:E9"/>
    <mergeCell ref="N7:N9"/>
    <mergeCell ref="O7:O9"/>
    <mergeCell ref="P7:P9"/>
    <mergeCell ref="Q7:Q9"/>
    <mergeCell ref="R7:R9"/>
    <mergeCell ref="Q4:Q5"/>
    <mergeCell ref="R4:R5"/>
    <mergeCell ref="O4:P4"/>
    <mergeCell ref="G4:G5"/>
    <mergeCell ref="H4:I4"/>
    <mergeCell ref="J4:J5"/>
    <mergeCell ref="K4:L4"/>
    <mergeCell ref="M4:N4"/>
  </mergeCells>
  <pageMargins left="0.7" right="0.7" top="0.75" bottom="0.75" header="0.3" footer="0.3"/>
  <pageSetup paperSize="9" orientation="portrait" horizontalDpi="4294967294" verticalDpi="4294967294"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T140"/>
  <sheetViews>
    <sheetView zoomScale="70" zoomScaleNormal="70" workbookViewId="0">
      <selection activeCell="O26" sqref="O26"/>
    </sheetView>
  </sheetViews>
  <sheetFormatPr defaultRowHeight="15" x14ac:dyDescent="0.25"/>
  <cols>
    <col min="1" max="1" width="4.7109375" style="407" customWidth="1"/>
    <col min="2" max="2" width="9.140625" style="407"/>
    <col min="3" max="3" width="11.42578125" style="407" customWidth="1"/>
    <col min="4" max="4" width="9.7109375" style="407" customWidth="1"/>
    <col min="5" max="5" width="45.7109375" style="407" customWidth="1"/>
    <col min="6" max="6" width="82.7109375" style="421" customWidth="1"/>
    <col min="7" max="7" width="16" style="407" customWidth="1"/>
    <col min="8" max="8" width="13.85546875" style="407" customWidth="1"/>
    <col min="9" max="9" width="10.42578125" style="407" customWidth="1"/>
    <col min="10" max="10" width="29.7109375" style="407" customWidth="1"/>
    <col min="11" max="11" width="10.7109375" style="407" customWidth="1"/>
    <col min="12" max="12" width="12.7109375" style="407" customWidth="1"/>
    <col min="13" max="16" width="14.7109375" style="104" customWidth="1"/>
    <col min="17" max="17" width="16.7109375" style="407" customWidth="1"/>
    <col min="18" max="18" width="18.42578125" style="407" customWidth="1"/>
    <col min="19" max="19" width="19.5703125" style="407" customWidth="1"/>
    <col min="20" max="20" width="11.140625" style="407" bestFit="1" customWidth="1"/>
    <col min="21"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1" spans="1:20" ht="18.75" x14ac:dyDescent="0.3">
      <c r="A1" s="512"/>
    </row>
    <row r="2" spans="1:20" ht="15.75" customHeight="1" x14ac:dyDescent="0.25">
      <c r="A2" s="1227" t="s">
        <v>4133</v>
      </c>
      <c r="B2" s="1227"/>
      <c r="C2" s="1227"/>
      <c r="D2" s="1227"/>
      <c r="E2" s="1227"/>
      <c r="F2" s="1227"/>
      <c r="G2" s="1227"/>
      <c r="H2" s="1227"/>
      <c r="I2" s="1227"/>
      <c r="J2" s="1227"/>
      <c r="K2" s="1227"/>
      <c r="L2" s="1227"/>
      <c r="M2" s="1227"/>
      <c r="N2" s="1227"/>
      <c r="O2" s="1227"/>
      <c r="P2" s="1227"/>
      <c r="Q2" s="1227"/>
      <c r="R2" s="1227"/>
    </row>
    <row r="4" spans="1:20" s="106" customFormat="1" ht="47.25" customHeight="1" x14ac:dyDescent="0.25">
      <c r="A4" s="895" t="s">
        <v>0</v>
      </c>
      <c r="B4" s="895" t="s">
        <v>1</v>
      </c>
      <c r="C4" s="895" t="s">
        <v>2</v>
      </c>
      <c r="D4" s="895" t="s">
        <v>3</v>
      </c>
      <c r="E4" s="895" t="s">
        <v>4</v>
      </c>
      <c r="F4" s="895" t="s">
        <v>5</v>
      </c>
      <c r="G4" s="895" t="s">
        <v>6</v>
      </c>
      <c r="H4" s="895" t="s">
        <v>7</v>
      </c>
      <c r="I4" s="895"/>
      <c r="J4" s="895" t="s">
        <v>8</v>
      </c>
      <c r="K4" s="895" t="s">
        <v>9</v>
      </c>
      <c r="L4" s="1226"/>
      <c r="M4" s="894" t="s">
        <v>96</v>
      </c>
      <c r="N4" s="894"/>
      <c r="O4" s="894" t="s">
        <v>11</v>
      </c>
      <c r="P4" s="894"/>
      <c r="Q4" s="895" t="s">
        <v>12</v>
      </c>
      <c r="R4" s="895" t="s">
        <v>13</v>
      </c>
      <c r="S4" s="105"/>
    </row>
    <row r="5" spans="1:20" s="106" customFormat="1" ht="35.25" customHeight="1" x14ac:dyDescent="0.2">
      <c r="A5" s="895"/>
      <c r="B5" s="895"/>
      <c r="C5" s="895"/>
      <c r="D5" s="895"/>
      <c r="E5" s="895"/>
      <c r="F5" s="895"/>
      <c r="G5" s="895"/>
      <c r="H5" s="394" t="s">
        <v>14</v>
      </c>
      <c r="I5" s="394" t="s">
        <v>15</v>
      </c>
      <c r="J5" s="895"/>
      <c r="K5" s="394">
        <v>2018</v>
      </c>
      <c r="L5" s="394">
        <v>2019</v>
      </c>
      <c r="M5" s="192">
        <v>2018</v>
      </c>
      <c r="N5" s="192">
        <v>2019</v>
      </c>
      <c r="O5" s="192">
        <v>2018</v>
      </c>
      <c r="P5" s="192">
        <v>2019</v>
      </c>
      <c r="Q5" s="895"/>
      <c r="R5" s="895"/>
      <c r="S5" s="105"/>
    </row>
    <row r="6" spans="1:20" s="106" customFormat="1" ht="15.75" customHeight="1" x14ac:dyDescent="0.2">
      <c r="A6" s="394" t="s">
        <v>16</v>
      </c>
      <c r="B6" s="394" t="s">
        <v>17</v>
      </c>
      <c r="C6" s="394" t="s">
        <v>18</v>
      </c>
      <c r="D6" s="394" t="s">
        <v>19</v>
      </c>
      <c r="E6" s="394" t="s">
        <v>20</v>
      </c>
      <c r="F6" s="394" t="s">
        <v>21</v>
      </c>
      <c r="G6" s="394" t="s">
        <v>22</v>
      </c>
      <c r="H6" s="394" t="s">
        <v>23</v>
      </c>
      <c r="I6" s="394" t="s">
        <v>24</v>
      </c>
      <c r="J6" s="394" t="s">
        <v>25</v>
      </c>
      <c r="K6" s="394" t="s">
        <v>26</v>
      </c>
      <c r="L6" s="394" t="s">
        <v>27</v>
      </c>
      <c r="M6" s="393" t="s">
        <v>28</v>
      </c>
      <c r="N6" s="393" t="s">
        <v>29</v>
      </c>
      <c r="O6" s="393" t="s">
        <v>30</v>
      </c>
      <c r="P6" s="393" t="s">
        <v>31</v>
      </c>
      <c r="Q6" s="394" t="s">
        <v>32</v>
      </c>
      <c r="R6" s="394" t="s">
        <v>33</v>
      </c>
      <c r="S6" s="105"/>
    </row>
    <row r="7" spans="1:20" s="410" customFormat="1" ht="150" customHeight="1" x14ac:dyDescent="0.25">
      <c r="A7" s="416">
        <v>1</v>
      </c>
      <c r="B7" s="416">
        <v>1</v>
      </c>
      <c r="C7" s="416">
        <v>4</v>
      </c>
      <c r="D7" s="416">
        <v>5</v>
      </c>
      <c r="E7" s="448" t="s">
        <v>3912</v>
      </c>
      <c r="F7" s="396" t="s">
        <v>3911</v>
      </c>
      <c r="G7" s="416" t="s">
        <v>41</v>
      </c>
      <c r="H7" s="385" t="s">
        <v>53</v>
      </c>
      <c r="I7" s="113" t="s">
        <v>72</v>
      </c>
      <c r="J7" s="416" t="s">
        <v>3910</v>
      </c>
      <c r="K7" s="385" t="s">
        <v>3909</v>
      </c>
      <c r="L7" s="385"/>
      <c r="M7" s="400">
        <v>91440</v>
      </c>
      <c r="N7" s="400"/>
      <c r="O7" s="400">
        <v>91440</v>
      </c>
      <c r="P7" s="400"/>
      <c r="Q7" s="416" t="s">
        <v>3866</v>
      </c>
      <c r="R7" s="416" t="s">
        <v>3865</v>
      </c>
      <c r="S7" s="119"/>
    </row>
    <row r="8" spans="1:20" s="410" customFormat="1" ht="144" customHeight="1" x14ac:dyDescent="0.25">
      <c r="A8" s="416">
        <v>2</v>
      </c>
      <c r="B8" s="416">
        <v>1</v>
      </c>
      <c r="C8" s="416">
        <v>4</v>
      </c>
      <c r="D8" s="416">
        <v>2</v>
      </c>
      <c r="E8" s="448" t="s">
        <v>3908</v>
      </c>
      <c r="F8" s="396" t="s">
        <v>3907</v>
      </c>
      <c r="G8" s="416" t="s">
        <v>64</v>
      </c>
      <c r="H8" s="385" t="s">
        <v>53</v>
      </c>
      <c r="I8" s="113" t="s">
        <v>54</v>
      </c>
      <c r="J8" s="416" t="s">
        <v>3906</v>
      </c>
      <c r="K8" s="385" t="s">
        <v>3871</v>
      </c>
      <c r="L8" s="385"/>
      <c r="M8" s="400">
        <v>11080</v>
      </c>
      <c r="N8" s="400"/>
      <c r="O8" s="400">
        <v>11080</v>
      </c>
      <c r="P8" s="400"/>
      <c r="Q8" s="416" t="s">
        <v>3866</v>
      </c>
      <c r="R8" s="416" t="s">
        <v>3865</v>
      </c>
      <c r="S8" s="119"/>
    </row>
    <row r="9" spans="1:20" s="408" customFormat="1" ht="174" customHeight="1" x14ac:dyDescent="0.25">
      <c r="A9" s="415">
        <v>3</v>
      </c>
      <c r="B9" s="415" t="s">
        <v>3905</v>
      </c>
      <c r="C9" s="415" t="s">
        <v>3904</v>
      </c>
      <c r="D9" s="415">
        <v>5</v>
      </c>
      <c r="E9" s="239" t="s">
        <v>3903</v>
      </c>
      <c r="F9" s="405" t="s">
        <v>3902</v>
      </c>
      <c r="G9" s="415" t="s">
        <v>87</v>
      </c>
      <c r="H9" s="388" t="s">
        <v>53</v>
      </c>
      <c r="I9" s="5" t="s">
        <v>98</v>
      </c>
      <c r="J9" s="415" t="s">
        <v>3901</v>
      </c>
      <c r="K9" s="388" t="s">
        <v>3900</v>
      </c>
      <c r="L9" s="388"/>
      <c r="M9" s="418">
        <v>27000</v>
      </c>
      <c r="N9" s="418"/>
      <c r="O9" s="418">
        <v>27000</v>
      </c>
      <c r="P9" s="418"/>
      <c r="Q9" s="415" t="s">
        <v>3866</v>
      </c>
      <c r="R9" s="415" t="s">
        <v>3865</v>
      </c>
      <c r="S9" s="2"/>
    </row>
    <row r="10" spans="1:20" s="411" customFormat="1" ht="147" customHeight="1" x14ac:dyDescent="0.25">
      <c r="A10" s="416">
        <v>4</v>
      </c>
      <c r="B10" s="416">
        <v>1</v>
      </c>
      <c r="C10" s="416">
        <v>4</v>
      </c>
      <c r="D10" s="416">
        <v>2</v>
      </c>
      <c r="E10" s="448" t="s">
        <v>3899</v>
      </c>
      <c r="F10" s="396" t="s">
        <v>3898</v>
      </c>
      <c r="G10" s="416" t="s">
        <v>41</v>
      </c>
      <c r="H10" s="385" t="s">
        <v>53</v>
      </c>
      <c r="I10" s="113" t="s">
        <v>3897</v>
      </c>
      <c r="J10" s="416" t="s">
        <v>3896</v>
      </c>
      <c r="K10" s="385" t="s">
        <v>3895</v>
      </c>
      <c r="L10" s="385"/>
      <c r="M10" s="400">
        <v>88700</v>
      </c>
      <c r="N10" s="400"/>
      <c r="O10" s="400">
        <v>88700</v>
      </c>
      <c r="P10" s="400"/>
      <c r="Q10" s="416" t="s">
        <v>3866</v>
      </c>
      <c r="R10" s="416" t="s">
        <v>3865</v>
      </c>
      <c r="S10" s="119"/>
    </row>
    <row r="11" spans="1:20" s="410" customFormat="1" ht="145.5" customHeight="1" x14ac:dyDescent="0.25">
      <c r="A11" s="556">
        <v>5</v>
      </c>
      <c r="B11" s="556">
        <v>1</v>
      </c>
      <c r="C11" s="556">
        <v>4</v>
      </c>
      <c r="D11" s="556">
        <v>5</v>
      </c>
      <c r="E11" s="595" t="s">
        <v>3894</v>
      </c>
      <c r="F11" s="566" t="s">
        <v>3893</v>
      </c>
      <c r="G11" s="556" t="s">
        <v>3892</v>
      </c>
      <c r="H11" s="559" t="s">
        <v>53</v>
      </c>
      <c r="I11" s="113" t="s">
        <v>54</v>
      </c>
      <c r="J11" s="556" t="s">
        <v>3891</v>
      </c>
      <c r="K11" s="559" t="s">
        <v>97</v>
      </c>
      <c r="L11" s="559"/>
      <c r="M11" s="511">
        <v>24000</v>
      </c>
      <c r="N11" s="334"/>
      <c r="O11" s="511">
        <v>24000</v>
      </c>
      <c r="P11" s="578"/>
      <c r="Q11" s="556" t="s">
        <v>3866</v>
      </c>
      <c r="R11" s="556" t="s">
        <v>3865</v>
      </c>
      <c r="S11" s="119"/>
    </row>
    <row r="12" spans="1:20" s="410" customFormat="1" ht="194.25" customHeight="1" x14ac:dyDescent="0.25">
      <c r="A12" s="1224">
        <v>6</v>
      </c>
      <c r="B12" s="1224">
        <v>1</v>
      </c>
      <c r="C12" s="1224">
        <v>4</v>
      </c>
      <c r="D12" s="1224">
        <v>5</v>
      </c>
      <c r="E12" s="1228" t="s">
        <v>3890</v>
      </c>
      <c r="F12" s="1224" t="s">
        <v>3889</v>
      </c>
      <c r="G12" s="604" t="s">
        <v>3888</v>
      </c>
      <c r="H12" s="1224" t="s">
        <v>53</v>
      </c>
      <c r="I12" s="604" t="s">
        <v>3887</v>
      </c>
      <c r="J12" s="1224" t="s">
        <v>3886</v>
      </c>
      <c r="K12" s="1224" t="s">
        <v>59</v>
      </c>
      <c r="L12" s="1224"/>
      <c r="M12" s="1225">
        <v>77165.38</v>
      </c>
      <c r="N12" s="1225"/>
      <c r="O12" s="1225">
        <v>77165.38</v>
      </c>
      <c r="P12" s="1225"/>
      <c r="Q12" s="1224" t="s">
        <v>3885</v>
      </c>
      <c r="R12" s="1224" t="s">
        <v>3884</v>
      </c>
      <c r="T12" s="94"/>
    </row>
    <row r="13" spans="1:20" s="410" customFormat="1" ht="90" customHeight="1" x14ac:dyDescent="0.25">
      <c r="A13" s="1224"/>
      <c r="B13" s="1224"/>
      <c r="C13" s="1224"/>
      <c r="D13" s="1224"/>
      <c r="E13" s="1228"/>
      <c r="F13" s="1224"/>
      <c r="G13" s="604" t="s">
        <v>64</v>
      </c>
      <c r="H13" s="1224"/>
      <c r="I13" s="604">
        <v>60</v>
      </c>
      <c r="J13" s="1224"/>
      <c r="K13" s="1224"/>
      <c r="L13" s="1224"/>
      <c r="M13" s="1225"/>
      <c r="N13" s="1225"/>
      <c r="O13" s="1225"/>
      <c r="P13" s="1225"/>
      <c r="Q13" s="1224"/>
      <c r="R13" s="1224"/>
    </row>
    <row r="14" spans="1:20" s="410" customFormat="1" ht="216" customHeight="1" x14ac:dyDescent="0.25">
      <c r="A14" s="604">
        <v>7</v>
      </c>
      <c r="B14" s="604">
        <v>1</v>
      </c>
      <c r="C14" s="604">
        <v>4</v>
      </c>
      <c r="D14" s="604">
        <v>2</v>
      </c>
      <c r="E14" s="606" t="s">
        <v>3883</v>
      </c>
      <c r="F14" s="604" t="s">
        <v>3882</v>
      </c>
      <c r="G14" s="556" t="s">
        <v>41</v>
      </c>
      <c r="H14" s="559" t="s">
        <v>53</v>
      </c>
      <c r="I14" s="113" t="s">
        <v>66</v>
      </c>
      <c r="J14" s="604" t="s">
        <v>3881</v>
      </c>
      <c r="K14" s="604"/>
      <c r="L14" s="605" t="s">
        <v>3880</v>
      </c>
      <c r="M14" s="174"/>
      <c r="N14" s="605">
        <v>126425</v>
      </c>
      <c r="O14" s="605"/>
      <c r="P14" s="605">
        <v>126425</v>
      </c>
      <c r="Q14" s="556" t="s">
        <v>3866</v>
      </c>
      <c r="R14" s="556" t="s">
        <v>3865</v>
      </c>
    </row>
    <row r="15" spans="1:20" s="410" customFormat="1" ht="193.5" customHeight="1" x14ac:dyDescent="0.25">
      <c r="A15" s="1229">
        <v>8</v>
      </c>
      <c r="B15" s="756">
        <v>1</v>
      </c>
      <c r="C15" s="756">
        <v>4</v>
      </c>
      <c r="D15" s="756">
        <v>5</v>
      </c>
      <c r="E15" s="1228" t="s">
        <v>3879</v>
      </c>
      <c r="F15" s="1224" t="s">
        <v>3878</v>
      </c>
      <c r="G15" s="556" t="s">
        <v>41</v>
      </c>
      <c r="H15" s="559" t="s">
        <v>53</v>
      </c>
      <c r="I15" s="604">
        <v>30</v>
      </c>
      <c r="J15" s="1229" t="s">
        <v>3877</v>
      </c>
      <c r="K15" s="1229"/>
      <c r="L15" s="1229" t="s">
        <v>3876</v>
      </c>
      <c r="M15" s="1229"/>
      <c r="N15" s="1231">
        <v>134925</v>
      </c>
      <c r="O15" s="1229"/>
      <c r="P15" s="1231">
        <v>134925</v>
      </c>
      <c r="Q15" s="761" t="s">
        <v>3866</v>
      </c>
      <c r="R15" s="761" t="s">
        <v>3865</v>
      </c>
    </row>
    <row r="16" spans="1:20" s="410" customFormat="1" ht="144" customHeight="1" x14ac:dyDescent="0.25">
      <c r="A16" s="1230"/>
      <c r="B16" s="756"/>
      <c r="C16" s="756"/>
      <c r="D16" s="756"/>
      <c r="E16" s="1228"/>
      <c r="F16" s="1224"/>
      <c r="G16" s="604" t="s">
        <v>3875</v>
      </c>
      <c r="H16" s="559" t="s">
        <v>53</v>
      </c>
      <c r="I16" s="604">
        <v>160</v>
      </c>
      <c r="J16" s="1230"/>
      <c r="K16" s="1230"/>
      <c r="L16" s="1230"/>
      <c r="M16" s="1230"/>
      <c r="N16" s="1232"/>
      <c r="O16" s="1230"/>
      <c r="P16" s="1232"/>
      <c r="Q16" s="763"/>
      <c r="R16" s="763"/>
    </row>
    <row r="17" spans="1:20" s="410" customFormat="1" ht="227.25" customHeight="1" x14ac:dyDescent="0.25">
      <c r="A17" s="604">
        <v>9</v>
      </c>
      <c r="B17" s="552">
        <v>1</v>
      </c>
      <c r="C17" s="552">
        <v>4</v>
      </c>
      <c r="D17" s="556">
        <v>2</v>
      </c>
      <c r="E17" s="606" t="s">
        <v>3874</v>
      </c>
      <c r="F17" s="604" t="s">
        <v>3873</v>
      </c>
      <c r="G17" s="604" t="s">
        <v>41</v>
      </c>
      <c r="H17" s="559" t="s">
        <v>53</v>
      </c>
      <c r="I17" s="604">
        <v>40</v>
      </c>
      <c r="J17" s="604" t="s">
        <v>3872</v>
      </c>
      <c r="K17" s="604"/>
      <c r="L17" s="604" t="s">
        <v>3871</v>
      </c>
      <c r="M17" s="605"/>
      <c r="N17" s="605">
        <v>11150</v>
      </c>
      <c r="O17" s="605"/>
      <c r="P17" s="605">
        <v>11150</v>
      </c>
      <c r="Q17" s="556" t="s">
        <v>3866</v>
      </c>
      <c r="R17" s="556" t="s">
        <v>3865</v>
      </c>
    </row>
    <row r="18" spans="1:20" s="410" customFormat="1" ht="277.5" customHeight="1" x14ac:dyDescent="0.25">
      <c r="A18" s="604">
        <v>10</v>
      </c>
      <c r="B18" s="552">
        <v>1</v>
      </c>
      <c r="C18" s="552">
        <v>4</v>
      </c>
      <c r="D18" s="556">
        <v>2</v>
      </c>
      <c r="E18" s="606" t="s">
        <v>3870</v>
      </c>
      <c r="F18" s="604" t="s">
        <v>3869</v>
      </c>
      <c r="G18" s="604" t="s">
        <v>64</v>
      </c>
      <c r="H18" s="559" t="s">
        <v>53</v>
      </c>
      <c r="I18" s="604">
        <v>55</v>
      </c>
      <c r="J18" s="556" t="s">
        <v>3868</v>
      </c>
      <c r="K18" s="604"/>
      <c r="L18" s="604" t="s">
        <v>3867</v>
      </c>
      <c r="M18" s="72"/>
      <c r="N18" s="605">
        <v>26000</v>
      </c>
      <c r="O18" s="604"/>
      <c r="P18" s="605">
        <v>26000</v>
      </c>
      <c r="Q18" s="556" t="s">
        <v>3866</v>
      </c>
      <c r="R18" s="556" t="s">
        <v>3865</v>
      </c>
      <c r="S18" s="94"/>
    </row>
    <row r="19" spans="1:20" s="411" customFormat="1" ht="15" customHeight="1" x14ac:dyDescent="0.25">
      <c r="A19" s="510"/>
      <c r="B19" s="509"/>
      <c r="C19" s="509"/>
      <c r="D19" s="509"/>
      <c r="E19" s="508"/>
      <c r="F19" s="508"/>
      <c r="G19" s="508"/>
      <c r="H19" s="508"/>
      <c r="I19" s="508"/>
      <c r="J19" s="508"/>
      <c r="K19" s="508"/>
      <c r="L19" s="508"/>
      <c r="M19" s="508"/>
      <c r="N19" s="508"/>
      <c r="O19" s="508"/>
      <c r="P19" s="508"/>
      <c r="Q19" s="508"/>
      <c r="R19" s="508"/>
      <c r="S19" s="507"/>
      <c r="T19" s="507"/>
    </row>
    <row r="20" spans="1:20" s="411" customFormat="1" ht="12" customHeight="1" x14ac:dyDescent="0.25">
      <c r="A20" s="358"/>
      <c r="B20" s="505"/>
      <c r="C20" s="505"/>
      <c r="D20" s="505"/>
      <c r="E20" s="505"/>
      <c r="F20" s="505"/>
      <c r="G20" s="505"/>
      <c r="H20" s="505"/>
      <c r="I20" s="505"/>
      <c r="J20" s="505"/>
      <c r="K20" s="505"/>
      <c r="L20" s="505"/>
      <c r="M20" s="505"/>
      <c r="N20" s="506"/>
      <c r="O20" s="506"/>
      <c r="P20" s="506"/>
      <c r="Q20" s="505"/>
      <c r="R20" s="505"/>
    </row>
    <row r="21" spans="1:20" s="411" customFormat="1" x14ac:dyDescent="0.25">
      <c r="F21" s="503"/>
      <c r="M21" s="109"/>
      <c r="N21" s="918" t="s">
        <v>119</v>
      </c>
      <c r="O21" s="918"/>
      <c r="P21" s="828" t="s">
        <v>120</v>
      </c>
      <c r="Q21" s="919"/>
    </row>
    <row r="22" spans="1:20" s="411" customFormat="1" x14ac:dyDescent="0.25">
      <c r="F22" s="503"/>
      <c r="M22" s="109"/>
      <c r="N22" s="664" t="s">
        <v>121</v>
      </c>
      <c r="O22" s="582" t="s">
        <v>122</v>
      </c>
      <c r="P22" s="251" t="s">
        <v>121</v>
      </c>
      <c r="Q22" s="189" t="s">
        <v>122</v>
      </c>
    </row>
    <row r="23" spans="1:20" s="411" customFormat="1" x14ac:dyDescent="0.25">
      <c r="F23" s="503"/>
      <c r="M23" s="109"/>
      <c r="N23" s="359">
        <v>9</v>
      </c>
      <c r="O23" s="360">
        <v>540720</v>
      </c>
      <c r="P23" s="218">
        <v>1</v>
      </c>
      <c r="Q23" s="360">
        <v>77165.38</v>
      </c>
    </row>
    <row r="24" spans="1:20" s="411" customFormat="1" x14ac:dyDescent="0.25">
      <c r="F24" s="503"/>
      <c r="M24" s="109"/>
      <c r="N24" s="109"/>
      <c r="O24" s="109"/>
      <c r="P24" s="109"/>
    </row>
    <row r="25" spans="1:20" s="411" customFormat="1" x14ac:dyDescent="0.25">
      <c r="F25" s="503"/>
      <c r="M25" s="109"/>
      <c r="N25" s="109"/>
      <c r="O25" s="109"/>
      <c r="P25" s="109"/>
    </row>
    <row r="26" spans="1:20" s="411" customFormat="1" x14ac:dyDescent="0.25">
      <c r="F26" s="503"/>
      <c r="M26" s="109"/>
      <c r="N26" s="109"/>
      <c r="O26" s="109"/>
      <c r="P26" s="109"/>
    </row>
    <row r="27" spans="1:20" s="411" customFormat="1" x14ac:dyDescent="0.25">
      <c r="F27" s="503"/>
      <c r="M27" s="109"/>
      <c r="N27" s="109"/>
      <c r="O27" s="109"/>
      <c r="P27" s="109"/>
    </row>
    <row r="28" spans="1:20" s="411" customFormat="1" x14ac:dyDescent="0.25">
      <c r="F28" s="503"/>
      <c r="M28" s="109"/>
      <c r="N28" s="109"/>
      <c r="O28" s="504"/>
      <c r="P28" s="109"/>
    </row>
    <row r="29" spans="1:20" s="411" customFormat="1" x14ac:dyDescent="0.25">
      <c r="F29" s="503"/>
      <c r="M29" s="109"/>
      <c r="N29" s="109"/>
      <c r="O29" s="109"/>
      <c r="P29" s="109"/>
    </row>
    <row r="30" spans="1:20" s="411" customFormat="1" x14ac:dyDescent="0.25">
      <c r="F30" s="503"/>
      <c r="M30" s="109"/>
      <c r="N30" s="109"/>
      <c r="O30" s="109"/>
      <c r="P30" s="109"/>
    </row>
    <row r="31" spans="1:20" s="411" customFormat="1" x14ac:dyDescent="0.25">
      <c r="F31" s="503"/>
      <c r="M31" s="109"/>
      <c r="N31" s="109"/>
      <c r="O31" s="109"/>
      <c r="P31" s="109"/>
    </row>
    <row r="32" spans="1:20" s="411" customFormat="1" x14ac:dyDescent="0.25">
      <c r="F32" s="503"/>
      <c r="M32" s="109"/>
      <c r="N32" s="109"/>
      <c r="O32" s="109"/>
      <c r="P32" s="109"/>
    </row>
    <row r="33" spans="6:16" s="411" customFormat="1" x14ac:dyDescent="0.25">
      <c r="F33" s="503"/>
      <c r="M33" s="109"/>
      <c r="N33" s="109"/>
      <c r="O33" s="109"/>
      <c r="P33" s="109"/>
    </row>
    <row r="34" spans="6:16" s="411" customFormat="1" x14ac:dyDescent="0.25">
      <c r="F34" s="503"/>
      <c r="M34" s="109"/>
      <c r="N34" s="109"/>
      <c r="O34" s="109"/>
      <c r="P34" s="109"/>
    </row>
    <row r="35" spans="6:16" s="411" customFormat="1" x14ac:dyDescent="0.25">
      <c r="F35" s="503"/>
      <c r="M35" s="109"/>
      <c r="N35" s="109"/>
      <c r="O35" s="109"/>
      <c r="P35" s="109"/>
    </row>
    <row r="36" spans="6:16" s="411" customFormat="1" x14ac:dyDescent="0.25">
      <c r="F36" s="503"/>
      <c r="M36" s="109"/>
      <c r="N36" s="109"/>
      <c r="O36" s="109"/>
      <c r="P36" s="109"/>
    </row>
    <row r="37" spans="6:16" s="411" customFormat="1" x14ac:dyDescent="0.25">
      <c r="F37" s="503"/>
      <c r="M37" s="109"/>
      <c r="N37" s="109"/>
      <c r="O37" s="109"/>
      <c r="P37" s="109"/>
    </row>
    <row r="38" spans="6:16" s="411" customFormat="1" x14ac:dyDescent="0.25">
      <c r="F38" s="503"/>
      <c r="M38" s="109"/>
      <c r="N38" s="109"/>
      <c r="O38" s="109"/>
      <c r="P38" s="109"/>
    </row>
    <row r="39" spans="6:16" s="411" customFormat="1" x14ac:dyDescent="0.25">
      <c r="F39" s="503"/>
      <c r="M39" s="109"/>
      <c r="N39" s="109"/>
      <c r="O39" s="109"/>
      <c r="P39" s="109"/>
    </row>
    <row r="40" spans="6:16" s="411" customFormat="1" x14ac:dyDescent="0.25">
      <c r="F40" s="503"/>
      <c r="M40" s="109"/>
      <c r="N40" s="109"/>
      <c r="O40" s="109"/>
      <c r="P40" s="109"/>
    </row>
    <row r="41" spans="6:16" s="411" customFormat="1" x14ac:dyDescent="0.25">
      <c r="F41" s="503"/>
      <c r="M41" s="109"/>
      <c r="N41" s="109"/>
      <c r="O41" s="109"/>
      <c r="P41" s="109"/>
    </row>
    <row r="42" spans="6:16" s="411" customFormat="1" x14ac:dyDescent="0.25">
      <c r="F42" s="503"/>
      <c r="M42" s="109"/>
      <c r="N42" s="109"/>
      <c r="O42" s="109"/>
      <c r="P42" s="109"/>
    </row>
    <row r="43" spans="6:16" s="411" customFormat="1" x14ac:dyDescent="0.25">
      <c r="F43" s="503"/>
      <c r="M43" s="109"/>
      <c r="N43" s="109"/>
      <c r="O43" s="109"/>
      <c r="P43" s="109"/>
    </row>
    <row r="44" spans="6:16" s="411" customFormat="1" x14ac:dyDescent="0.25">
      <c r="F44" s="503"/>
      <c r="M44" s="109"/>
      <c r="N44" s="109"/>
      <c r="O44" s="109"/>
      <c r="P44" s="109"/>
    </row>
    <row r="45" spans="6:16" s="411" customFormat="1" x14ac:dyDescent="0.25">
      <c r="F45" s="503"/>
      <c r="M45" s="109"/>
      <c r="N45" s="109"/>
      <c r="O45" s="109"/>
      <c r="P45" s="109"/>
    </row>
    <row r="46" spans="6:16" s="411" customFormat="1" x14ac:dyDescent="0.25">
      <c r="F46" s="503"/>
      <c r="M46" s="109"/>
      <c r="N46" s="109"/>
      <c r="O46" s="109"/>
      <c r="P46" s="109"/>
    </row>
    <row r="47" spans="6:16" s="411" customFormat="1" x14ac:dyDescent="0.25">
      <c r="F47" s="503"/>
      <c r="M47" s="109"/>
      <c r="N47" s="109"/>
      <c r="O47" s="109"/>
      <c r="P47" s="109"/>
    </row>
    <row r="48" spans="6:16" s="411" customFormat="1" x14ac:dyDescent="0.25">
      <c r="F48" s="503"/>
      <c r="M48" s="109"/>
      <c r="N48" s="109"/>
      <c r="O48" s="109"/>
      <c r="P48" s="109"/>
    </row>
    <row r="49" spans="6:16" s="411" customFormat="1" x14ac:dyDescent="0.25">
      <c r="F49" s="503"/>
      <c r="M49" s="109"/>
      <c r="N49" s="109"/>
      <c r="O49" s="109"/>
      <c r="P49" s="109"/>
    </row>
    <row r="50" spans="6:16" s="411" customFormat="1" x14ac:dyDescent="0.25">
      <c r="F50" s="503"/>
      <c r="M50" s="109"/>
      <c r="N50" s="109"/>
      <c r="O50" s="109"/>
      <c r="P50" s="109"/>
    </row>
    <row r="51" spans="6:16" s="411" customFormat="1" x14ac:dyDescent="0.25">
      <c r="F51" s="503"/>
      <c r="M51" s="109"/>
      <c r="N51" s="109"/>
      <c r="O51" s="109"/>
      <c r="P51" s="109"/>
    </row>
    <row r="52" spans="6:16" s="411" customFormat="1" x14ac:dyDescent="0.25">
      <c r="F52" s="503"/>
      <c r="M52" s="109"/>
      <c r="N52" s="109"/>
      <c r="O52" s="109"/>
      <c r="P52" s="109"/>
    </row>
    <row r="53" spans="6:16" s="411" customFormat="1" x14ac:dyDescent="0.25">
      <c r="F53" s="503"/>
      <c r="M53" s="109"/>
      <c r="N53" s="109"/>
      <c r="O53" s="109"/>
      <c r="P53" s="109"/>
    </row>
    <row r="54" spans="6:16" s="411" customFormat="1" x14ac:dyDescent="0.25">
      <c r="F54" s="503"/>
      <c r="M54" s="109"/>
      <c r="N54" s="109"/>
      <c r="O54" s="109"/>
      <c r="P54" s="109"/>
    </row>
    <row r="55" spans="6:16" s="411" customFormat="1" x14ac:dyDescent="0.25">
      <c r="F55" s="503"/>
      <c r="M55" s="109"/>
      <c r="N55" s="109"/>
      <c r="O55" s="109"/>
      <c r="P55" s="109"/>
    </row>
    <row r="56" spans="6:16" s="411" customFormat="1" x14ac:dyDescent="0.25">
      <c r="F56" s="503"/>
      <c r="M56" s="109"/>
      <c r="N56" s="109"/>
      <c r="O56" s="109"/>
      <c r="P56" s="109"/>
    </row>
    <row r="57" spans="6:16" s="411" customFormat="1" x14ac:dyDescent="0.25">
      <c r="F57" s="503"/>
      <c r="M57" s="109"/>
      <c r="N57" s="109"/>
      <c r="O57" s="109"/>
      <c r="P57" s="109"/>
    </row>
    <row r="58" spans="6:16" s="411" customFormat="1" x14ac:dyDescent="0.25">
      <c r="F58" s="503"/>
      <c r="M58" s="109"/>
      <c r="N58" s="109"/>
      <c r="O58" s="109"/>
      <c r="P58" s="109"/>
    </row>
    <row r="59" spans="6:16" s="411" customFormat="1" x14ac:dyDescent="0.25">
      <c r="F59" s="503"/>
      <c r="M59" s="109"/>
      <c r="N59" s="109"/>
      <c r="O59" s="109"/>
      <c r="P59" s="109"/>
    </row>
    <row r="60" spans="6:16" s="411" customFormat="1" x14ac:dyDescent="0.25">
      <c r="F60" s="503"/>
      <c r="M60" s="109"/>
      <c r="N60" s="109"/>
      <c r="O60" s="109"/>
      <c r="P60" s="109"/>
    </row>
    <row r="61" spans="6:16" s="411" customFormat="1" x14ac:dyDescent="0.25">
      <c r="F61" s="503"/>
      <c r="M61" s="109"/>
      <c r="N61" s="109"/>
      <c r="O61" s="109"/>
      <c r="P61" s="109"/>
    </row>
    <row r="62" spans="6:16" s="411" customFormat="1" x14ac:dyDescent="0.25">
      <c r="F62" s="503"/>
      <c r="M62" s="109"/>
      <c r="N62" s="109"/>
      <c r="O62" s="109"/>
      <c r="P62" s="109"/>
    </row>
    <row r="63" spans="6:16" s="411" customFormat="1" x14ac:dyDescent="0.25">
      <c r="F63" s="503"/>
      <c r="M63" s="109"/>
      <c r="N63" s="109"/>
      <c r="O63" s="109"/>
      <c r="P63" s="109"/>
    </row>
    <row r="64" spans="6:16" s="411" customFormat="1" x14ac:dyDescent="0.25">
      <c r="F64" s="503"/>
      <c r="M64" s="109"/>
      <c r="N64" s="109"/>
      <c r="O64" s="109"/>
      <c r="P64" s="109"/>
    </row>
    <row r="65" spans="6:16" s="411" customFormat="1" x14ac:dyDescent="0.25">
      <c r="F65" s="503"/>
      <c r="M65" s="109"/>
      <c r="N65" s="109"/>
      <c r="O65" s="109"/>
      <c r="P65" s="109"/>
    </row>
    <row r="66" spans="6:16" s="411" customFormat="1" x14ac:dyDescent="0.25">
      <c r="F66" s="503"/>
      <c r="M66" s="109"/>
      <c r="N66" s="109"/>
      <c r="O66" s="109"/>
      <c r="P66" s="109"/>
    </row>
    <row r="67" spans="6:16" s="411" customFormat="1" x14ac:dyDescent="0.25">
      <c r="F67" s="503"/>
      <c r="M67" s="109"/>
      <c r="N67" s="109"/>
      <c r="O67" s="109"/>
      <c r="P67" s="109"/>
    </row>
    <row r="68" spans="6:16" s="411" customFormat="1" x14ac:dyDescent="0.25">
      <c r="F68" s="503"/>
      <c r="M68" s="109"/>
      <c r="N68" s="109"/>
      <c r="O68" s="109"/>
      <c r="P68" s="109"/>
    </row>
    <row r="69" spans="6:16" s="411" customFormat="1" x14ac:dyDescent="0.25">
      <c r="F69" s="503"/>
      <c r="M69" s="109"/>
      <c r="N69" s="109"/>
      <c r="O69" s="109"/>
      <c r="P69" s="109"/>
    </row>
    <row r="70" spans="6:16" s="411" customFormat="1" x14ac:dyDescent="0.25">
      <c r="F70" s="503"/>
      <c r="M70" s="109"/>
      <c r="N70" s="109"/>
      <c r="O70" s="109"/>
      <c r="P70" s="109"/>
    </row>
    <row r="71" spans="6:16" s="411" customFormat="1" x14ac:dyDescent="0.25">
      <c r="F71" s="503"/>
      <c r="M71" s="109"/>
      <c r="N71" s="109"/>
      <c r="O71" s="109"/>
      <c r="P71" s="109"/>
    </row>
    <row r="72" spans="6:16" s="411" customFormat="1" x14ac:dyDescent="0.25">
      <c r="F72" s="503"/>
      <c r="M72" s="109"/>
      <c r="N72" s="109"/>
      <c r="O72" s="109"/>
      <c r="P72" s="109"/>
    </row>
    <row r="73" spans="6:16" s="411" customFormat="1" x14ac:dyDescent="0.25">
      <c r="F73" s="503"/>
      <c r="M73" s="109"/>
      <c r="N73" s="109"/>
      <c r="O73" s="109"/>
      <c r="P73" s="109"/>
    </row>
    <row r="74" spans="6:16" s="411" customFormat="1" x14ac:dyDescent="0.25">
      <c r="F74" s="503"/>
      <c r="M74" s="109"/>
      <c r="N74" s="109"/>
      <c r="O74" s="109"/>
      <c r="P74" s="109"/>
    </row>
    <row r="75" spans="6:16" s="411" customFormat="1" x14ac:dyDescent="0.25">
      <c r="F75" s="503"/>
      <c r="M75" s="109"/>
      <c r="N75" s="109"/>
      <c r="O75" s="109"/>
      <c r="P75" s="109"/>
    </row>
    <row r="76" spans="6:16" s="411" customFormat="1" x14ac:dyDescent="0.25">
      <c r="F76" s="503"/>
      <c r="M76" s="109"/>
      <c r="N76" s="109"/>
      <c r="O76" s="109"/>
      <c r="P76" s="109"/>
    </row>
    <row r="77" spans="6:16" s="411" customFormat="1" x14ac:dyDescent="0.25">
      <c r="F77" s="503"/>
      <c r="M77" s="109"/>
      <c r="N77" s="109"/>
      <c r="O77" s="109"/>
      <c r="P77" s="109"/>
    </row>
    <row r="78" spans="6:16" s="411" customFormat="1" x14ac:dyDescent="0.25">
      <c r="F78" s="503"/>
      <c r="M78" s="109"/>
      <c r="N78" s="109"/>
      <c r="O78" s="109"/>
      <c r="P78" s="109"/>
    </row>
    <row r="79" spans="6:16" s="411" customFormat="1" x14ac:dyDescent="0.25">
      <c r="F79" s="503"/>
      <c r="M79" s="109"/>
      <c r="N79" s="109"/>
      <c r="O79" s="109"/>
      <c r="P79" s="109"/>
    </row>
    <row r="80" spans="6:16" s="411" customFormat="1" x14ac:dyDescent="0.25">
      <c r="F80" s="503"/>
      <c r="M80" s="109"/>
      <c r="N80" s="109"/>
      <c r="O80" s="109"/>
      <c r="P80" s="109"/>
    </row>
    <row r="81" spans="6:16" s="411" customFormat="1" x14ac:dyDescent="0.25">
      <c r="F81" s="503"/>
      <c r="M81" s="109"/>
      <c r="N81" s="109"/>
      <c r="O81" s="109"/>
      <c r="P81" s="109"/>
    </row>
    <row r="82" spans="6:16" s="411" customFormat="1" x14ac:dyDescent="0.25">
      <c r="F82" s="503"/>
      <c r="M82" s="109"/>
      <c r="N82" s="109"/>
      <c r="O82" s="109"/>
      <c r="P82" s="109"/>
    </row>
    <row r="83" spans="6:16" s="411" customFormat="1" x14ac:dyDescent="0.25">
      <c r="F83" s="503"/>
      <c r="M83" s="109"/>
      <c r="N83" s="109"/>
      <c r="O83" s="109"/>
      <c r="P83" s="109"/>
    </row>
    <row r="84" spans="6:16" s="411" customFormat="1" x14ac:dyDescent="0.25">
      <c r="F84" s="503"/>
      <c r="M84" s="109"/>
      <c r="N84" s="109"/>
      <c r="O84" s="109"/>
      <c r="P84" s="109"/>
    </row>
    <row r="85" spans="6:16" s="411" customFormat="1" x14ac:dyDescent="0.25">
      <c r="F85" s="503"/>
      <c r="M85" s="109"/>
      <c r="N85" s="109"/>
      <c r="O85" s="109"/>
      <c r="P85" s="109"/>
    </row>
    <row r="86" spans="6:16" s="411" customFormat="1" x14ac:dyDescent="0.25">
      <c r="F86" s="503"/>
      <c r="M86" s="109"/>
      <c r="N86" s="109"/>
      <c r="O86" s="109"/>
      <c r="P86" s="109"/>
    </row>
    <row r="87" spans="6:16" s="411" customFormat="1" x14ac:dyDescent="0.25">
      <c r="F87" s="503"/>
      <c r="M87" s="109"/>
      <c r="N87" s="109"/>
      <c r="O87" s="109"/>
      <c r="P87" s="109"/>
    </row>
    <row r="88" spans="6:16" s="411" customFormat="1" x14ac:dyDescent="0.25">
      <c r="F88" s="503"/>
      <c r="M88" s="109"/>
      <c r="N88" s="109"/>
      <c r="O88" s="109"/>
      <c r="P88" s="109"/>
    </row>
    <row r="89" spans="6:16" s="411" customFormat="1" x14ac:dyDescent="0.25">
      <c r="F89" s="503"/>
      <c r="M89" s="109"/>
      <c r="N89" s="109"/>
      <c r="O89" s="109"/>
      <c r="P89" s="109"/>
    </row>
    <row r="90" spans="6:16" s="411" customFormat="1" x14ac:dyDescent="0.25">
      <c r="F90" s="503"/>
      <c r="M90" s="109"/>
      <c r="N90" s="109"/>
      <c r="O90" s="109"/>
      <c r="P90" s="109"/>
    </row>
    <row r="91" spans="6:16" s="411" customFormat="1" x14ac:dyDescent="0.25">
      <c r="F91" s="503"/>
      <c r="M91" s="109"/>
      <c r="N91" s="109"/>
      <c r="O91" s="109"/>
      <c r="P91" s="109"/>
    </row>
    <row r="92" spans="6:16" s="411" customFormat="1" x14ac:dyDescent="0.25">
      <c r="F92" s="503"/>
      <c r="M92" s="109"/>
      <c r="N92" s="109"/>
      <c r="O92" s="109"/>
      <c r="P92" s="109"/>
    </row>
    <row r="93" spans="6:16" s="411" customFormat="1" x14ac:dyDescent="0.25">
      <c r="F93" s="503"/>
      <c r="M93" s="109"/>
      <c r="N93" s="109"/>
      <c r="O93" s="109"/>
      <c r="P93" s="109"/>
    </row>
    <row r="94" spans="6:16" s="411" customFormat="1" x14ac:dyDescent="0.25">
      <c r="F94" s="503"/>
      <c r="M94" s="109"/>
      <c r="N94" s="109"/>
      <c r="O94" s="109"/>
      <c r="P94" s="109"/>
    </row>
    <row r="95" spans="6:16" s="411" customFormat="1" x14ac:dyDescent="0.25">
      <c r="F95" s="503"/>
      <c r="M95" s="109"/>
      <c r="N95" s="109"/>
      <c r="O95" s="109"/>
      <c r="P95" s="109"/>
    </row>
    <row r="96" spans="6:16" s="411" customFormat="1" x14ac:dyDescent="0.25">
      <c r="F96" s="503"/>
      <c r="M96" s="109"/>
      <c r="N96" s="109"/>
      <c r="O96" s="109"/>
      <c r="P96" s="109"/>
    </row>
    <row r="97" spans="6:16" s="411" customFormat="1" x14ac:dyDescent="0.25">
      <c r="F97" s="503"/>
      <c r="M97" s="109"/>
      <c r="N97" s="109"/>
      <c r="O97" s="109"/>
      <c r="P97" s="109"/>
    </row>
    <row r="98" spans="6:16" s="411" customFormat="1" x14ac:dyDescent="0.25">
      <c r="F98" s="503"/>
      <c r="M98" s="109"/>
      <c r="N98" s="109"/>
      <c r="O98" s="109"/>
      <c r="P98" s="109"/>
    </row>
    <row r="99" spans="6:16" s="411" customFormat="1" x14ac:dyDescent="0.25">
      <c r="F99" s="503"/>
      <c r="M99" s="109"/>
      <c r="N99" s="109"/>
      <c r="O99" s="109"/>
      <c r="P99" s="109"/>
    </row>
    <row r="100" spans="6:16" s="411" customFormat="1" x14ac:dyDescent="0.25">
      <c r="F100" s="503"/>
      <c r="M100" s="109"/>
      <c r="N100" s="109"/>
      <c r="O100" s="109"/>
      <c r="P100" s="109"/>
    </row>
    <row r="101" spans="6:16" s="411" customFormat="1" x14ac:dyDescent="0.25">
      <c r="F101" s="503"/>
      <c r="M101" s="109"/>
      <c r="N101" s="109"/>
      <c r="O101" s="109"/>
      <c r="P101" s="109"/>
    </row>
    <row r="102" spans="6:16" s="411" customFormat="1" x14ac:dyDescent="0.25">
      <c r="F102" s="503"/>
      <c r="M102" s="109"/>
      <c r="N102" s="109"/>
      <c r="O102" s="109"/>
      <c r="P102" s="109"/>
    </row>
    <row r="103" spans="6:16" s="411" customFormat="1" x14ac:dyDescent="0.25">
      <c r="F103" s="503"/>
      <c r="M103" s="109"/>
      <c r="N103" s="109"/>
      <c r="O103" s="109"/>
      <c r="P103" s="109"/>
    </row>
    <row r="104" spans="6:16" s="411" customFormat="1" x14ac:dyDescent="0.25">
      <c r="F104" s="503"/>
      <c r="M104" s="109"/>
      <c r="N104" s="109"/>
      <c r="O104" s="109"/>
      <c r="P104" s="109"/>
    </row>
    <row r="105" spans="6:16" s="411" customFormat="1" x14ac:dyDescent="0.25">
      <c r="F105" s="503"/>
      <c r="M105" s="109"/>
      <c r="N105" s="109"/>
      <c r="O105" s="109"/>
      <c r="P105" s="109"/>
    </row>
    <row r="106" spans="6:16" s="411" customFormat="1" x14ac:dyDescent="0.25">
      <c r="F106" s="503"/>
      <c r="M106" s="109"/>
      <c r="N106" s="109"/>
      <c r="O106" s="109"/>
      <c r="P106" s="109"/>
    </row>
    <row r="107" spans="6:16" s="411" customFormat="1" x14ac:dyDescent="0.25">
      <c r="F107" s="503"/>
      <c r="M107" s="109"/>
      <c r="N107" s="109"/>
      <c r="O107" s="109"/>
      <c r="P107" s="109"/>
    </row>
    <row r="108" spans="6:16" s="411" customFormat="1" x14ac:dyDescent="0.25">
      <c r="F108" s="503"/>
      <c r="M108" s="109"/>
      <c r="N108" s="109"/>
      <c r="O108" s="109"/>
      <c r="P108" s="109"/>
    </row>
    <row r="109" spans="6:16" s="411" customFormat="1" x14ac:dyDescent="0.25">
      <c r="F109" s="503"/>
      <c r="M109" s="109"/>
      <c r="N109" s="109"/>
      <c r="O109" s="109"/>
      <c r="P109" s="109"/>
    </row>
    <row r="110" spans="6:16" s="411" customFormat="1" x14ac:dyDescent="0.25">
      <c r="F110" s="503"/>
      <c r="M110" s="109"/>
      <c r="N110" s="109"/>
      <c r="O110" s="109"/>
      <c r="P110" s="109"/>
    </row>
    <row r="111" spans="6:16" s="411" customFormat="1" x14ac:dyDescent="0.25">
      <c r="F111" s="503"/>
      <c r="M111" s="109"/>
      <c r="N111" s="109"/>
      <c r="O111" s="109"/>
      <c r="P111" s="109"/>
    </row>
    <row r="112" spans="6:16" s="411" customFormat="1" x14ac:dyDescent="0.25">
      <c r="F112" s="503"/>
      <c r="M112" s="109"/>
      <c r="N112" s="109"/>
      <c r="O112" s="109"/>
      <c r="P112" s="109"/>
    </row>
    <row r="113" spans="6:16" s="411" customFormat="1" x14ac:dyDescent="0.25">
      <c r="F113" s="503"/>
      <c r="M113" s="109"/>
      <c r="N113" s="109"/>
      <c r="O113" s="109"/>
      <c r="P113" s="109"/>
    </row>
    <row r="114" spans="6:16" s="411" customFormat="1" x14ac:dyDescent="0.25">
      <c r="F114" s="503"/>
      <c r="M114" s="109"/>
      <c r="N114" s="109"/>
      <c r="O114" s="109"/>
      <c r="P114" s="109"/>
    </row>
    <row r="115" spans="6:16" s="411" customFormat="1" x14ac:dyDescent="0.25">
      <c r="F115" s="503"/>
      <c r="M115" s="109"/>
      <c r="N115" s="109"/>
      <c r="O115" s="109"/>
      <c r="P115" s="109"/>
    </row>
    <row r="116" spans="6:16" s="411" customFormat="1" x14ac:dyDescent="0.25">
      <c r="F116" s="503"/>
      <c r="M116" s="109"/>
      <c r="N116" s="109"/>
      <c r="O116" s="109"/>
      <c r="P116" s="109"/>
    </row>
    <row r="117" spans="6:16" s="411" customFormat="1" x14ac:dyDescent="0.25">
      <c r="F117" s="503"/>
      <c r="M117" s="109"/>
      <c r="N117" s="109"/>
      <c r="O117" s="109"/>
      <c r="P117" s="109"/>
    </row>
    <row r="118" spans="6:16" s="411" customFormat="1" x14ac:dyDescent="0.25">
      <c r="F118" s="503"/>
      <c r="M118" s="109"/>
      <c r="N118" s="109"/>
      <c r="O118" s="109"/>
      <c r="P118" s="109"/>
    </row>
    <row r="119" spans="6:16" s="411" customFormat="1" x14ac:dyDescent="0.25">
      <c r="F119" s="503"/>
      <c r="M119" s="109"/>
      <c r="N119" s="109"/>
      <c r="O119" s="109"/>
      <c r="P119" s="109"/>
    </row>
    <row r="120" spans="6:16" s="411" customFormat="1" x14ac:dyDescent="0.25">
      <c r="F120" s="503"/>
      <c r="M120" s="109"/>
      <c r="N120" s="109"/>
      <c r="O120" s="109"/>
      <c r="P120" s="109"/>
    </row>
    <row r="121" spans="6:16" s="411" customFormat="1" x14ac:dyDescent="0.25">
      <c r="F121" s="503"/>
      <c r="M121" s="109"/>
      <c r="N121" s="109"/>
      <c r="O121" s="109"/>
      <c r="P121" s="109"/>
    </row>
    <row r="122" spans="6:16" s="411" customFormat="1" x14ac:dyDescent="0.25">
      <c r="F122" s="503"/>
      <c r="M122" s="109"/>
      <c r="N122" s="109"/>
      <c r="O122" s="109"/>
      <c r="P122" s="109"/>
    </row>
    <row r="123" spans="6:16" s="411" customFormat="1" x14ac:dyDescent="0.25">
      <c r="F123" s="503"/>
      <c r="M123" s="109"/>
      <c r="N123" s="109"/>
      <c r="O123" s="109"/>
      <c r="P123" s="109"/>
    </row>
    <row r="124" spans="6:16" s="411" customFormat="1" x14ac:dyDescent="0.25">
      <c r="F124" s="503"/>
      <c r="M124" s="109"/>
      <c r="N124" s="109"/>
      <c r="O124" s="109"/>
      <c r="P124" s="109"/>
    </row>
    <row r="125" spans="6:16" s="411" customFormat="1" x14ac:dyDescent="0.25">
      <c r="F125" s="503"/>
      <c r="M125" s="109"/>
      <c r="N125" s="109"/>
      <c r="O125" s="109"/>
      <c r="P125" s="109"/>
    </row>
    <row r="126" spans="6:16" s="411" customFormat="1" x14ac:dyDescent="0.25">
      <c r="F126" s="503"/>
      <c r="M126" s="109"/>
      <c r="N126" s="109"/>
      <c r="O126" s="109"/>
      <c r="P126" s="109"/>
    </row>
    <row r="127" spans="6:16" s="411" customFormat="1" x14ac:dyDescent="0.25">
      <c r="F127" s="503"/>
      <c r="M127" s="109"/>
      <c r="N127" s="109"/>
      <c r="O127" s="109"/>
      <c r="P127" s="109"/>
    </row>
    <row r="128" spans="6:16" s="411" customFormat="1" x14ac:dyDescent="0.25">
      <c r="F128" s="503"/>
      <c r="M128" s="109"/>
      <c r="N128" s="109"/>
      <c r="O128" s="109"/>
      <c r="P128" s="109"/>
    </row>
    <row r="129" spans="6:16" s="411" customFormat="1" x14ac:dyDescent="0.25">
      <c r="F129" s="503"/>
      <c r="M129" s="109"/>
      <c r="N129" s="109"/>
      <c r="O129" s="109"/>
      <c r="P129" s="109"/>
    </row>
    <row r="130" spans="6:16" s="411" customFormat="1" x14ac:dyDescent="0.25">
      <c r="F130" s="503"/>
      <c r="M130" s="109"/>
      <c r="N130" s="109"/>
      <c r="O130" s="109"/>
      <c r="P130" s="109"/>
    </row>
    <row r="131" spans="6:16" s="411" customFormat="1" x14ac:dyDescent="0.25">
      <c r="F131" s="503"/>
      <c r="M131" s="109"/>
      <c r="N131" s="109"/>
      <c r="O131" s="109"/>
      <c r="P131" s="109"/>
    </row>
    <row r="132" spans="6:16" s="411" customFormat="1" x14ac:dyDescent="0.25">
      <c r="F132" s="503"/>
      <c r="M132" s="109"/>
      <c r="N132" s="109"/>
      <c r="O132" s="109"/>
      <c r="P132" s="109"/>
    </row>
    <row r="133" spans="6:16" s="411" customFormat="1" x14ac:dyDescent="0.25">
      <c r="F133" s="503"/>
      <c r="M133" s="104"/>
      <c r="N133" s="109"/>
      <c r="O133" s="109"/>
      <c r="P133" s="109"/>
    </row>
    <row r="134" spans="6:16" s="411" customFormat="1" x14ac:dyDescent="0.25">
      <c r="F134" s="503"/>
      <c r="M134" s="104"/>
      <c r="N134" s="109"/>
      <c r="O134" s="109"/>
      <c r="P134" s="109"/>
    </row>
    <row r="135" spans="6:16" s="411" customFormat="1" x14ac:dyDescent="0.25">
      <c r="F135" s="503"/>
      <c r="M135" s="104"/>
      <c r="N135" s="109"/>
      <c r="O135" s="109"/>
      <c r="P135" s="109"/>
    </row>
    <row r="136" spans="6:16" s="411" customFormat="1" x14ac:dyDescent="0.25">
      <c r="F136" s="503"/>
      <c r="M136" s="104"/>
      <c r="N136" s="109"/>
      <c r="O136" s="109"/>
      <c r="P136" s="109"/>
    </row>
    <row r="137" spans="6:16" s="411" customFormat="1" x14ac:dyDescent="0.25">
      <c r="F137" s="503"/>
      <c r="M137" s="104"/>
      <c r="N137" s="109"/>
      <c r="O137" s="109"/>
      <c r="P137" s="109"/>
    </row>
    <row r="138" spans="6:16" s="411" customFormat="1" x14ac:dyDescent="0.25">
      <c r="F138" s="503"/>
      <c r="M138" s="104"/>
      <c r="N138" s="109"/>
      <c r="O138" s="109"/>
      <c r="P138" s="109"/>
    </row>
    <row r="139" spans="6:16" s="411" customFormat="1" x14ac:dyDescent="0.25">
      <c r="F139" s="503"/>
      <c r="M139" s="104"/>
      <c r="N139" s="109"/>
      <c r="O139" s="109"/>
      <c r="P139" s="109"/>
    </row>
    <row r="140" spans="6:16" s="411" customFormat="1" x14ac:dyDescent="0.25">
      <c r="F140" s="503"/>
      <c r="L140" s="407"/>
      <c r="M140" s="104"/>
      <c r="N140" s="109"/>
      <c r="O140" s="109"/>
      <c r="P140" s="109"/>
    </row>
  </sheetData>
  <mergeCells count="48">
    <mergeCell ref="N21:O21"/>
    <mergeCell ref="P21:Q21"/>
    <mergeCell ref="O15:O16"/>
    <mergeCell ref="P15:P16"/>
    <mergeCell ref="Q15:Q16"/>
    <mergeCell ref="R15:R16"/>
    <mergeCell ref="F15:F16"/>
    <mergeCell ref="J15:J16"/>
    <mergeCell ref="K15:K16"/>
    <mergeCell ref="L15:L16"/>
    <mergeCell ref="M15:M16"/>
    <mergeCell ref="N15:N16"/>
    <mergeCell ref="D12:D13"/>
    <mergeCell ref="E12:E13"/>
    <mergeCell ref="N12:N13"/>
    <mergeCell ref="F12:F13"/>
    <mergeCell ref="A15:A16"/>
    <mergeCell ref="B15:B16"/>
    <mergeCell ref="C15:C16"/>
    <mergeCell ref="D15:D16"/>
    <mergeCell ref="E15:E16"/>
    <mergeCell ref="A12:A13"/>
    <mergeCell ref="B12:B13"/>
    <mergeCell ref="C12:C13"/>
    <mergeCell ref="H12:H13"/>
    <mergeCell ref="J12:J13"/>
    <mergeCell ref="K12:K13"/>
    <mergeCell ref="L12:L13"/>
    <mergeCell ref="A2:R2"/>
    <mergeCell ref="A4:A5"/>
    <mergeCell ref="B4:B5"/>
    <mergeCell ref="C4:C5"/>
    <mergeCell ref="D4:D5"/>
    <mergeCell ref="E4:E5"/>
    <mergeCell ref="F4:F5"/>
    <mergeCell ref="R4:R5"/>
    <mergeCell ref="R12:R13"/>
    <mergeCell ref="O12:O13"/>
    <mergeCell ref="Q4:Q5"/>
    <mergeCell ref="G4:G5"/>
    <mergeCell ref="H4:I4"/>
    <mergeCell ref="J4:J5"/>
    <mergeCell ref="K4:L4"/>
    <mergeCell ref="M4:N4"/>
    <mergeCell ref="O4:P4"/>
    <mergeCell ref="P12:P13"/>
    <mergeCell ref="Q12:Q13"/>
    <mergeCell ref="M12:M1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S199"/>
  <sheetViews>
    <sheetView zoomScale="70" zoomScaleNormal="70" workbookViewId="0">
      <selection activeCell="A76" sqref="A76"/>
    </sheetView>
  </sheetViews>
  <sheetFormatPr defaultRowHeight="15" x14ac:dyDescent="0.25"/>
  <cols>
    <col min="1" max="1" width="4.7109375" style="407" customWidth="1"/>
    <col min="2" max="2" width="9.140625" style="407"/>
    <col min="3" max="3" width="7.140625" style="407" customWidth="1"/>
    <col min="4" max="4" width="9.7109375" style="407" customWidth="1"/>
    <col min="5" max="5" width="19" style="407" customWidth="1"/>
    <col min="6" max="6" width="58" style="514" customWidth="1"/>
    <col min="7" max="7" width="16.7109375" style="513" customWidth="1"/>
    <col min="8" max="8" width="24.28515625" style="407" customWidth="1"/>
    <col min="9" max="9" width="10.42578125" style="407" customWidth="1"/>
    <col min="10" max="10" width="17.5703125" style="407" customWidth="1"/>
    <col min="11" max="11" width="8.7109375" style="407" customWidth="1"/>
    <col min="12" max="12" width="14.28515625" style="407" customWidth="1"/>
    <col min="13" max="13" width="10.5703125" style="104" customWidth="1"/>
    <col min="14" max="14" width="13.140625" style="104" customWidth="1"/>
    <col min="15" max="16" width="10.5703125" style="104" customWidth="1"/>
    <col min="17" max="17" width="16.7109375" style="407" customWidth="1"/>
    <col min="18" max="18" width="15.71093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2" spans="1:19" ht="15.75" customHeight="1" x14ac:dyDescent="0.25">
      <c r="A2" s="1227" t="s">
        <v>4134</v>
      </c>
      <c r="B2" s="1227"/>
      <c r="C2" s="1227"/>
      <c r="D2" s="1227"/>
      <c r="E2" s="1227"/>
      <c r="F2" s="1227"/>
      <c r="G2" s="1227"/>
      <c r="H2" s="1227"/>
      <c r="I2" s="1227"/>
      <c r="J2" s="1227"/>
      <c r="K2" s="1227"/>
      <c r="L2" s="1227"/>
      <c r="M2" s="1227"/>
      <c r="N2" s="1227"/>
      <c r="O2" s="1227"/>
      <c r="P2" s="1227"/>
      <c r="Q2" s="1227"/>
      <c r="R2" s="1227"/>
    </row>
    <row r="4" spans="1:19" s="517" customFormat="1" ht="47.25" customHeight="1" x14ac:dyDescent="0.25">
      <c r="A4" s="892" t="s">
        <v>0</v>
      </c>
      <c r="B4" s="892" t="s">
        <v>1</v>
      </c>
      <c r="C4" s="892" t="s">
        <v>2</v>
      </c>
      <c r="D4" s="892" t="s">
        <v>3</v>
      </c>
      <c r="E4" s="892" t="s">
        <v>4</v>
      </c>
      <c r="F4" s="892" t="s">
        <v>5</v>
      </c>
      <c r="G4" s="892" t="s">
        <v>6</v>
      </c>
      <c r="H4" s="895" t="s">
        <v>7</v>
      </c>
      <c r="I4" s="895"/>
      <c r="J4" s="892" t="s">
        <v>8</v>
      </c>
      <c r="K4" s="896" t="s">
        <v>9</v>
      </c>
      <c r="L4" s="1234"/>
      <c r="M4" s="894" t="s">
        <v>10</v>
      </c>
      <c r="N4" s="894"/>
      <c r="O4" s="894" t="s">
        <v>11</v>
      </c>
      <c r="P4" s="894"/>
      <c r="Q4" s="892" t="s">
        <v>12</v>
      </c>
      <c r="R4" s="892" t="s">
        <v>13</v>
      </c>
      <c r="S4" s="518"/>
    </row>
    <row r="5" spans="1:19" s="517" customFormat="1" ht="35.25" customHeight="1" x14ac:dyDescent="0.2">
      <c r="A5" s="893"/>
      <c r="B5" s="893"/>
      <c r="C5" s="893"/>
      <c r="D5" s="893"/>
      <c r="E5" s="893"/>
      <c r="F5" s="893"/>
      <c r="G5" s="893"/>
      <c r="H5" s="392" t="s">
        <v>14</v>
      </c>
      <c r="I5" s="392" t="s">
        <v>15</v>
      </c>
      <c r="J5" s="893"/>
      <c r="K5" s="394">
        <v>2018</v>
      </c>
      <c r="L5" s="394">
        <v>2019</v>
      </c>
      <c r="M5" s="192">
        <v>2018</v>
      </c>
      <c r="N5" s="192">
        <v>2019</v>
      </c>
      <c r="O5" s="192">
        <v>2018</v>
      </c>
      <c r="P5" s="192">
        <v>2019</v>
      </c>
      <c r="Q5" s="893"/>
      <c r="R5" s="893"/>
      <c r="S5" s="518"/>
    </row>
    <row r="6" spans="1:19" s="517" customFormat="1" ht="15.75" customHeight="1" x14ac:dyDescent="0.2">
      <c r="A6" s="392" t="s">
        <v>16</v>
      </c>
      <c r="B6" s="392" t="s">
        <v>17</v>
      </c>
      <c r="C6" s="392" t="s">
        <v>18</v>
      </c>
      <c r="D6" s="392" t="s">
        <v>19</v>
      </c>
      <c r="E6" s="392" t="s">
        <v>20</v>
      </c>
      <c r="F6" s="392" t="s">
        <v>21</v>
      </c>
      <c r="G6" s="392" t="s">
        <v>22</v>
      </c>
      <c r="H6" s="392" t="s">
        <v>23</v>
      </c>
      <c r="I6" s="392" t="s">
        <v>24</v>
      </c>
      <c r="J6" s="392" t="s">
        <v>25</v>
      </c>
      <c r="K6" s="394" t="s">
        <v>26</v>
      </c>
      <c r="L6" s="394" t="s">
        <v>27</v>
      </c>
      <c r="M6" s="393" t="s">
        <v>28</v>
      </c>
      <c r="N6" s="393" t="s">
        <v>29</v>
      </c>
      <c r="O6" s="393" t="s">
        <v>30</v>
      </c>
      <c r="P6" s="393" t="s">
        <v>31</v>
      </c>
      <c r="Q6" s="392" t="s">
        <v>32</v>
      </c>
      <c r="R6" s="392" t="s">
        <v>33</v>
      </c>
      <c r="S6" s="518"/>
    </row>
    <row r="7" spans="1:19" s="410" customFormat="1" ht="32.25" customHeight="1" x14ac:dyDescent="0.25">
      <c r="A7" s="845">
        <v>1</v>
      </c>
      <c r="B7" s="755">
        <v>1</v>
      </c>
      <c r="C7" s="755">
        <v>4</v>
      </c>
      <c r="D7" s="756">
        <v>2</v>
      </c>
      <c r="E7" s="1140" t="s">
        <v>3986</v>
      </c>
      <c r="F7" s="909" t="s">
        <v>3985</v>
      </c>
      <c r="G7" s="761" t="s">
        <v>34</v>
      </c>
      <c r="H7" s="396" t="s">
        <v>35</v>
      </c>
      <c r="I7" s="113" t="s">
        <v>36</v>
      </c>
      <c r="J7" s="756" t="s">
        <v>3984</v>
      </c>
      <c r="K7" s="764" t="s">
        <v>37</v>
      </c>
      <c r="L7" s="764"/>
      <c r="M7" s="765">
        <v>68632.45</v>
      </c>
      <c r="N7" s="765"/>
      <c r="O7" s="765">
        <v>68632.45</v>
      </c>
      <c r="P7" s="765"/>
      <c r="Q7" s="960" t="s">
        <v>38</v>
      </c>
      <c r="R7" s="960" t="s">
        <v>3917</v>
      </c>
      <c r="S7" s="119"/>
    </row>
    <row r="8" spans="1:19" s="410" customFormat="1" ht="77.25" customHeight="1" x14ac:dyDescent="0.25">
      <c r="A8" s="846"/>
      <c r="B8" s="755"/>
      <c r="C8" s="755"/>
      <c r="D8" s="756"/>
      <c r="E8" s="1140"/>
      <c r="F8" s="909"/>
      <c r="G8" s="763"/>
      <c r="H8" s="396" t="s">
        <v>3916</v>
      </c>
      <c r="I8" s="113" t="s">
        <v>3983</v>
      </c>
      <c r="J8" s="756"/>
      <c r="K8" s="764"/>
      <c r="L8" s="764"/>
      <c r="M8" s="765"/>
      <c r="N8" s="765"/>
      <c r="O8" s="765"/>
      <c r="P8" s="765"/>
      <c r="Q8" s="960"/>
      <c r="R8" s="960"/>
      <c r="S8" s="119"/>
    </row>
    <row r="9" spans="1:19" s="410" customFormat="1" ht="24.75" customHeight="1" x14ac:dyDescent="0.25">
      <c r="A9" s="846"/>
      <c r="B9" s="755"/>
      <c r="C9" s="755"/>
      <c r="D9" s="756"/>
      <c r="E9" s="1140"/>
      <c r="F9" s="909"/>
      <c r="G9" s="416" t="s">
        <v>39</v>
      </c>
      <c r="H9" s="396" t="s">
        <v>3913</v>
      </c>
      <c r="I9" s="382">
        <v>1</v>
      </c>
      <c r="J9" s="756"/>
      <c r="K9" s="764"/>
      <c r="L9" s="764"/>
      <c r="M9" s="765"/>
      <c r="N9" s="765"/>
      <c r="O9" s="765"/>
      <c r="P9" s="765"/>
      <c r="Q9" s="960"/>
      <c r="R9" s="960"/>
      <c r="S9" s="119"/>
    </row>
    <row r="10" spans="1:19" s="410" customFormat="1" ht="24.75" customHeight="1" x14ac:dyDescent="0.25">
      <c r="A10" s="846"/>
      <c r="B10" s="755"/>
      <c r="C10" s="755"/>
      <c r="D10" s="756"/>
      <c r="E10" s="1140"/>
      <c r="F10" s="909"/>
      <c r="G10" s="761" t="s">
        <v>3929</v>
      </c>
      <c r="H10" s="396" t="s">
        <v>3928</v>
      </c>
      <c r="I10" s="382">
        <v>1</v>
      </c>
      <c r="J10" s="756"/>
      <c r="K10" s="764"/>
      <c r="L10" s="764"/>
      <c r="M10" s="765"/>
      <c r="N10" s="765"/>
      <c r="O10" s="765"/>
      <c r="P10" s="765"/>
      <c r="Q10" s="960"/>
      <c r="R10" s="960"/>
      <c r="S10" s="119"/>
    </row>
    <row r="11" spans="1:19" s="410" customFormat="1" ht="24.75" customHeight="1" x14ac:dyDescent="0.25">
      <c r="A11" s="846"/>
      <c r="B11" s="755"/>
      <c r="C11" s="755"/>
      <c r="D11" s="756"/>
      <c r="E11" s="1140"/>
      <c r="F11" s="909"/>
      <c r="G11" s="763"/>
      <c r="H11" s="396" t="s">
        <v>3927</v>
      </c>
      <c r="I11" s="382">
        <v>1</v>
      </c>
      <c r="J11" s="756"/>
      <c r="K11" s="764"/>
      <c r="L11" s="764"/>
      <c r="M11" s="765"/>
      <c r="N11" s="765"/>
      <c r="O11" s="765"/>
      <c r="P11" s="765"/>
      <c r="Q11" s="960"/>
      <c r="R11" s="960"/>
      <c r="S11" s="119"/>
    </row>
    <row r="12" spans="1:19" s="410" customFormat="1" ht="52.5" customHeight="1" x14ac:dyDescent="0.25">
      <c r="A12" s="846"/>
      <c r="B12" s="755"/>
      <c r="C12" s="755"/>
      <c r="D12" s="756"/>
      <c r="E12" s="1140"/>
      <c r="F12" s="909"/>
      <c r="G12" s="761" t="s">
        <v>3977</v>
      </c>
      <c r="H12" s="396" t="s">
        <v>3925</v>
      </c>
      <c r="I12" s="416" t="s">
        <v>3976</v>
      </c>
      <c r="J12" s="756"/>
      <c r="K12" s="764"/>
      <c r="L12" s="764"/>
      <c r="M12" s="765"/>
      <c r="N12" s="765"/>
      <c r="O12" s="765"/>
      <c r="P12" s="765"/>
      <c r="Q12" s="960"/>
      <c r="R12" s="960"/>
      <c r="S12" s="119"/>
    </row>
    <row r="13" spans="1:19" s="410" customFormat="1" ht="107.25" customHeight="1" x14ac:dyDescent="0.25">
      <c r="A13" s="846"/>
      <c r="B13" s="755"/>
      <c r="C13" s="755"/>
      <c r="D13" s="756"/>
      <c r="E13" s="1140"/>
      <c r="F13" s="909"/>
      <c r="G13" s="762"/>
      <c r="H13" s="396" t="s">
        <v>3923</v>
      </c>
      <c r="I13" s="382">
        <v>4</v>
      </c>
      <c r="J13" s="756"/>
      <c r="K13" s="764"/>
      <c r="L13" s="764"/>
      <c r="M13" s="765"/>
      <c r="N13" s="765"/>
      <c r="O13" s="765"/>
      <c r="P13" s="765"/>
      <c r="Q13" s="960"/>
      <c r="R13" s="960"/>
      <c r="S13" s="119"/>
    </row>
    <row r="14" spans="1:19" s="410" customFormat="1" ht="45" customHeight="1" x14ac:dyDescent="0.25">
      <c r="A14" s="1233"/>
      <c r="B14" s="755"/>
      <c r="C14" s="755"/>
      <c r="D14" s="756"/>
      <c r="E14" s="1140"/>
      <c r="F14" s="909"/>
      <c r="G14" s="763"/>
      <c r="H14" s="396" t="s">
        <v>3921</v>
      </c>
      <c r="I14" s="113" t="s">
        <v>3982</v>
      </c>
      <c r="J14" s="756"/>
      <c r="K14" s="764"/>
      <c r="L14" s="764"/>
      <c r="M14" s="765"/>
      <c r="N14" s="765"/>
      <c r="O14" s="765"/>
      <c r="P14" s="765"/>
      <c r="Q14" s="960"/>
      <c r="R14" s="960"/>
      <c r="S14" s="119"/>
    </row>
    <row r="15" spans="1:19" s="410" customFormat="1" ht="30" customHeight="1" x14ac:dyDescent="0.25">
      <c r="A15" s="888">
        <v>2</v>
      </c>
      <c r="B15" s="755">
        <v>1</v>
      </c>
      <c r="C15" s="755">
        <v>4</v>
      </c>
      <c r="D15" s="756">
        <v>2</v>
      </c>
      <c r="E15" s="1140" t="s">
        <v>3981</v>
      </c>
      <c r="F15" s="909" t="s">
        <v>3980</v>
      </c>
      <c r="G15" s="750" t="s">
        <v>34</v>
      </c>
      <c r="H15" s="396" t="s">
        <v>35</v>
      </c>
      <c r="I15" s="416">
        <v>1</v>
      </c>
      <c r="J15" s="756" t="s">
        <v>3979</v>
      </c>
      <c r="K15" s="764" t="s">
        <v>37</v>
      </c>
      <c r="L15" s="764" t="s">
        <v>40</v>
      </c>
      <c r="M15" s="765">
        <v>13347.24</v>
      </c>
      <c r="N15" s="755"/>
      <c r="O15" s="765">
        <v>13347.24</v>
      </c>
      <c r="P15" s="755"/>
      <c r="Q15" s="756" t="s">
        <v>3965</v>
      </c>
      <c r="R15" s="756" t="s">
        <v>3917</v>
      </c>
      <c r="S15" s="119"/>
    </row>
    <row r="16" spans="1:19" s="410" customFormat="1" ht="59.25" customHeight="1" x14ac:dyDescent="0.25">
      <c r="A16" s="888"/>
      <c r="B16" s="755"/>
      <c r="C16" s="755"/>
      <c r="D16" s="756"/>
      <c r="E16" s="1140"/>
      <c r="F16" s="909"/>
      <c r="G16" s="834"/>
      <c r="H16" s="396" t="s">
        <v>3916</v>
      </c>
      <c r="I16" s="416" t="s">
        <v>3978</v>
      </c>
      <c r="J16" s="756"/>
      <c r="K16" s="764"/>
      <c r="L16" s="764"/>
      <c r="M16" s="765"/>
      <c r="N16" s="755"/>
      <c r="O16" s="765"/>
      <c r="P16" s="755"/>
      <c r="Q16" s="756"/>
      <c r="R16" s="756"/>
      <c r="S16" s="119"/>
    </row>
    <row r="17" spans="1:19" s="410" customFormat="1" ht="33" customHeight="1" x14ac:dyDescent="0.25">
      <c r="A17" s="888"/>
      <c r="B17" s="755"/>
      <c r="C17" s="755"/>
      <c r="D17" s="756"/>
      <c r="E17" s="1140"/>
      <c r="F17" s="909"/>
      <c r="G17" s="750" t="s">
        <v>41</v>
      </c>
      <c r="H17" s="396" t="s">
        <v>42</v>
      </c>
      <c r="I17" s="382">
        <v>1</v>
      </c>
      <c r="J17" s="756"/>
      <c r="K17" s="764"/>
      <c r="L17" s="764"/>
      <c r="M17" s="765"/>
      <c r="N17" s="755"/>
      <c r="O17" s="765"/>
      <c r="P17" s="755"/>
      <c r="Q17" s="756"/>
      <c r="R17" s="756"/>
      <c r="S17" s="119"/>
    </row>
    <row r="18" spans="1:19" s="410" customFormat="1" ht="75.75" customHeight="1" x14ac:dyDescent="0.25">
      <c r="A18" s="888"/>
      <c r="B18" s="755"/>
      <c r="C18" s="755"/>
      <c r="D18" s="756"/>
      <c r="E18" s="1140"/>
      <c r="F18" s="909"/>
      <c r="G18" s="834"/>
      <c r="H18" s="396" t="s">
        <v>3916</v>
      </c>
      <c r="I18" s="416" t="s">
        <v>3978</v>
      </c>
      <c r="J18" s="756"/>
      <c r="K18" s="764"/>
      <c r="L18" s="764"/>
      <c r="M18" s="765"/>
      <c r="N18" s="755"/>
      <c r="O18" s="765"/>
      <c r="P18" s="755"/>
      <c r="Q18" s="756"/>
      <c r="R18" s="756"/>
      <c r="S18" s="119"/>
    </row>
    <row r="19" spans="1:19" s="410" customFormat="1" ht="21" customHeight="1" x14ac:dyDescent="0.25">
      <c r="A19" s="888"/>
      <c r="B19" s="755"/>
      <c r="C19" s="755"/>
      <c r="D19" s="756"/>
      <c r="E19" s="1140"/>
      <c r="F19" s="909"/>
      <c r="G19" s="382" t="s">
        <v>39</v>
      </c>
      <c r="H19" s="396" t="s">
        <v>3913</v>
      </c>
      <c r="I19" s="382">
        <v>1</v>
      </c>
      <c r="J19" s="756"/>
      <c r="K19" s="764"/>
      <c r="L19" s="764"/>
      <c r="M19" s="765"/>
      <c r="N19" s="755"/>
      <c r="O19" s="765"/>
      <c r="P19" s="755"/>
      <c r="Q19" s="756"/>
      <c r="R19" s="756"/>
      <c r="S19" s="119"/>
    </row>
    <row r="20" spans="1:19" s="410" customFormat="1" ht="21" customHeight="1" x14ac:dyDescent="0.25">
      <c r="A20" s="888"/>
      <c r="B20" s="755"/>
      <c r="C20" s="755"/>
      <c r="D20" s="756"/>
      <c r="E20" s="1140"/>
      <c r="F20" s="909"/>
      <c r="G20" s="750" t="s">
        <v>3929</v>
      </c>
      <c r="H20" s="396" t="s">
        <v>3928</v>
      </c>
      <c r="I20" s="382">
        <v>1</v>
      </c>
      <c r="J20" s="756"/>
      <c r="K20" s="764"/>
      <c r="L20" s="764"/>
      <c r="M20" s="765"/>
      <c r="N20" s="755"/>
      <c r="O20" s="765"/>
      <c r="P20" s="755"/>
      <c r="Q20" s="756"/>
      <c r="R20" s="756"/>
      <c r="S20" s="119"/>
    </row>
    <row r="21" spans="1:19" s="410" customFormat="1" ht="21" customHeight="1" x14ac:dyDescent="0.25">
      <c r="A21" s="888"/>
      <c r="B21" s="755"/>
      <c r="C21" s="755"/>
      <c r="D21" s="756"/>
      <c r="E21" s="1140"/>
      <c r="F21" s="909"/>
      <c r="G21" s="834"/>
      <c r="H21" s="396" t="s">
        <v>3927</v>
      </c>
      <c r="I21" s="382">
        <v>1</v>
      </c>
      <c r="J21" s="756"/>
      <c r="K21" s="764"/>
      <c r="L21" s="764"/>
      <c r="M21" s="765"/>
      <c r="N21" s="755"/>
      <c r="O21" s="765"/>
      <c r="P21" s="755"/>
      <c r="Q21" s="756"/>
      <c r="R21" s="756"/>
      <c r="S21" s="119"/>
    </row>
    <row r="22" spans="1:19" s="410" customFormat="1" ht="56.25" customHeight="1" x14ac:dyDescent="0.25">
      <c r="A22" s="888"/>
      <c r="B22" s="755"/>
      <c r="C22" s="755"/>
      <c r="D22" s="756"/>
      <c r="E22" s="1140"/>
      <c r="F22" s="909"/>
      <c r="G22" s="761" t="s">
        <v>3977</v>
      </c>
      <c r="H22" s="566" t="s">
        <v>3925</v>
      </c>
      <c r="I22" s="556" t="s">
        <v>3976</v>
      </c>
      <c r="J22" s="756"/>
      <c r="K22" s="764"/>
      <c r="L22" s="764"/>
      <c r="M22" s="765"/>
      <c r="N22" s="755"/>
      <c r="O22" s="765"/>
      <c r="P22" s="755"/>
      <c r="Q22" s="756"/>
      <c r="R22" s="756"/>
      <c r="S22" s="119"/>
    </row>
    <row r="23" spans="1:19" s="410" customFormat="1" ht="81.599999999999994" customHeight="1" x14ac:dyDescent="0.25">
      <c r="A23" s="888"/>
      <c r="B23" s="755"/>
      <c r="C23" s="755"/>
      <c r="D23" s="756"/>
      <c r="E23" s="1140"/>
      <c r="F23" s="909"/>
      <c r="G23" s="762"/>
      <c r="H23" s="566" t="s">
        <v>3923</v>
      </c>
      <c r="I23" s="552">
        <v>1</v>
      </c>
      <c r="J23" s="756"/>
      <c r="K23" s="764"/>
      <c r="L23" s="764"/>
      <c r="M23" s="765"/>
      <c r="N23" s="755"/>
      <c r="O23" s="765"/>
      <c r="P23" s="755"/>
      <c r="Q23" s="756"/>
      <c r="R23" s="756"/>
      <c r="S23" s="119"/>
    </row>
    <row r="24" spans="1:19" s="410" customFormat="1" ht="45.75" customHeight="1" x14ac:dyDescent="0.25">
      <c r="A24" s="888"/>
      <c r="B24" s="755"/>
      <c r="C24" s="755"/>
      <c r="D24" s="756"/>
      <c r="E24" s="1140"/>
      <c r="F24" s="909"/>
      <c r="G24" s="763"/>
      <c r="H24" s="566" t="s">
        <v>3921</v>
      </c>
      <c r="I24" s="113" t="s">
        <v>3975</v>
      </c>
      <c r="J24" s="756"/>
      <c r="K24" s="764"/>
      <c r="L24" s="764"/>
      <c r="M24" s="765"/>
      <c r="N24" s="755"/>
      <c r="O24" s="765"/>
      <c r="P24" s="755"/>
      <c r="Q24" s="756"/>
      <c r="R24" s="756"/>
      <c r="S24" s="119"/>
    </row>
    <row r="25" spans="1:19" s="410" customFormat="1" ht="34.5" customHeight="1" x14ac:dyDescent="0.25">
      <c r="A25" s="845">
        <v>3</v>
      </c>
      <c r="B25" s="755">
        <v>1</v>
      </c>
      <c r="C25" s="755">
        <v>4</v>
      </c>
      <c r="D25" s="756">
        <v>5</v>
      </c>
      <c r="E25" s="1140" t="s">
        <v>3974</v>
      </c>
      <c r="F25" s="909" t="s">
        <v>3973</v>
      </c>
      <c r="G25" s="750" t="s">
        <v>41</v>
      </c>
      <c r="H25" s="591" t="s">
        <v>3931</v>
      </c>
      <c r="I25" s="552">
        <v>1</v>
      </c>
      <c r="J25" s="756" t="s">
        <v>3972</v>
      </c>
      <c r="K25" s="764" t="s">
        <v>43</v>
      </c>
      <c r="L25" s="755"/>
      <c r="M25" s="765">
        <v>13100</v>
      </c>
      <c r="N25" s="765"/>
      <c r="O25" s="765">
        <v>13100</v>
      </c>
      <c r="P25" s="765"/>
      <c r="Q25" s="756" t="s">
        <v>3965</v>
      </c>
      <c r="R25" s="756" t="s">
        <v>3917</v>
      </c>
      <c r="S25" s="119"/>
    </row>
    <row r="26" spans="1:19" s="410" customFormat="1" ht="84" customHeight="1" x14ac:dyDescent="0.25">
      <c r="A26" s="846"/>
      <c r="B26" s="755"/>
      <c r="C26" s="755"/>
      <c r="D26" s="756"/>
      <c r="E26" s="1140"/>
      <c r="F26" s="909"/>
      <c r="G26" s="834"/>
      <c r="H26" s="566" t="s">
        <v>3959</v>
      </c>
      <c r="I26" s="556" t="s">
        <v>3971</v>
      </c>
      <c r="J26" s="756"/>
      <c r="K26" s="764"/>
      <c r="L26" s="755"/>
      <c r="M26" s="765"/>
      <c r="N26" s="765"/>
      <c r="O26" s="765"/>
      <c r="P26" s="765"/>
      <c r="Q26" s="756"/>
      <c r="R26" s="756"/>
      <c r="S26" s="119"/>
    </row>
    <row r="27" spans="1:19" s="410" customFormat="1" ht="46.5" customHeight="1" x14ac:dyDescent="0.25">
      <c r="A27" s="846"/>
      <c r="B27" s="755"/>
      <c r="C27" s="755"/>
      <c r="D27" s="756"/>
      <c r="E27" s="1140"/>
      <c r="F27" s="909"/>
      <c r="G27" s="750" t="s">
        <v>3929</v>
      </c>
      <c r="H27" s="566" t="s">
        <v>3928</v>
      </c>
      <c r="I27" s="556">
        <v>1</v>
      </c>
      <c r="J27" s="756"/>
      <c r="K27" s="764"/>
      <c r="L27" s="755"/>
      <c r="M27" s="765"/>
      <c r="N27" s="765"/>
      <c r="O27" s="765"/>
      <c r="P27" s="765"/>
      <c r="Q27" s="756"/>
      <c r="R27" s="756"/>
      <c r="S27" s="119"/>
    </row>
    <row r="28" spans="1:19" s="410" customFormat="1" ht="38.25" customHeight="1" x14ac:dyDescent="0.25">
      <c r="A28" s="846"/>
      <c r="B28" s="755"/>
      <c r="C28" s="755"/>
      <c r="D28" s="756"/>
      <c r="E28" s="1140"/>
      <c r="F28" s="909"/>
      <c r="G28" s="834"/>
      <c r="H28" s="566" t="s">
        <v>3927</v>
      </c>
      <c r="I28" s="556">
        <v>2</v>
      </c>
      <c r="J28" s="756"/>
      <c r="K28" s="764"/>
      <c r="L28" s="755"/>
      <c r="M28" s="765"/>
      <c r="N28" s="765"/>
      <c r="O28" s="765"/>
      <c r="P28" s="765"/>
      <c r="Q28" s="756"/>
      <c r="R28" s="756"/>
      <c r="S28" s="119"/>
    </row>
    <row r="29" spans="1:19" s="410" customFormat="1" ht="44.25" customHeight="1" x14ac:dyDescent="0.25">
      <c r="A29" s="846"/>
      <c r="B29" s="755"/>
      <c r="C29" s="755"/>
      <c r="D29" s="756"/>
      <c r="E29" s="1140"/>
      <c r="F29" s="909"/>
      <c r="G29" s="556" t="s">
        <v>39</v>
      </c>
      <c r="H29" s="591" t="s">
        <v>3913</v>
      </c>
      <c r="I29" s="552">
        <v>1</v>
      </c>
      <c r="J29" s="756"/>
      <c r="K29" s="764"/>
      <c r="L29" s="755"/>
      <c r="M29" s="765"/>
      <c r="N29" s="765"/>
      <c r="O29" s="765"/>
      <c r="P29" s="765"/>
      <c r="Q29" s="756"/>
      <c r="R29" s="756"/>
      <c r="S29" s="119"/>
    </row>
    <row r="30" spans="1:19" s="410" customFormat="1" ht="53.25" customHeight="1" x14ac:dyDescent="0.25">
      <c r="A30" s="846"/>
      <c r="B30" s="755"/>
      <c r="C30" s="755"/>
      <c r="D30" s="756"/>
      <c r="E30" s="1140"/>
      <c r="F30" s="909"/>
      <c r="G30" s="761" t="s">
        <v>2511</v>
      </c>
      <c r="H30" s="566" t="s">
        <v>3957</v>
      </c>
      <c r="I30" s="556" t="s">
        <v>3970</v>
      </c>
      <c r="J30" s="756"/>
      <c r="K30" s="764"/>
      <c r="L30" s="755"/>
      <c r="M30" s="765"/>
      <c r="N30" s="765"/>
      <c r="O30" s="765"/>
      <c r="P30" s="765"/>
      <c r="Q30" s="756"/>
      <c r="R30" s="756"/>
      <c r="S30" s="119"/>
    </row>
    <row r="31" spans="1:19" s="410" customFormat="1" ht="118.5" customHeight="1" x14ac:dyDescent="0.25">
      <c r="A31" s="846"/>
      <c r="B31" s="755"/>
      <c r="C31" s="755"/>
      <c r="D31" s="756"/>
      <c r="E31" s="1140"/>
      <c r="F31" s="909"/>
      <c r="G31" s="762"/>
      <c r="H31" s="566" t="s">
        <v>3969</v>
      </c>
      <c r="I31" s="552">
        <v>3</v>
      </c>
      <c r="J31" s="756"/>
      <c r="K31" s="764"/>
      <c r="L31" s="755"/>
      <c r="M31" s="765"/>
      <c r="N31" s="765"/>
      <c r="O31" s="765"/>
      <c r="P31" s="765"/>
      <c r="Q31" s="756"/>
      <c r="R31" s="756"/>
      <c r="S31" s="119"/>
    </row>
    <row r="32" spans="1:19" s="410" customFormat="1" ht="66.75" customHeight="1" x14ac:dyDescent="0.25">
      <c r="A32" s="1233"/>
      <c r="B32" s="755"/>
      <c r="C32" s="755"/>
      <c r="D32" s="756"/>
      <c r="E32" s="1140"/>
      <c r="F32" s="909"/>
      <c r="G32" s="763"/>
      <c r="H32" s="566" t="s">
        <v>44</v>
      </c>
      <c r="I32" s="113" t="s">
        <v>3954</v>
      </c>
      <c r="J32" s="756"/>
      <c r="K32" s="764"/>
      <c r="L32" s="755"/>
      <c r="M32" s="765"/>
      <c r="N32" s="765"/>
      <c r="O32" s="765"/>
      <c r="P32" s="765"/>
      <c r="Q32" s="756"/>
      <c r="R32" s="756"/>
      <c r="S32" s="119"/>
    </row>
    <row r="33" spans="1:19" s="410" customFormat="1" ht="53.25" customHeight="1" x14ac:dyDescent="0.25">
      <c r="A33" s="888">
        <v>4</v>
      </c>
      <c r="B33" s="755">
        <v>1</v>
      </c>
      <c r="C33" s="755">
        <v>4</v>
      </c>
      <c r="D33" s="756">
        <v>5</v>
      </c>
      <c r="E33" s="1140" t="s">
        <v>3968</v>
      </c>
      <c r="F33" s="909" t="s">
        <v>3967</v>
      </c>
      <c r="G33" s="750" t="s">
        <v>41</v>
      </c>
      <c r="H33" s="591" t="s">
        <v>3931</v>
      </c>
      <c r="I33" s="113" t="s">
        <v>36</v>
      </c>
      <c r="J33" s="756" t="s">
        <v>3966</v>
      </c>
      <c r="K33" s="764" t="s">
        <v>43</v>
      </c>
      <c r="L33" s="764"/>
      <c r="M33" s="765">
        <v>6300</v>
      </c>
      <c r="N33" s="765"/>
      <c r="O33" s="765">
        <v>6300</v>
      </c>
      <c r="P33" s="765"/>
      <c r="Q33" s="756" t="s">
        <v>3965</v>
      </c>
      <c r="R33" s="756" t="s">
        <v>3917</v>
      </c>
      <c r="S33" s="119"/>
    </row>
    <row r="34" spans="1:19" s="410" customFormat="1" ht="84.75" customHeight="1" x14ac:dyDescent="0.25">
      <c r="A34" s="888"/>
      <c r="B34" s="755"/>
      <c r="C34" s="755"/>
      <c r="D34" s="756"/>
      <c r="E34" s="1140"/>
      <c r="F34" s="909"/>
      <c r="G34" s="834"/>
      <c r="H34" s="566" t="s">
        <v>3959</v>
      </c>
      <c r="I34" s="113" t="s">
        <v>3964</v>
      </c>
      <c r="J34" s="756"/>
      <c r="K34" s="764"/>
      <c r="L34" s="764"/>
      <c r="M34" s="765"/>
      <c r="N34" s="765"/>
      <c r="O34" s="765"/>
      <c r="P34" s="765"/>
      <c r="Q34" s="756"/>
      <c r="R34" s="756"/>
      <c r="S34" s="119"/>
    </row>
    <row r="35" spans="1:19" s="410" customFormat="1" ht="53.25" customHeight="1" x14ac:dyDescent="0.25">
      <c r="A35" s="888"/>
      <c r="B35" s="755"/>
      <c r="C35" s="755"/>
      <c r="D35" s="756"/>
      <c r="E35" s="1140"/>
      <c r="F35" s="909"/>
      <c r="G35" s="556" t="s">
        <v>39</v>
      </c>
      <c r="H35" s="591" t="s">
        <v>3913</v>
      </c>
      <c r="I35" s="113" t="s">
        <v>36</v>
      </c>
      <c r="J35" s="756"/>
      <c r="K35" s="764"/>
      <c r="L35" s="764"/>
      <c r="M35" s="765"/>
      <c r="N35" s="765"/>
      <c r="O35" s="765"/>
      <c r="P35" s="765"/>
      <c r="Q35" s="756"/>
      <c r="R35" s="756"/>
      <c r="S35" s="119"/>
    </row>
    <row r="36" spans="1:19" s="410" customFormat="1" ht="53.25" customHeight="1" x14ac:dyDescent="0.25">
      <c r="A36" s="888"/>
      <c r="B36" s="755"/>
      <c r="C36" s="755"/>
      <c r="D36" s="756"/>
      <c r="E36" s="1140"/>
      <c r="F36" s="909"/>
      <c r="G36" s="550" t="s">
        <v>3929</v>
      </c>
      <c r="H36" s="591" t="s">
        <v>3927</v>
      </c>
      <c r="I36" s="113" t="s">
        <v>45</v>
      </c>
      <c r="J36" s="756"/>
      <c r="K36" s="764"/>
      <c r="L36" s="764"/>
      <c r="M36" s="765"/>
      <c r="N36" s="765"/>
      <c r="O36" s="765"/>
      <c r="P36" s="765"/>
      <c r="Q36" s="756"/>
      <c r="R36" s="756"/>
      <c r="S36" s="119"/>
    </row>
    <row r="37" spans="1:19" s="410" customFormat="1" ht="58.5" customHeight="1" x14ac:dyDescent="0.25">
      <c r="A37" s="888"/>
      <c r="B37" s="755"/>
      <c r="C37" s="755"/>
      <c r="D37" s="756"/>
      <c r="E37" s="1140"/>
      <c r="F37" s="909"/>
      <c r="G37" s="761" t="s">
        <v>2511</v>
      </c>
      <c r="H37" s="566" t="s">
        <v>46</v>
      </c>
      <c r="I37" s="113" t="s">
        <v>45</v>
      </c>
      <c r="J37" s="756"/>
      <c r="K37" s="764"/>
      <c r="L37" s="764"/>
      <c r="M37" s="765"/>
      <c r="N37" s="765"/>
      <c r="O37" s="765"/>
      <c r="P37" s="765"/>
      <c r="Q37" s="756"/>
      <c r="R37" s="756"/>
      <c r="S37" s="119"/>
    </row>
    <row r="38" spans="1:19" s="410" customFormat="1" ht="105.75" customHeight="1" x14ac:dyDescent="0.25">
      <c r="A38" s="888"/>
      <c r="B38" s="755"/>
      <c r="C38" s="755"/>
      <c r="D38" s="756"/>
      <c r="E38" s="1140"/>
      <c r="F38" s="909"/>
      <c r="G38" s="762"/>
      <c r="H38" s="566" t="s">
        <v>47</v>
      </c>
      <c r="I38" s="113" t="s">
        <v>45</v>
      </c>
      <c r="J38" s="756"/>
      <c r="K38" s="764"/>
      <c r="L38" s="764"/>
      <c r="M38" s="765"/>
      <c r="N38" s="765"/>
      <c r="O38" s="765"/>
      <c r="P38" s="765"/>
      <c r="Q38" s="756"/>
      <c r="R38" s="756"/>
      <c r="S38" s="119"/>
    </row>
    <row r="39" spans="1:19" s="410" customFormat="1" ht="79.5" customHeight="1" x14ac:dyDescent="0.25">
      <c r="A39" s="888"/>
      <c r="B39" s="755"/>
      <c r="C39" s="755"/>
      <c r="D39" s="756"/>
      <c r="E39" s="1140"/>
      <c r="F39" s="909"/>
      <c r="G39" s="763"/>
      <c r="H39" s="566" t="s">
        <v>44</v>
      </c>
      <c r="I39" s="113" t="s">
        <v>3963</v>
      </c>
      <c r="J39" s="756"/>
      <c r="K39" s="764"/>
      <c r="L39" s="764"/>
      <c r="M39" s="765"/>
      <c r="N39" s="765"/>
      <c r="O39" s="765"/>
      <c r="P39" s="765"/>
      <c r="Q39" s="756"/>
      <c r="R39" s="756"/>
      <c r="S39" s="119"/>
    </row>
    <row r="40" spans="1:19" s="410" customFormat="1" ht="48" customHeight="1" x14ac:dyDescent="0.25">
      <c r="A40" s="888">
        <v>5</v>
      </c>
      <c r="B40" s="755">
        <v>1</v>
      </c>
      <c r="C40" s="755">
        <v>4</v>
      </c>
      <c r="D40" s="756">
        <v>5</v>
      </c>
      <c r="E40" s="1140" t="s">
        <v>3962</v>
      </c>
      <c r="F40" s="909" t="s">
        <v>3961</v>
      </c>
      <c r="G40" s="761" t="s">
        <v>41</v>
      </c>
      <c r="H40" s="591" t="s">
        <v>3931</v>
      </c>
      <c r="I40" s="113" t="s">
        <v>36</v>
      </c>
      <c r="J40" s="756" t="s">
        <v>3960</v>
      </c>
      <c r="K40" s="764" t="s">
        <v>48</v>
      </c>
      <c r="L40" s="764"/>
      <c r="M40" s="960">
        <v>12000</v>
      </c>
      <c r="N40" s="960"/>
      <c r="O40" s="960">
        <v>12000</v>
      </c>
      <c r="P40" s="764"/>
      <c r="Q40" s="764" t="s">
        <v>38</v>
      </c>
      <c r="R40" s="764" t="s">
        <v>49</v>
      </c>
      <c r="S40" s="119"/>
    </row>
    <row r="41" spans="1:19" s="410" customFormat="1" ht="81.75" customHeight="1" x14ac:dyDescent="0.25">
      <c r="A41" s="888"/>
      <c r="B41" s="755"/>
      <c r="C41" s="755"/>
      <c r="D41" s="756"/>
      <c r="E41" s="1140"/>
      <c r="F41" s="909"/>
      <c r="G41" s="763"/>
      <c r="H41" s="566" t="s">
        <v>3959</v>
      </c>
      <c r="I41" s="113" t="s">
        <v>3958</v>
      </c>
      <c r="J41" s="756"/>
      <c r="K41" s="764"/>
      <c r="L41" s="764"/>
      <c r="M41" s="960"/>
      <c r="N41" s="960"/>
      <c r="O41" s="960"/>
      <c r="P41" s="764"/>
      <c r="Q41" s="764"/>
      <c r="R41" s="764"/>
      <c r="S41" s="119"/>
    </row>
    <row r="42" spans="1:19" s="410" customFormat="1" ht="48" customHeight="1" x14ac:dyDescent="0.25">
      <c r="A42" s="888"/>
      <c r="B42" s="755"/>
      <c r="C42" s="755"/>
      <c r="D42" s="756"/>
      <c r="E42" s="1140"/>
      <c r="F42" s="909"/>
      <c r="G42" s="761" t="s">
        <v>3929</v>
      </c>
      <c r="H42" s="591" t="s">
        <v>3928</v>
      </c>
      <c r="I42" s="113" t="s">
        <v>45</v>
      </c>
      <c r="J42" s="756"/>
      <c r="K42" s="764"/>
      <c r="L42" s="764"/>
      <c r="M42" s="960"/>
      <c r="N42" s="960"/>
      <c r="O42" s="960"/>
      <c r="P42" s="764"/>
      <c r="Q42" s="764"/>
      <c r="R42" s="764"/>
      <c r="S42" s="119"/>
    </row>
    <row r="43" spans="1:19" s="410" customFormat="1" ht="48" customHeight="1" x14ac:dyDescent="0.25">
      <c r="A43" s="888"/>
      <c r="B43" s="755"/>
      <c r="C43" s="755"/>
      <c r="D43" s="756"/>
      <c r="E43" s="1140"/>
      <c r="F43" s="909"/>
      <c r="G43" s="763"/>
      <c r="H43" s="591" t="s">
        <v>3927</v>
      </c>
      <c r="I43" s="113" t="s">
        <v>36</v>
      </c>
      <c r="J43" s="756"/>
      <c r="K43" s="764"/>
      <c r="L43" s="764"/>
      <c r="M43" s="960"/>
      <c r="N43" s="960"/>
      <c r="O43" s="960"/>
      <c r="P43" s="764"/>
      <c r="Q43" s="764"/>
      <c r="R43" s="764"/>
      <c r="S43" s="119"/>
    </row>
    <row r="44" spans="1:19" s="410" customFormat="1" ht="48" customHeight="1" x14ac:dyDescent="0.25">
      <c r="A44" s="888"/>
      <c r="B44" s="755"/>
      <c r="C44" s="755"/>
      <c r="D44" s="756"/>
      <c r="E44" s="1140"/>
      <c r="F44" s="909"/>
      <c r="G44" s="761" t="s">
        <v>2511</v>
      </c>
      <c r="H44" s="566" t="s">
        <v>3957</v>
      </c>
      <c r="I44" s="113" t="s">
        <v>3956</v>
      </c>
      <c r="J44" s="756"/>
      <c r="K44" s="764"/>
      <c r="L44" s="764"/>
      <c r="M44" s="960"/>
      <c r="N44" s="960"/>
      <c r="O44" s="960"/>
      <c r="P44" s="764"/>
      <c r="Q44" s="764"/>
      <c r="R44" s="764"/>
      <c r="S44" s="119"/>
    </row>
    <row r="45" spans="1:19" s="410" customFormat="1" ht="116.25" customHeight="1" x14ac:dyDescent="0.25">
      <c r="A45" s="888"/>
      <c r="B45" s="755"/>
      <c r="C45" s="755"/>
      <c r="D45" s="756"/>
      <c r="E45" s="1140"/>
      <c r="F45" s="909"/>
      <c r="G45" s="762"/>
      <c r="H45" s="566" t="s">
        <v>3955</v>
      </c>
      <c r="I45" s="113" t="s">
        <v>50</v>
      </c>
      <c r="J45" s="756"/>
      <c r="K45" s="764"/>
      <c r="L45" s="764"/>
      <c r="M45" s="960"/>
      <c r="N45" s="960"/>
      <c r="O45" s="960"/>
      <c r="P45" s="764"/>
      <c r="Q45" s="764"/>
      <c r="R45" s="764"/>
      <c r="S45" s="119"/>
    </row>
    <row r="46" spans="1:19" s="410" customFormat="1" ht="48" customHeight="1" x14ac:dyDescent="0.25">
      <c r="A46" s="888"/>
      <c r="B46" s="755"/>
      <c r="C46" s="755"/>
      <c r="D46" s="756"/>
      <c r="E46" s="1140"/>
      <c r="F46" s="909"/>
      <c r="G46" s="763"/>
      <c r="H46" s="566" t="s">
        <v>3921</v>
      </c>
      <c r="I46" s="113" t="s">
        <v>3954</v>
      </c>
      <c r="J46" s="756"/>
      <c r="K46" s="764"/>
      <c r="L46" s="764"/>
      <c r="M46" s="960"/>
      <c r="N46" s="960"/>
      <c r="O46" s="960"/>
      <c r="P46" s="764"/>
      <c r="Q46" s="764"/>
      <c r="R46" s="764"/>
      <c r="S46" s="119"/>
    </row>
    <row r="47" spans="1:19" s="410" customFormat="1" ht="204" customHeight="1" x14ac:dyDescent="0.25">
      <c r="A47" s="552">
        <v>6</v>
      </c>
      <c r="B47" s="552">
        <v>1</v>
      </c>
      <c r="C47" s="552">
        <v>4</v>
      </c>
      <c r="D47" s="556">
        <v>5</v>
      </c>
      <c r="E47" s="556" t="s">
        <v>3953</v>
      </c>
      <c r="F47" s="556" t="s">
        <v>3952</v>
      </c>
      <c r="G47" s="556" t="s">
        <v>3951</v>
      </c>
      <c r="H47" s="559" t="s">
        <v>53</v>
      </c>
      <c r="I47" s="113" t="s">
        <v>54</v>
      </c>
      <c r="J47" s="556" t="s">
        <v>3950</v>
      </c>
      <c r="K47" s="559" t="s">
        <v>52</v>
      </c>
      <c r="L47" s="559"/>
      <c r="M47" s="560">
        <v>23746.5</v>
      </c>
      <c r="N47" s="560"/>
      <c r="O47" s="560">
        <v>20246.5</v>
      </c>
      <c r="P47" s="560"/>
      <c r="Q47" s="556" t="s">
        <v>3208</v>
      </c>
      <c r="R47" s="556" t="s">
        <v>3789</v>
      </c>
      <c r="S47" s="119"/>
    </row>
    <row r="48" spans="1:19" s="410" customFormat="1" ht="39.75" customHeight="1" x14ac:dyDescent="0.25">
      <c r="A48" s="755">
        <v>7</v>
      </c>
      <c r="B48" s="755">
        <v>1</v>
      </c>
      <c r="C48" s="755">
        <v>4</v>
      </c>
      <c r="D48" s="755">
        <v>2</v>
      </c>
      <c r="E48" s="756" t="s">
        <v>3949</v>
      </c>
      <c r="F48" s="909" t="s">
        <v>3948</v>
      </c>
      <c r="G48" s="756" t="s">
        <v>3947</v>
      </c>
      <c r="H48" s="566" t="s">
        <v>3946</v>
      </c>
      <c r="I48" s="552">
        <v>1</v>
      </c>
      <c r="J48" s="756" t="s">
        <v>3945</v>
      </c>
      <c r="K48" s="1108"/>
      <c r="L48" s="755" t="s">
        <v>65</v>
      </c>
      <c r="M48" s="1108"/>
      <c r="N48" s="765">
        <v>20000</v>
      </c>
      <c r="O48" s="755"/>
      <c r="P48" s="765">
        <v>20000</v>
      </c>
      <c r="Q48" s="960" t="s">
        <v>38</v>
      </c>
      <c r="R48" s="960" t="s">
        <v>3917</v>
      </c>
    </row>
    <row r="49" spans="1:18" s="410" customFormat="1" ht="71.25" customHeight="1" x14ac:dyDescent="0.25">
      <c r="A49" s="755"/>
      <c r="B49" s="755"/>
      <c r="C49" s="755"/>
      <c r="D49" s="755"/>
      <c r="E49" s="756"/>
      <c r="F49" s="909"/>
      <c r="G49" s="756"/>
      <c r="H49" s="566" t="s">
        <v>3940</v>
      </c>
      <c r="I49" s="552" t="s">
        <v>3944</v>
      </c>
      <c r="J49" s="756"/>
      <c r="K49" s="1108"/>
      <c r="L49" s="755"/>
      <c r="M49" s="1108"/>
      <c r="N49" s="765"/>
      <c r="O49" s="755"/>
      <c r="P49" s="765"/>
      <c r="Q49" s="960"/>
      <c r="R49" s="960"/>
    </row>
    <row r="50" spans="1:18" s="410" customFormat="1" ht="101.25" customHeight="1" x14ac:dyDescent="0.25">
      <c r="A50" s="755"/>
      <c r="B50" s="755"/>
      <c r="C50" s="755"/>
      <c r="D50" s="755"/>
      <c r="E50" s="756"/>
      <c r="F50" s="909"/>
      <c r="G50" s="1107"/>
      <c r="H50" s="566" t="s">
        <v>3814</v>
      </c>
      <c r="I50" s="552">
        <v>1</v>
      </c>
      <c r="J50" s="756"/>
      <c r="K50" s="1108"/>
      <c r="L50" s="755"/>
      <c r="M50" s="1108"/>
      <c r="N50" s="765"/>
      <c r="O50" s="755"/>
      <c r="P50" s="765"/>
      <c r="Q50" s="960"/>
      <c r="R50" s="960"/>
    </row>
    <row r="51" spans="1:18" s="410" customFormat="1" x14ac:dyDescent="0.25">
      <c r="A51" s="755">
        <v>8</v>
      </c>
      <c r="B51" s="755">
        <v>1</v>
      </c>
      <c r="C51" s="755">
        <v>4</v>
      </c>
      <c r="D51" s="755">
        <v>5</v>
      </c>
      <c r="E51" s="756" t="s">
        <v>3943</v>
      </c>
      <c r="F51" s="909" t="s">
        <v>3942</v>
      </c>
      <c r="G51" s="756" t="s">
        <v>64</v>
      </c>
      <c r="H51" s="566" t="s">
        <v>413</v>
      </c>
      <c r="I51" s="552">
        <v>1</v>
      </c>
      <c r="J51" s="756" t="s">
        <v>3941</v>
      </c>
      <c r="K51" s="1108"/>
      <c r="L51" s="755" t="s">
        <v>59</v>
      </c>
      <c r="M51" s="1108"/>
      <c r="N51" s="765">
        <v>85000</v>
      </c>
      <c r="O51" s="1108"/>
      <c r="P51" s="765">
        <v>85000</v>
      </c>
      <c r="Q51" s="960" t="s">
        <v>38</v>
      </c>
      <c r="R51" s="960" t="s">
        <v>3917</v>
      </c>
    </row>
    <row r="52" spans="1:18" s="410" customFormat="1" ht="30" x14ac:dyDescent="0.25">
      <c r="A52" s="755"/>
      <c r="B52" s="755"/>
      <c r="C52" s="755"/>
      <c r="D52" s="755"/>
      <c r="E52" s="756"/>
      <c r="F52" s="909"/>
      <c r="G52" s="756"/>
      <c r="H52" s="566" t="s">
        <v>3940</v>
      </c>
      <c r="I52" s="552" t="s">
        <v>3939</v>
      </c>
      <c r="J52" s="756"/>
      <c r="K52" s="1108"/>
      <c r="L52" s="755"/>
      <c r="M52" s="1108"/>
      <c r="N52" s="765"/>
      <c r="O52" s="1108"/>
      <c r="P52" s="765"/>
      <c r="Q52" s="960"/>
      <c r="R52" s="960"/>
    </row>
    <row r="53" spans="1:18" s="410" customFormat="1" x14ac:dyDescent="0.25">
      <c r="A53" s="755"/>
      <c r="B53" s="755"/>
      <c r="C53" s="755"/>
      <c r="D53" s="755"/>
      <c r="E53" s="756"/>
      <c r="F53" s="909"/>
      <c r="G53" s="556" t="s">
        <v>368</v>
      </c>
      <c r="H53" s="566" t="s">
        <v>3937</v>
      </c>
      <c r="I53" s="552">
        <v>1</v>
      </c>
      <c r="J53" s="756"/>
      <c r="K53" s="1108"/>
      <c r="L53" s="755"/>
      <c r="M53" s="1108"/>
      <c r="N53" s="765"/>
      <c r="O53" s="1108"/>
      <c r="P53" s="765"/>
      <c r="Q53" s="960"/>
      <c r="R53" s="960"/>
    </row>
    <row r="54" spans="1:18" s="410" customFormat="1" x14ac:dyDescent="0.25">
      <c r="A54" s="755"/>
      <c r="B54" s="755"/>
      <c r="C54" s="755"/>
      <c r="D54" s="755"/>
      <c r="E54" s="756"/>
      <c r="F54" s="909"/>
      <c r="G54" s="756" t="s">
        <v>1897</v>
      </c>
      <c r="H54" s="566" t="s">
        <v>3938</v>
      </c>
      <c r="I54" s="552">
        <v>1</v>
      </c>
      <c r="J54" s="756"/>
      <c r="K54" s="1108"/>
      <c r="L54" s="755"/>
      <c r="M54" s="1108"/>
      <c r="N54" s="765"/>
      <c r="O54" s="1108"/>
      <c r="P54" s="765"/>
      <c r="Q54" s="960"/>
      <c r="R54" s="960"/>
    </row>
    <row r="55" spans="1:18" s="410" customFormat="1" x14ac:dyDescent="0.25">
      <c r="A55" s="755"/>
      <c r="B55" s="755"/>
      <c r="C55" s="755"/>
      <c r="D55" s="755"/>
      <c r="E55" s="756"/>
      <c r="F55" s="909"/>
      <c r="G55" s="756"/>
      <c r="H55" s="566" t="s">
        <v>3937</v>
      </c>
      <c r="I55" s="552">
        <v>1</v>
      </c>
      <c r="J55" s="756"/>
      <c r="K55" s="1108"/>
      <c r="L55" s="755"/>
      <c r="M55" s="1108"/>
      <c r="N55" s="765"/>
      <c r="O55" s="1108"/>
      <c r="P55" s="765"/>
      <c r="Q55" s="960"/>
      <c r="R55" s="960"/>
    </row>
    <row r="56" spans="1:18" s="410" customFormat="1" ht="45" x14ac:dyDescent="0.25">
      <c r="A56" s="755"/>
      <c r="B56" s="755"/>
      <c r="C56" s="755"/>
      <c r="D56" s="755"/>
      <c r="E56" s="756"/>
      <c r="F56" s="909"/>
      <c r="G56" s="756" t="s">
        <v>2511</v>
      </c>
      <c r="H56" s="566" t="s">
        <v>3936</v>
      </c>
      <c r="I56" s="733" t="s">
        <v>2128</v>
      </c>
      <c r="J56" s="756"/>
      <c r="K56" s="1108"/>
      <c r="L56" s="755"/>
      <c r="M56" s="1108"/>
      <c r="N56" s="765"/>
      <c r="O56" s="1108"/>
      <c r="P56" s="765"/>
      <c r="Q56" s="960"/>
      <c r="R56" s="960"/>
    </row>
    <row r="57" spans="1:18" s="410" customFormat="1" ht="103.5" customHeight="1" x14ac:dyDescent="0.25">
      <c r="A57" s="755"/>
      <c r="B57" s="755"/>
      <c r="C57" s="755"/>
      <c r="D57" s="755"/>
      <c r="E57" s="756"/>
      <c r="F57" s="909"/>
      <c r="G57" s="756"/>
      <c r="H57" s="566" t="s">
        <v>47</v>
      </c>
      <c r="I57" s="733" t="s">
        <v>3935</v>
      </c>
      <c r="J57" s="756"/>
      <c r="K57" s="1108"/>
      <c r="L57" s="755"/>
      <c r="M57" s="1108"/>
      <c r="N57" s="765"/>
      <c r="O57" s="1108"/>
      <c r="P57" s="765"/>
      <c r="Q57" s="960"/>
      <c r="R57" s="960"/>
    </row>
    <row r="58" spans="1:18" s="410" customFormat="1" ht="125.45" customHeight="1" x14ac:dyDescent="0.25">
      <c r="A58" s="755"/>
      <c r="B58" s="755"/>
      <c r="C58" s="755"/>
      <c r="D58" s="755"/>
      <c r="E58" s="756"/>
      <c r="F58" s="909"/>
      <c r="G58" s="756"/>
      <c r="H58" s="566" t="s">
        <v>44</v>
      </c>
      <c r="I58" s="552">
        <v>2500</v>
      </c>
      <c r="J58" s="756"/>
      <c r="K58" s="1108"/>
      <c r="L58" s="755"/>
      <c r="M58" s="1108"/>
      <c r="N58" s="765"/>
      <c r="O58" s="1108"/>
      <c r="P58" s="765"/>
      <c r="Q58" s="960"/>
      <c r="R58" s="960"/>
    </row>
    <row r="59" spans="1:18" s="410" customFormat="1" ht="35.25" customHeight="1" x14ac:dyDescent="0.25">
      <c r="A59" s="756">
        <v>9</v>
      </c>
      <c r="B59" s="756">
        <v>1</v>
      </c>
      <c r="C59" s="756">
        <v>4</v>
      </c>
      <c r="D59" s="756">
        <v>5</v>
      </c>
      <c r="E59" s="756" t="s">
        <v>3934</v>
      </c>
      <c r="F59" s="909" t="s">
        <v>3933</v>
      </c>
      <c r="G59" s="756" t="s">
        <v>85</v>
      </c>
      <c r="H59" s="566" t="s">
        <v>738</v>
      </c>
      <c r="I59" s="113" t="s">
        <v>36</v>
      </c>
      <c r="J59" s="756">
        <v>0</v>
      </c>
      <c r="K59" s="1235"/>
      <c r="L59" s="756" t="s">
        <v>59</v>
      </c>
      <c r="M59" s="1235"/>
      <c r="N59" s="960">
        <v>35000</v>
      </c>
      <c r="O59" s="1235"/>
      <c r="P59" s="960">
        <v>35000</v>
      </c>
      <c r="Q59" s="960" t="s">
        <v>3932</v>
      </c>
      <c r="R59" s="960" t="s">
        <v>3917</v>
      </c>
    </row>
    <row r="60" spans="1:18" s="410" customFormat="1" ht="54" customHeight="1" x14ac:dyDescent="0.25">
      <c r="A60" s="755"/>
      <c r="B60" s="755"/>
      <c r="C60" s="755"/>
      <c r="D60" s="755"/>
      <c r="E60" s="756"/>
      <c r="F60" s="909"/>
      <c r="G60" s="756"/>
      <c r="H60" s="566" t="s">
        <v>3916</v>
      </c>
      <c r="I60" s="113" t="s">
        <v>3930</v>
      </c>
      <c r="J60" s="756"/>
      <c r="K60" s="1107"/>
      <c r="L60" s="755"/>
      <c r="M60" s="1107"/>
      <c r="N60" s="765"/>
      <c r="O60" s="1107"/>
      <c r="P60" s="765"/>
      <c r="Q60" s="960"/>
      <c r="R60" s="960"/>
    </row>
    <row r="61" spans="1:18" s="410" customFormat="1" ht="24.75" customHeight="1" x14ac:dyDescent="0.25">
      <c r="A61" s="755"/>
      <c r="B61" s="755"/>
      <c r="C61" s="755"/>
      <c r="D61" s="755"/>
      <c r="E61" s="756"/>
      <c r="F61" s="909"/>
      <c r="G61" s="756" t="s">
        <v>41</v>
      </c>
      <c r="H61" s="566" t="s">
        <v>3931</v>
      </c>
      <c r="I61" s="113" t="s">
        <v>36</v>
      </c>
      <c r="J61" s="756"/>
      <c r="K61" s="1107"/>
      <c r="L61" s="755"/>
      <c r="M61" s="1107"/>
      <c r="N61" s="765"/>
      <c r="O61" s="1107"/>
      <c r="P61" s="765"/>
      <c r="Q61" s="960"/>
      <c r="R61" s="960"/>
    </row>
    <row r="62" spans="1:18" s="410" customFormat="1" ht="84.75" customHeight="1" x14ac:dyDescent="0.25">
      <c r="A62" s="755"/>
      <c r="B62" s="755"/>
      <c r="C62" s="755"/>
      <c r="D62" s="755"/>
      <c r="E62" s="756"/>
      <c r="F62" s="909"/>
      <c r="G62" s="756"/>
      <c r="H62" s="566" t="s">
        <v>3916</v>
      </c>
      <c r="I62" s="113" t="s">
        <v>3930</v>
      </c>
      <c r="J62" s="756"/>
      <c r="K62" s="1107"/>
      <c r="L62" s="755"/>
      <c r="M62" s="1107"/>
      <c r="N62" s="765"/>
      <c r="O62" s="1107"/>
      <c r="P62" s="765"/>
      <c r="Q62" s="960"/>
      <c r="R62" s="960"/>
    </row>
    <row r="63" spans="1:18" s="410" customFormat="1" ht="15.75" customHeight="1" x14ac:dyDescent="0.25">
      <c r="A63" s="755"/>
      <c r="B63" s="755"/>
      <c r="C63" s="755"/>
      <c r="D63" s="755"/>
      <c r="E63" s="756"/>
      <c r="F63" s="909"/>
      <c r="G63" s="556" t="s">
        <v>39</v>
      </c>
      <c r="H63" s="566" t="s">
        <v>3913</v>
      </c>
      <c r="I63" s="552">
        <v>1</v>
      </c>
      <c r="J63" s="756"/>
      <c r="K63" s="1107"/>
      <c r="L63" s="755"/>
      <c r="M63" s="1107"/>
      <c r="N63" s="765"/>
      <c r="O63" s="1107"/>
      <c r="P63" s="765"/>
      <c r="Q63" s="960"/>
      <c r="R63" s="960"/>
    </row>
    <row r="64" spans="1:18" s="410" customFormat="1" ht="15.75" customHeight="1" x14ac:dyDescent="0.25">
      <c r="A64" s="755"/>
      <c r="B64" s="755"/>
      <c r="C64" s="755"/>
      <c r="D64" s="755"/>
      <c r="E64" s="756"/>
      <c r="F64" s="909"/>
      <c r="G64" s="756" t="s">
        <v>3929</v>
      </c>
      <c r="H64" s="566" t="s">
        <v>3928</v>
      </c>
      <c r="I64" s="552">
        <v>1</v>
      </c>
      <c r="J64" s="756"/>
      <c r="K64" s="1107"/>
      <c r="L64" s="755"/>
      <c r="M64" s="1107"/>
      <c r="N64" s="765"/>
      <c r="O64" s="1107"/>
      <c r="P64" s="765"/>
      <c r="Q64" s="960"/>
      <c r="R64" s="960"/>
    </row>
    <row r="65" spans="1:18" s="410" customFormat="1" ht="22.5" customHeight="1" x14ac:dyDescent="0.25">
      <c r="A65" s="755"/>
      <c r="B65" s="755"/>
      <c r="C65" s="755"/>
      <c r="D65" s="755"/>
      <c r="E65" s="756"/>
      <c r="F65" s="909"/>
      <c r="G65" s="756"/>
      <c r="H65" s="566" t="s">
        <v>3927</v>
      </c>
      <c r="I65" s="552">
        <v>1</v>
      </c>
      <c r="J65" s="756"/>
      <c r="K65" s="1107"/>
      <c r="L65" s="755"/>
      <c r="M65" s="1107"/>
      <c r="N65" s="765"/>
      <c r="O65" s="1107"/>
      <c r="P65" s="765"/>
      <c r="Q65" s="960"/>
      <c r="R65" s="960"/>
    </row>
    <row r="66" spans="1:18" s="410" customFormat="1" ht="30" x14ac:dyDescent="0.25">
      <c r="A66" s="755"/>
      <c r="B66" s="755"/>
      <c r="C66" s="755"/>
      <c r="D66" s="755"/>
      <c r="E66" s="756"/>
      <c r="F66" s="909"/>
      <c r="G66" s="756" t="s">
        <v>3926</v>
      </c>
      <c r="H66" s="566" t="s">
        <v>3925</v>
      </c>
      <c r="I66" s="556" t="s">
        <v>3924</v>
      </c>
      <c r="J66" s="756"/>
      <c r="K66" s="1107"/>
      <c r="L66" s="755"/>
      <c r="M66" s="1107"/>
      <c r="N66" s="765"/>
      <c r="O66" s="1107"/>
      <c r="P66" s="765"/>
      <c r="Q66" s="960"/>
      <c r="R66" s="960"/>
    </row>
    <row r="67" spans="1:18" s="410" customFormat="1" ht="75" x14ac:dyDescent="0.25">
      <c r="A67" s="755"/>
      <c r="B67" s="755"/>
      <c r="C67" s="755"/>
      <c r="D67" s="755"/>
      <c r="E67" s="756"/>
      <c r="F67" s="909"/>
      <c r="G67" s="756"/>
      <c r="H67" s="566" t="s">
        <v>3923</v>
      </c>
      <c r="I67" s="556" t="s">
        <v>3922</v>
      </c>
      <c r="J67" s="756"/>
      <c r="K67" s="1107"/>
      <c r="L67" s="755"/>
      <c r="M67" s="1107"/>
      <c r="N67" s="765"/>
      <c r="O67" s="1107"/>
      <c r="P67" s="765"/>
      <c r="Q67" s="960"/>
      <c r="R67" s="960"/>
    </row>
    <row r="68" spans="1:18" s="410" customFormat="1" ht="45" customHeight="1" x14ac:dyDescent="0.25">
      <c r="A68" s="755"/>
      <c r="B68" s="755"/>
      <c r="C68" s="755"/>
      <c r="D68" s="755"/>
      <c r="E68" s="756"/>
      <c r="F68" s="909"/>
      <c r="G68" s="756"/>
      <c r="H68" s="566" t="s">
        <v>3921</v>
      </c>
      <c r="I68" s="113" t="s">
        <v>996</v>
      </c>
      <c r="J68" s="756"/>
      <c r="K68" s="1107"/>
      <c r="L68" s="755"/>
      <c r="M68" s="1107"/>
      <c r="N68" s="765"/>
      <c r="O68" s="1107"/>
      <c r="P68" s="765"/>
      <c r="Q68" s="960"/>
      <c r="R68" s="960"/>
    </row>
    <row r="69" spans="1:18" s="410" customFormat="1" ht="32.25" customHeight="1" x14ac:dyDescent="0.25">
      <c r="A69" s="755">
        <v>10</v>
      </c>
      <c r="B69" s="755">
        <v>1</v>
      </c>
      <c r="C69" s="755">
        <v>4</v>
      </c>
      <c r="D69" s="755">
        <v>2</v>
      </c>
      <c r="E69" s="756" t="s">
        <v>3920</v>
      </c>
      <c r="F69" s="909" t="s">
        <v>3919</v>
      </c>
      <c r="G69" s="761" t="s">
        <v>64</v>
      </c>
      <c r="H69" s="566" t="s">
        <v>738</v>
      </c>
      <c r="I69" s="552">
        <v>1</v>
      </c>
      <c r="J69" s="756" t="s">
        <v>3918</v>
      </c>
      <c r="K69" s="1108"/>
      <c r="L69" s="755" t="s">
        <v>62</v>
      </c>
      <c r="M69" s="1108"/>
      <c r="N69" s="765">
        <v>15000</v>
      </c>
      <c r="O69" s="755"/>
      <c r="P69" s="765">
        <v>15000</v>
      </c>
      <c r="Q69" s="960" t="s">
        <v>38</v>
      </c>
      <c r="R69" s="960" t="s">
        <v>3917</v>
      </c>
    </row>
    <row r="70" spans="1:18" s="410" customFormat="1" ht="51.75" customHeight="1" x14ac:dyDescent="0.25">
      <c r="A70" s="755"/>
      <c r="B70" s="755"/>
      <c r="C70" s="755"/>
      <c r="D70" s="755"/>
      <c r="E70" s="756"/>
      <c r="F70" s="909"/>
      <c r="G70" s="763"/>
      <c r="H70" s="566" t="s">
        <v>3916</v>
      </c>
      <c r="I70" s="552" t="s">
        <v>3915</v>
      </c>
      <c r="J70" s="756"/>
      <c r="K70" s="1108"/>
      <c r="L70" s="755"/>
      <c r="M70" s="1108"/>
      <c r="N70" s="765"/>
      <c r="O70" s="755"/>
      <c r="P70" s="765"/>
      <c r="Q70" s="960"/>
      <c r="R70" s="960"/>
    </row>
    <row r="71" spans="1:18" s="410" customFormat="1" ht="166.5" customHeight="1" x14ac:dyDescent="0.25">
      <c r="A71" s="755"/>
      <c r="B71" s="755"/>
      <c r="C71" s="755"/>
      <c r="D71" s="755"/>
      <c r="E71" s="756"/>
      <c r="F71" s="909"/>
      <c r="G71" s="556" t="s">
        <v>3914</v>
      </c>
      <c r="H71" s="566" t="s">
        <v>3913</v>
      </c>
      <c r="I71" s="552">
        <v>1</v>
      </c>
      <c r="J71" s="756"/>
      <c r="K71" s="1108"/>
      <c r="L71" s="755"/>
      <c r="M71" s="1108"/>
      <c r="N71" s="765"/>
      <c r="O71" s="755"/>
      <c r="P71" s="765"/>
      <c r="Q71" s="960"/>
      <c r="R71" s="960"/>
    </row>
    <row r="72" spans="1:18" s="411" customFormat="1" x14ac:dyDescent="0.25">
      <c r="F72" s="515"/>
      <c r="G72" s="7"/>
    </row>
    <row r="73" spans="1:18" s="411" customFormat="1" x14ac:dyDescent="0.25">
      <c r="F73" s="515"/>
      <c r="G73" s="7"/>
    </row>
    <row r="74" spans="1:18" s="411" customFormat="1" x14ac:dyDescent="0.25">
      <c r="F74" s="515"/>
      <c r="G74" s="7"/>
      <c r="M74" s="918" t="s">
        <v>119</v>
      </c>
      <c r="N74" s="918"/>
      <c r="O74" s="828" t="s">
        <v>120</v>
      </c>
      <c r="P74" s="919"/>
    </row>
    <row r="75" spans="1:18" s="411" customFormat="1" x14ac:dyDescent="0.25">
      <c r="F75" s="515"/>
      <c r="G75" s="7"/>
      <c r="M75" s="664" t="s">
        <v>121</v>
      </c>
      <c r="N75" s="582" t="s">
        <v>122</v>
      </c>
      <c r="O75" s="251" t="s">
        <v>121</v>
      </c>
      <c r="P75" s="189" t="s">
        <v>122</v>
      </c>
    </row>
    <row r="76" spans="1:18" s="411" customFormat="1" x14ac:dyDescent="0.25">
      <c r="F76" s="515"/>
      <c r="G76" s="7"/>
      <c r="M76" s="376">
        <v>9</v>
      </c>
      <c r="N76" s="360">
        <v>268379.69</v>
      </c>
      <c r="O76" s="218">
        <v>1</v>
      </c>
      <c r="P76" s="360">
        <v>20246.5</v>
      </c>
    </row>
    <row r="77" spans="1:18" s="411" customFormat="1" x14ac:dyDescent="0.25">
      <c r="F77" s="515"/>
      <c r="G77" s="7"/>
      <c r="M77" s="109"/>
      <c r="N77" s="109"/>
      <c r="O77" s="109"/>
      <c r="P77" s="109"/>
    </row>
    <row r="78" spans="1:18" s="411" customFormat="1" x14ac:dyDescent="0.25">
      <c r="F78" s="515"/>
      <c r="G78" s="7"/>
      <c r="M78" s="109"/>
      <c r="N78" s="109"/>
      <c r="O78" s="109"/>
      <c r="P78" s="109"/>
    </row>
    <row r="79" spans="1:18" s="411" customFormat="1" x14ac:dyDescent="0.25">
      <c r="F79" s="515"/>
      <c r="G79" s="7"/>
      <c r="M79" s="109"/>
      <c r="N79" s="109"/>
      <c r="O79" s="109"/>
      <c r="P79" s="109"/>
    </row>
    <row r="80" spans="1:18" s="411" customFormat="1" x14ac:dyDescent="0.25">
      <c r="F80" s="515"/>
      <c r="G80" s="7"/>
      <c r="M80" s="109"/>
      <c r="N80" s="109"/>
      <c r="O80" s="109"/>
      <c r="P80" s="109"/>
    </row>
    <row r="81" spans="6:16" s="411" customFormat="1" x14ac:dyDescent="0.25">
      <c r="F81" s="515"/>
      <c r="G81" s="7"/>
      <c r="M81" s="109"/>
      <c r="N81" s="109"/>
      <c r="O81" s="109"/>
      <c r="P81" s="109"/>
    </row>
    <row r="82" spans="6:16" s="411" customFormat="1" x14ac:dyDescent="0.25">
      <c r="F82" s="515"/>
      <c r="G82" s="7"/>
      <c r="M82" s="109"/>
      <c r="N82" s="109"/>
      <c r="O82" s="109"/>
      <c r="P82" s="109"/>
    </row>
    <row r="83" spans="6:16" s="411" customFormat="1" x14ac:dyDescent="0.25">
      <c r="F83" s="515"/>
      <c r="G83" s="7"/>
      <c r="M83" s="109"/>
      <c r="N83" s="109"/>
      <c r="O83" s="109"/>
      <c r="P83" s="109"/>
    </row>
    <row r="84" spans="6:16" s="411" customFormat="1" x14ac:dyDescent="0.25">
      <c r="F84" s="515"/>
      <c r="G84" s="7"/>
      <c r="M84" s="109"/>
      <c r="N84" s="109"/>
      <c r="O84" s="109"/>
      <c r="P84" s="109"/>
    </row>
    <row r="85" spans="6:16" s="411" customFormat="1" x14ac:dyDescent="0.25">
      <c r="F85" s="515"/>
      <c r="G85" s="7"/>
      <c r="M85" s="109"/>
      <c r="N85" s="109"/>
      <c r="O85" s="109"/>
      <c r="P85" s="109"/>
    </row>
    <row r="86" spans="6:16" s="411" customFormat="1" x14ac:dyDescent="0.25">
      <c r="F86" s="515"/>
      <c r="G86" s="7"/>
      <c r="M86" s="109"/>
      <c r="N86" s="109"/>
      <c r="O86" s="109"/>
      <c r="P86" s="109"/>
    </row>
    <row r="87" spans="6:16" s="411" customFormat="1" x14ac:dyDescent="0.25">
      <c r="F87" s="515"/>
      <c r="G87" s="7"/>
      <c r="M87" s="109"/>
      <c r="N87" s="109"/>
      <c r="O87" s="109"/>
      <c r="P87" s="109"/>
    </row>
    <row r="88" spans="6:16" s="411" customFormat="1" x14ac:dyDescent="0.25">
      <c r="F88" s="515"/>
      <c r="G88" s="7"/>
      <c r="M88" s="109"/>
      <c r="N88" s="109"/>
      <c r="O88" s="109"/>
      <c r="P88" s="109"/>
    </row>
    <row r="89" spans="6:16" s="411" customFormat="1" x14ac:dyDescent="0.25">
      <c r="F89" s="515"/>
      <c r="G89" s="7"/>
      <c r="M89" s="109"/>
      <c r="N89" s="109"/>
      <c r="O89" s="109"/>
      <c r="P89" s="109"/>
    </row>
    <row r="90" spans="6:16" s="411" customFormat="1" x14ac:dyDescent="0.25">
      <c r="F90" s="515"/>
      <c r="G90" s="7"/>
      <c r="M90" s="109"/>
      <c r="N90" s="109"/>
      <c r="O90" s="109"/>
      <c r="P90" s="109"/>
    </row>
    <row r="91" spans="6:16" s="411" customFormat="1" x14ac:dyDescent="0.25">
      <c r="F91" s="515"/>
      <c r="G91" s="7"/>
      <c r="M91" s="109"/>
      <c r="N91" s="109"/>
      <c r="O91" s="109"/>
      <c r="P91" s="109"/>
    </row>
    <row r="92" spans="6:16" s="411" customFormat="1" x14ac:dyDescent="0.25">
      <c r="F92" s="515"/>
      <c r="G92" s="7"/>
      <c r="M92" s="109"/>
      <c r="N92" s="109"/>
      <c r="O92" s="109"/>
      <c r="P92" s="109"/>
    </row>
    <row r="93" spans="6:16" s="411" customFormat="1" x14ac:dyDescent="0.25">
      <c r="F93" s="515"/>
      <c r="G93" s="7"/>
      <c r="M93" s="109"/>
      <c r="N93" s="109"/>
      <c r="O93" s="109"/>
      <c r="P93" s="109"/>
    </row>
    <row r="94" spans="6:16" s="411" customFormat="1" x14ac:dyDescent="0.25">
      <c r="F94" s="515"/>
      <c r="G94" s="7"/>
      <c r="M94" s="109"/>
      <c r="N94" s="109"/>
      <c r="O94" s="109"/>
      <c r="P94" s="109"/>
    </row>
    <row r="95" spans="6:16" s="411" customFormat="1" x14ac:dyDescent="0.25">
      <c r="F95" s="515"/>
      <c r="G95" s="7"/>
      <c r="M95" s="109"/>
      <c r="N95" s="109"/>
      <c r="O95" s="109"/>
      <c r="P95" s="109"/>
    </row>
    <row r="96" spans="6:16" s="411" customFormat="1" x14ac:dyDescent="0.25">
      <c r="F96" s="515"/>
      <c r="G96" s="7"/>
      <c r="M96" s="109"/>
      <c r="N96" s="109"/>
      <c r="O96" s="109"/>
      <c r="P96" s="109"/>
    </row>
    <row r="97" spans="6:16" s="411" customFormat="1" x14ac:dyDescent="0.25">
      <c r="F97" s="515"/>
      <c r="G97" s="7"/>
      <c r="M97" s="109"/>
      <c r="N97" s="109"/>
      <c r="O97" s="109"/>
      <c r="P97" s="109"/>
    </row>
    <row r="98" spans="6:16" s="411" customFormat="1" x14ac:dyDescent="0.25">
      <c r="F98" s="515"/>
      <c r="G98" s="7"/>
      <c r="M98" s="109"/>
      <c r="N98" s="109"/>
      <c r="O98" s="109"/>
      <c r="P98" s="109"/>
    </row>
    <row r="99" spans="6:16" s="411" customFormat="1" x14ac:dyDescent="0.25">
      <c r="F99" s="515"/>
      <c r="G99" s="7"/>
      <c r="M99" s="109"/>
      <c r="N99" s="109"/>
      <c r="O99" s="109"/>
      <c r="P99" s="109"/>
    </row>
    <row r="100" spans="6:16" s="411" customFormat="1" x14ac:dyDescent="0.25">
      <c r="F100" s="515"/>
      <c r="G100" s="7"/>
      <c r="M100" s="109"/>
      <c r="N100" s="109"/>
      <c r="O100" s="109"/>
      <c r="P100" s="109"/>
    </row>
    <row r="101" spans="6:16" s="411" customFormat="1" x14ac:dyDescent="0.25">
      <c r="F101" s="515"/>
      <c r="G101" s="7"/>
      <c r="M101" s="109"/>
      <c r="N101" s="109"/>
      <c r="O101" s="109"/>
      <c r="P101" s="109"/>
    </row>
    <row r="102" spans="6:16" s="411" customFormat="1" x14ac:dyDescent="0.25">
      <c r="F102" s="515"/>
      <c r="G102" s="7"/>
      <c r="M102" s="109"/>
      <c r="N102" s="109"/>
      <c r="O102" s="109"/>
      <c r="P102" s="109"/>
    </row>
    <row r="103" spans="6:16" s="411" customFormat="1" x14ac:dyDescent="0.25">
      <c r="F103" s="515"/>
      <c r="G103" s="7"/>
      <c r="M103" s="109"/>
      <c r="N103" s="109"/>
      <c r="O103" s="109"/>
      <c r="P103" s="109"/>
    </row>
    <row r="104" spans="6:16" s="411" customFormat="1" x14ac:dyDescent="0.25">
      <c r="F104" s="515"/>
      <c r="G104" s="7"/>
      <c r="M104" s="109"/>
      <c r="N104" s="109"/>
      <c r="O104" s="109"/>
      <c r="P104" s="109"/>
    </row>
    <row r="105" spans="6:16" s="411" customFormat="1" x14ac:dyDescent="0.25">
      <c r="F105" s="515"/>
      <c r="G105" s="7"/>
      <c r="M105" s="109"/>
      <c r="N105" s="109"/>
      <c r="O105" s="109"/>
      <c r="P105" s="109"/>
    </row>
    <row r="106" spans="6:16" s="411" customFormat="1" x14ac:dyDescent="0.25">
      <c r="F106" s="515"/>
      <c r="G106" s="7"/>
      <c r="M106" s="109"/>
      <c r="N106" s="109"/>
      <c r="O106" s="109"/>
      <c r="P106" s="109"/>
    </row>
    <row r="107" spans="6:16" s="411" customFormat="1" x14ac:dyDescent="0.25">
      <c r="F107" s="515"/>
      <c r="G107" s="7"/>
      <c r="M107" s="109"/>
      <c r="N107" s="109"/>
      <c r="O107" s="109"/>
      <c r="P107" s="109"/>
    </row>
    <row r="108" spans="6:16" s="411" customFormat="1" x14ac:dyDescent="0.25">
      <c r="F108" s="515"/>
      <c r="G108" s="7"/>
      <c r="M108" s="109"/>
      <c r="N108" s="109"/>
      <c r="O108" s="109"/>
      <c r="P108" s="109"/>
    </row>
    <row r="109" spans="6:16" s="411" customFormat="1" x14ac:dyDescent="0.25">
      <c r="F109" s="515"/>
      <c r="G109" s="7"/>
      <c r="M109" s="109"/>
      <c r="N109" s="109"/>
      <c r="O109" s="109"/>
      <c r="P109" s="109"/>
    </row>
    <row r="110" spans="6:16" s="411" customFormat="1" x14ac:dyDescent="0.25">
      <c r="F110" s="515"/>
      <c r="G110" s="7"/>
      <c r="M110" s="109"/>
      <c r="N110" s="109"/>
      <c r="O110" s="109"/>
      <c r="P110" s="109"/>
    </row>
    <row r="111" spans="6:16" s="411" customFormat="1" x14ac:dyDescent="0.25">
      <c r="F111" s="515"/>
      <c r="G111" s="7"/>
      <c r="M111" s="109"/>
      <c r="N111" s="109"/>
      <c r="O111" s="109"/>
      <c r="P111" s="109"/>
    </row>
    <row r="112" spans="6:16" s="411" customFormat="1" x14ac:dyDescent="0.25">
      <c r="F112" s="515"/>
      <c r="G112" s="7"/>
      <c r="M112" s="109"/>
      <c r="N112" s="109"/>
      <c r="O112" s="109"/>
      <c r="P112" s="109"/>
    </row>
    <row r="113" spans="6:16" s="411" customFormat="1" x14ac:dyDescent="0.25">
      <c r="F113" s="515"/>
      <c r="G113" s="7"/>
      <c r="M113" s="109"/>
      <c r="N113" s="109"/>
      <c r="O113" s="109"/>
      <c r="P113" s="109"/>
    </row>
    <row r="114" spans="6:16" s="411" customFormat="1" x14ac:dyDescent="0.25">
      <c r="F114" s="515"/>
      <c r="G114" s="7"/>
      <c r="M114" s="109"/>
      <c r="N114" s="109"/>
      <c r="O114" s="109"/>
      <c r="P114" s="109"/>
    </row>
    <row r="115" spans="6:16" s="411" customFormat="1" x14ac:dyDescent="0.25">
      <c r="F115" s="515"/>
      <c r="G115" s="7"/>
      <c r="M115" s="109"/>
      <c r="N115" s="109"/>
      <c r="O115" s="109"/>
      <c r="P115" s="109"/>
    </row>
    <row r="116" spans="6:16" s="411" customFormat="1" x14ac:dyDescent="0.25">
      <c r="F116" s="515"/>
      <c r="G116" s="7"/>
      <c r="M116" s="109"/>
      <c r="N116" s="109"/>
      <c r="O116" s="109"/>
      <c r="P116" s="109"/>
    </row>
    <row r="117" spans="6:16" s="411" customFormat="1" x14ac:dyDescent="0.25">
      <c r="F117" s="515"/>
      <c r="G117" s="7"/>
      <c r="M117" s="109"/>
      <c r="N117" s="109"/>
      <c r="O117" s="109"/>
      <c r="P117" s="109"/>
    </row>
    <row r="118" spans="6:16" s="411" customFormat="1" x14ac:dyDescent="0.25">
      <c r="F118" s="515"/>
      <c r="G118" s="7"/>
      <c r="M118" s="109"/>
      <c r="N118" s="109"/>
      <c r="O118" s="109"/>
      <c r="P118" s="109"/>
    </row>
    <row r="119" spans="6:16" s="411" customFormat="1" x14ac:dyDescent="0.25">
      <c r="F119" s="515"/>
      <c r="G119" s="7"/>
      <c r="M119" s="109"/>
      <c r="N119" s="109"/>
      <c r="O119" s="109"/>
      <c r="P119" s="109"/>
    </row>
    <row r="120" spans="6:16" s="411" customFormat="1" x14ac:dyDescent="0.25">
      <c r="F120" s="515"/>
      <c r="G120" s="7"/>
      <c r="M120" s="109"/>
      <c r="N120" s="109"/>
      <c r="O120" s="109"/>
      <c r="P120" s="109"/>
    </row>
    <row r="121" spans="6:16" s="411" customFormat="1" x14ac:dyDescent="0.25">
      <c r="F121" s="515"/>
      <c r="G121" s="7"/>
      <c r="M121" s="109"/>
      <c r="N121" s="109"/>
      <c r="O121" s="109"/>
      <c r="P121" s="109"/>
    </row>
    <row r="122" spans="6:16" s="411" customFormat="1" x14ac:dyDescent="0.25">
      <c r="F122" s="515"/>
      <c r="G122" s="7"/>
      <c r="M122" s="109"/>
      <c r="N122" s="109"/>
      <c r="O122" s="109"/>
      <c r="P122" s="109"/>
    </row>
    <row r="123" spans="6:16" s="411" customFormat="1" x14ac:dyDescent="0.25">
      <c r="F123" s="515"/>
      <c r="G123" s="7"/>
      <c r="M123" s="109"/>
      <c r="N123" s="109"/>
      <c r="O123" s="109"/>
      <c r="P123" s="109"/>
    </row>
    <row r="124" spans="6:16" s="411" customFormat="1" x14ac:dyDescent="0.25">
      <c r="F124" s="515"/>
      <c r="G124" s="7"/>
      <c r="M124" s="109"/>
      <c r="N124" s="109"/>
      <c r="O124" s="109"/>
      <c r="P124" s="109"/>
    </row>
    <row r="125" spans="6:16" s="411" customFormat="1" x14ac:dyDescent="0.25">
      <c r="F125" s="515"/>
      <c r="G125" s="7"/>
      <c r="M125" s="109"/>
      <c r="N125" s="109"/>
      <c r="O125" s="109"/>
      <c r="P125" s="109"/>
    </row>
    <row r="126" spans="6:16" s="411" customFormat="1" x14ac:dyDescent="0.25">
      <c r="F126" s="515"/>
      <c r="G126" s="7"/>
      <c r="M126" s="109"/>
      <c r="N126" s="109"/>
      <c r="O126" s="109"/>
      <c r="P126" s="109"/>
    </row>
    <row r="127" spans="6:16" s="411" customFormat="1" x14ac:dyDescent="0.25">
      <c r="F127" s="515"/>
      <c r="G127" s="7"/>
      <c r="M127" s="109"/>
      <c r="N127" s="109"/>
      <c r="O127" s="109"/>
      <c r="P127" s="109"/>
    </row>
    <row r="128" spans="6:16" s="411" customFormat="1" x14ac:dyDescent="0.25">
      <c r="F128" s="515"/>
      <c r="G128" s="7"/>
      <c r="M128" s="109"/>
      <c r="N128" s="109"/>
      <c r="O128" s="109"/>
      <c r="P128" s="109"/>
    </row>
    <row r="129" spans="6:16" s="411" customFormat="1" x14ac:dyDescent="0.25">
      <c r="F129" s="515"/>
      <c r="G129" s="7"/>
      <c r="M129" s="109"/>
      <c r="N129" s="109"/>
      <c r="O129" s="109"/>
      <c r="P129" s="109"/>
    </row>
    <row r="130" spans="6:16" s="411" customFormat="1" x14ac:dyDescent="0.25">
      <c r="F130" s="515"/>
      <c r="G130" s="7"/>
      <c r="M130" s="109"/>
      <c r="N130" s="109"/>
      <c r="O130" s="109"/>
      <c r="P130" s="109"/>
    </row>
    <row r="131" spans="6:16" s="411" customFormat="1" x14ac:dyDescent="0.25">
      <c r="F131" s="515"/>
      <c r="G131" s="7"/>
      <c r="M131" s="109"/>
      <c r="N131" s="109"/>
      <c r="O131" s="109"/>
      <c r="P131" s="109"/>
    </row>
    <row r="132" spans="6:16" s="411" customFormat="1" x14ac:dyDescent="0.25">
      <c r="F132" s="515"/>
      <c r="G132" s="7"/>
      <c r="M132" s="109"/>
      <c r="N132" s="109"/>
      <c r="O132" s="109"/>
      <c r="P132" s="109"/>
    </row>
    <row r="133" spans="6:16" s="411" customFormat="1" x14ac:dyDescent="0.25">
      <c r="F133" s="515"/>
      <c r="G133" s="7"/>
      <c r="M133" s="109"/>
      <c r="N133" s="109"/>
      <c r="O133" s="109"/>
      <c r="P133" s="109"/>
    </row>
    <row r="134" spans="6:16" s="411" customFormat="1" x14ac:dyDescent="0.25">
      <c r="F134" s="515"/>
      <c r="G134" s="7"/>
      <c r="M134" s="109"/>
      <c r="N134" s="109"/>
      <c r="O134" s="109"/>
      <c r="P134" s="109"/>
    </row>
    <row r="135" spans="6:16" s="411" customFormat="1" x14ac:dyDescent="0.25">
      <c r="F135" s="515"/>
      <c r="G135" s="7"/>
      <c r="M135" s="109"/>
      <c r="N135" s="109"/>
      <c r="O135" s="109"/>
      <c r="P135" s="109"/>
    </row>
    <row r="136" spans="6:16" s="411" customFormat="1" x14ac:dyDescent="0.25">
      <c r="F136" s="515"/>
      <c r="G136" s="7"/>
      <c r="M136" s="109"/>
      <c r="N136" s="109"/>
      <c r="O136" s="109"/>
      <c r="P136" s="109"/>
    </row>
    <row r="137" spans="6:16" s="411" customFormat="1" x14ac:dyDescent="0.25">
      <c r="F137" s="515"/>
      <c r="G137" s="7"/>
      <c r="M137" s="109"/>
      <c r="N137" s="109"/>
      <c r="O137" s="109"/>
      <c r="P137" s="109"/>
    </row>
    <row r="138" spans="6:16" s="411" customFormat="1" x14ac:dyDescent="0.25">
      <c r="F138" s="515"/>
      <c r="G138" s="7"/>
      <c r="M138" s="109"/>
      <c r="N138" s="109"/>
      <c r="O138" s="109"/>
      <c r="P138" s="109"/>
    </row>
    <row r="139" spans="6:16" s="411" customFormat="1" x14ac:dyDescent="0.25">
      <c r="F139" s="515"/>
      <c r="G139" s="7"/>
      <c r="M139" s="109"/>
      <c r="N139" s="109"/>
      <c r="O139" s="109"/>
      <c r="P139" s="109"/>
    </row>
    <row r="140" spans="6:16" s="411" customFormat="1" x14ac:dyDescent="0.25">
      <c r="F140" s="515"/>
      <c r="G140" s="7"/>
      <c r="M140" s="109"/>
      <c r="N140" s="109"/>
      <c r="O140" s="109"/>
      <c r="P140" s="109"/>
    </row>
    <row r="141" spans="6:16" s="411" customFormat="1" x14ac:dyDescent="0.25">
      <c r="F141" s="515"/>
      <c r="G141" s="7"/>
      <c r="M141" s="109"/>
      <c r="N141" s="109"/>
      <c r="O141" s="109"/>
      <c r="P141" s="109"/>
    </row>
    <row r="142" spans="6:16" s="411" customFormat="1" x14ac:dyDescent="0.25">
      <c r="F142" s="515"/>
      <c r="G142" s="7"/>
      <c r="M142" s="109"/>
      <c r="N142" s="109"/>
      <c r="O142" s="109"/>
      <c r="P142" s="109"/>
    </row>
    <row r="143" spans="6:16" s="411" customFormat="1" x14ac:dyDescent="0.25">
      <c r="F143" s="515"/>
      <c r="G143" s="7"/>
      <c r="M143" s="109"/>
      <c r="N143" s="109"/>
      <c r="O143" s="109"/>
      <c r="P143" s="109"/>
    </row>
    <row r="144" spans="6:16" s="411" customFormat="1" x14ac:dyDescent="0.25">
      <c r="F144" s="515"/>
      <c r="G144" s="7"/>
      <c r="M144" s="109"/>
      <c r="N144" s="109"/>
      <c r="O144" s="109"/>
      <c r="P144" s="109"/>
    </row>
    <row r="145" spans="6:16" s="411" customFormat="1" x14ac:dyDescent="0.25">
      <c r="F145" s="515"/>
      <c r="G145" s="7"/>
      <c r="M145" s="109"/>
      <c r="N145" s="109"/>
      <c r="O145" s="109"/>
      <c r="P145" s="109"/>
    </row>
    <row r="146" spans="6:16" s="411" customFormat="1" x14ac:dyDescent="0.25">
      <c r="F146" s="515"/>
      <c r="G146" s="7"/>
      <c r="M146" s="109"/>
      <c r="N146" s="109"/>
      <c r="O146" s="109"/>
      <c r="P146" s="109"/>
    </row>
    <row r="147" spans="6:16" s="411" customFormat="1" x14ac:dyDescent="0.25">
      <c r="F147" s="515"/>
      <c r="G147" s="7"/>
      <c r="M147" s="109"/>
      <c r="N147" s="109"/>
      <c r="O147" s="109"/>
      <c r="P147" s="109"/>
    </row>
    <row r="148" spans="6:16" s="411" customFormat="1" x14ac:dyDescent="0.25">
      <c r="F148" s="515"/>
      <c r="G148" s="7"/>
      <c r="M148" s="109"/>
      <c r="N148" s="109"/>
      <c r="O148" s="109"/>
      <c r="P148" s="109"/>
    </row>
    <row r="149" spans="6:16" s="411" customFormat="1" x14ac:dyDescent="0.25">
      <c r="F149" s="515"/>
      <c r="G149" s="7"/>
      <c r="M149" s="109"/>
      <c r="N149" s="109"/>
      <c r="O149" s="109"/>
      <c r="P149" s="109"/>
    </row>
    <row r="150" spans="6:16" s="411" customFormat="1" x14ac:dyDescent="0.25">
      <c r="F150" s="515"/>
      <c r="G150" s="7"/>
      <c r="M150" s="109"/>
      <c r="N150" s="109"/>
      <c r="O150" s="109"/>
      <c r="P150" s="109"/>
    </row>
    <row r="151" spans="6:16" s="411" customFormat="1" x14ac:dyDescent="0.25">
      <c r="F151" s="515"/>
      <c r="G151" s="7"/>
      <c r="M151" s="109"/>
      <c r="N151" s="109"/>
      <c r="O151" s="109"/>
      <c r="P151" s="109"/>
    </row>
    <row r="152" spans="6:16" s="411" customFormat="1" x14ac:dyDescent="0.25">
      <c r="F152" s="515"/>
      <c r="G152" s="7"/>
      <c r="M152" s="109"/>
      <c r="N152" s="109"/>
      <c r="O152" s="109"/>
      <c r="P152" s="109"/>
    </row>
    <row r="153" spans="6:16" s="411" customFormat="1" x14ac:dyDescent="0.25">
      <c r="F153" s="515"/>
      <c r="G153" s="7"/>
      <c r="M153" s="109"/>
      <c r="N153" s="109"/>
      <c r="O153" s="109"/>
      <c r="P153" s="109"/>
    </row>
    <row r="154" spans="6:16" s="411" customFormat="1" x14ac:dyDescent="0.25">
      <c r="F154" s="515"/>
      <c r="G154" s="7"/>
      <c r="M154" s="109"/>
      <c r="N154" s="109"/>
      <c r="O154" s="109"/>
      <c r="P154" s="109"/>
    </row>
    <row r="155" spans="6:16" s="411" customFormat="1" x14ac:dyDescent="0.25">
      <c r="F155" s="515"/>
      <c r="G155" s="7"/>
      <c r="M155" s="109"/>
      <c r="N155" s="109"/>
      <c r="O155" s="109"/>
      <c r="P155" s="109"/>
    </row>
    <row r="156" spans="6:16" s="411" customFormat="1" x14ac:dyDescent="0.25">
      <c r="F156" s="515"/>
      <c r="G156" s="7"/>
      <c r="M156" s="109"/>
      <c r="N156" s="109"/>
      <c r="O156" s="109"/>
      <c r="P156" s="109"/>
    </row>
    <row r="157" spans="6:16" s="411" customFormat="1" x14ac:dyDescent="0.25">
      <c r="F157" s="515"/>
      <c r="G157" s="7"/>
      <c r="M157" s="109"/>
      <c r="N157" s="109"/>
      <c r="O157" s="109"/>
      <c r="P157" s="109"/>
    </row>
    <row r="158" spans="6:16" s="411" customFormat="1" x14ac:dyDescent="0.25">
      <c r="F158" s="515"/>
      <c r="G158" s="7"/>
      <c r="M158" s="109"/>
      <c r="N158" s="109"/>
      <c r="O158" s="109"/>
      <c r="P158" s="109"/>
    </row>
    <row r="159" spans="6:16" s="411" customFormat="1" x14ac:dyDescent="0.25">
      <c r="F159" s="515"/>
      <c r="G159" s="7"/>
      <c r="M159" s="109"/>
      <c r="N159" s="109"/>
      <c r="O159" s="109"/>
      <c r="P159" s="109"/>
    </row>
    <row r="160" spans="6:16" s="411" customFormat="1" x14ac:dyDescent="0.25">
      <c r="F160" s="515"/>
      <c r="G160" s="7"/>
      <c r="M160" s="109"/>
      <c r="N160" s="109"/>
      <c r="O160" s="109"/>
      <c r="P160" s="109"/>
    </row>
    <row r="161" spans="6:16" s="411" customFormat="1" x14ac:dyDescent="0.25">
      <c r="F161" s="515"/>
      <c r="G161" s="7"/>
      <c r="M161" s="109"/>
      <c r="N161" s="109"/>
      <c r="O161" s="109"/>
      <c r="P161" s="109"/>
    </row>
    <row r="162" spans="6:16" s="411" customFormat="1" x14ac:dyDescent="0.25">
      <c r="F162" s="515"/>
      <c r="G162" s="7"/>
      <c r="M162" s="109"/>
      <c r="N162" s="109"/>
      <c r="O162" s="109"/>
      <c r="P162" s="109"/>
    </row>
    <row r="163" spans="6:16" s="411" customFormat="1" x14ac:dyDescent="0.25">
      <c r="F163" s="515"/>
      <c r="G163" s="7"/>
      <c r="M163" s="109"/>
      <c r="N163" s="109"/>
      <c r="O163" s="109"/>
      <c r="P163" s="109"/>
    </row>
    <row r="164" spans="6:16" s="411" customFormat="1" x14ac:dyDescent="0.25">
      <c r="F164" s="515"/>
      <c r="G164" s="7"/>
      <c r="M164" s="109"/>
      <c r="N164" s="109"/>
      <c r="O164" s="109"/>
      <c r="P164" s="109"/>
    </row>
    <row r="165" spans="6:16" s="411" customFormat="1" x14ac:dyDescent="0.25">
      <c r="F165" s="515"/>
      <c r="G165" s="7"/>
      <c r="M165" s="109"/>
      <c r="N165" s="109"/>
      <c r="O165" s="109"/>
      <c r="P165" s="109"/>
    </row>
    <row r="166" spans="6:16" s="411" customFormat="1" x14ac:dyDescent="0.25">
      <c r="F166" s="515"/>
      <c r="G166" s="7"/>
      <c r="M166" s="109"/>
      <c r="N166" s="109"/>
      <c r="O166" s="109"/>
      <c r="P166" s="109"/>
    </row>
    <row r="167" spans="6:16" s="411" customFormat="1" x14ac:dyDescent="0.25">
      <c r="F167" s="515"/>
      <c r="G167" s="7"/>
      <c r="M167" s="109"/>
      <c r="N167" s="109"/>
      <c r="O167" s="109"/>
      <c r="P167" s="109"/>
    </row>
    <row r="168" spans="6:16" s="411" customFormat="1" x14ac:dyDescent="0.25">
      <c r="F168" s="515"/>
      <c r="G168" s="7"/>
      <c r="M168" s="109"/>
      <c r="N168" s="109"/>
      <c r="O168" s="109"/>
      <c r="P168" s="109"/>
    </row>
    <row r="169" spans="6:16" s="411" customFormat="1" x14ac:dyDescent="0.25">
      <c r="F169" s="515"/>
      <c r="G169" s="7"/>
      <c r="M169" s="109"/>
      <c r="N169" s="109"/>
      <c r="O169" s="109"/>
      <c r="P169" s="109"/>
    </row>
    <row r="170" spans="6:16" s="411" customFormat="1" x14ac:dyDescent="0.25">
      <c r="F170" s="515"/>
      <c r="G170" s="7"/>
      <c r="M170" s="109"/>
      <c r="N170" s="109"/>
      <c r="O170" s="109"/>
      <c r="P170" s="109"/>
    </row>
    <row r="171" spans="6:16" s="411" customFormat="1" x14ac:dyDescent="0.25">
      <c r="F171" s="515"/>
      <c r="G171" s="7"/>
      <c r="M171" s="109"/>
      <c r="N171" s="109"/>
      <c r="O171" s="109"/>
      <c r="P171" s="109"/>
    </row>
    <row r="172" spans="6:16" s="411" customFormat="1" x14ac:dyDescent="0.25">
      <c r="F172" s="515"/>
      <c r="G172" s="7"/>
      <c r="M172" s="109"/>
      <c r="N172" s="109"/>
      <c r="O172" s="109"/>
      <c r="P172" s="109"/>
    </row>
    <row r="173" spans="6:16" s="411" customFormat="1" x14ac:dyDescent="0.25">
      <c r="F173" s="515"/>
      <c r="G173" s="7"/>
      <c r="M173" s="109"/>
      <c r="N173" s="109"/>
      <c r="O173" s="109"/>
      <c r="P173" s="109"/>
    </row>
    <row r="174" spans="6:16" s="411" customFormat="1" x14ac:dyDescent="0.25">
      <c r="F174" s="515"/>
      <c r="G174" s="7"/>
      <c r="M174" s="109"/>
      <c r="N174" s="109"/>
      <c r="O174" s="109"/>
      <c r="P174" s="109"/>
    </row>
    <row r="175" spans="6:16" s="411" customFormat="1" x14ac:dyDescent="0.25">
      <c r="F175" s="515"/>
      <c r="G175" s="7"/>
      <c r="M175" s="109"/>
      <c r="N175" s="109"/>
      <c r="O175" s="109"/>
      <c r="P175" s="109"/>
    </row>
    <row r="176" spans="6:16" s="411" customFormat="1" x14ac:dyDescent="0.25">
      <c r="F176" s="515"/>
      <c r="G176" s="7"/>
      <c r="M176" s="109"/>
      <c r="N176" s="109"/>
      <c r="O176" s="109"/>
      <c r="P176" s="109"/>
    </row>
    <row r="177" spans="6:16" s="411" customFormat="1" x14ac:dyDescent="0.25">
      <c r="F177" s="515"/>
      <c r="G177" s="7"/>
      <c r="M177" s="109"/>
      <c r="N177" s="109"/>
      <c r="O177" s="109"/>
      <c r="P177" s="109"/>
    </row>
    <row r="178" spans="6:16" s="411" customFormat="1" x14ac:dyDescent="0.25">
      <c r="F178" s="515"/>
      <c r="G178" s="7"/>
      <c r="M178" s="109"/>
      <c r="N178" s="109"/>
      <c r="O178" s="109"/>
      <c r="P178" s="109"/>
    </row>
    <row r="179" spans="6:16" s="411" customFormat="1" x14ac:dyDescent="0.25">
      <c r="F179" s="515"/>
      <c r="G179" s="7"/>
      <c r="M179" s="109"/>
      <c r="N179" s="109"/>
      <c r="O179" s="109"/>
      <c r="P179" s="109"/>
    </row>
    <row r="180" spans="6:16" s="411" customFormat="1" x14ac:dyDescent="0.25">
      <c r="F180" s="515"/>
      <c r="G180" s="7"/>
      <c r="M180" s="109"/>
      <c r="N180" s="109"/>
      <c r="O180" s="109"/>
      <c r="P180" s="109"/>
    </row>
    <row r="181" spans="6:16" s="411" customFormat="1" x14ac:dyDescent="0.25">
      <c r="F181" s="515"/>
      <c r="G181" s="7"/>
      <c r="M181" s="109"/>
      <c r="N181" s="109"/>
      <c r="O181" s="109"/>
      <c r="P181" s="109"/>
    </row>
    <row r="182" spans="6:16" s="411" customFormat="1" x14ac:dyDescent="0.25">
      <c r="F182" s="515"/>
      <c r="G182" s="7"/>
      <c r="M182" s="109"/>
      <c r="N182" s="109"/>
      <c r="O182" s="109"/>
      <c r="P182" s="109"/>
    </row>
    <row r="183" spans="6:16" s="411" customFormat="1" x14ac:dyDescent="0.25">
      <c r="F183" s="515"/>
      <c r="G183" s="7"/>
      <c r="M183" s="109"/>
      <c r="N183" s="109"/>
      <c r="O183" s="109"/>
      <c r="P183" s="109"/>
    </row>
    <row r="184" spans="6:16" s="411" customFormat="1" x14ac:dyDescent="0.25">
      <c r="F184" s="515"/>
      <c r="G184" s="7"/>
      <c r="M184" s="109"/>
      <c r="N184" s="109"/>
      <c r="O184" s="109"/>
      <c r="P184" s="109"/>
    </row>
    <row r="185" spans="6:16" s="411" customFormat="1" x14ac:dyDescent="0.25">
      <c r="F185" s="515"/>
      <c r="G185" s="7"/>
      <c r="M185" s="109"/>
      <c r="N185" s="109"/>
      <c r="O185" s="109"/>
      <c r="P185" s="109"/>
    </row>
    <row r="186" spans="6:16" s="411" customFormat="1" x14ac:dyDescent="0.25">
      <c r="F186" s="515"/>
      <c r="G186" s="7"/>
      <c r="M186" s="109"/>
      <c r="N186" s="109"/>
      <c r="O186" s="109"/>
      <c r="P186" s="109"/>
    </row>
    <row r="187" spans="6:16" s="411" customFormat="1" x14ac:dyDescent="0.25">
      <c r="F187" s="515"/>
      <c r="G187" s="7"/>
      <c r="M187" s="109"/>
      <c r="N187" s="109"/>
      <c r="O187" s="109"/>
      <c r="P187" s="109"/>
    </row>
    <row r="188" spans="6:16" s="411" customFormat="1" x14ac:dyDescent="0.25">
      <c r="F188" s="515"/>
      <c r="G188" s="7"/>
      <c r="M188" s="109"/>
      <c r="N188" s="109"/>
      <c r="O188" s="109"/>
      <c r="P188" s="109"/>
    </row>
    <row r="189" spans="6:16" s="411" customFormat="1" x14ac:dyDescent="0.25">
      <c r="F189" s="515"/>
      <c r="G189" s="7"/>
      <c r="M189" s="109"/>
      <c r="N189" s="109"/>
      <c r="O189" s="109"/>
      <c r="P189" s="109"/>
    </row>
    <row r="190" spans="6:16" s="411" customFormat="1" x14ac:dyDescent="0.25">
      <c r="F190" s="515"/>
      <c r="G190" s="7"/>
      <c r="M190" s="109"/>
      <c r="N190" s="109"/>
      <c r="O190" s="109"/>
      <c r="P190" s="109"/>
    </row>
    <row r="191" spans="6:16" s="411" customFormat="1" x14ac:dyDescent="0.25">
      <c r="F191" s="515"/>
      <c r="G191" s="7"/>
      <c r="M191" s="109"/>
      <c r="N191" s="109"/>
      <c r="O191" s="109"/>
      <c r="P191" s="109"/>
    </row>
    <row r="192" spans="6:16" s="411" customFormat="1" x14ac:dyDescent="0.25">
      <c r="F192" s="515"/>
      <c r="G192" s="7"/>
      <c r="L192" s="407"/>
      <c r="M192" s="109"/>
      <c r="N192" s="109"/>
      <c r="O192" s="109"/>
      <c r="P192" s="109"/>
    </row>
    <row r="193" spans="6:16" s="411" customFormat="1" x14ac:dyDescent="0.25">
      <c r="F193" s="515"/>
      <c r="G193" s="7"/>
      <c r="L193" s="407"/>
      <c r="M193" s="109"/>
      <c r="N193" s="109"/>
      <c r="O193" s="109"/>
      <c r="P193" s="109"/>
    </row>
    <row r="194" spans="6:16" s="411" customFormat="1" x14ac:dyDescent="0.25">
      <c r="F194" s="515"/>
      <c r="G194" s="7"/>
      <c r="L194" s="407"/>
      <c r="M194" s="109"/>
      <c r="N194" s="109"/>
      <c r="O194" s="109"/>
      <c r="P194" s="109"/>
    </row>
    <row r="195" spans="6:16" s="411" customFormat="1" x14ac:dyDescent="0.25">
      <c r="F195" s="515"/>
      <c r="G195" s="7"/>
      <c r="L195" s="407"/>
      <c r="M195" s="109"/>
      <c r="N195" s="109"/>
      <c r="O195" s="109"/>
      <c r="P195" s="109"/>
    </row>
    <row r="196" spans="6:16" s="411" customFormat="1" x14ac:dyDescent="0.25">
      <c r="F196" s="515"/>
      <c r="G196" s="7"/>
      <c r="L196" s="407"/>
      <c r="M196" s="109"/>
      <c r="N196" s="109"/>
      <c r="O196" s="109"/>
      <c r="P196" s="109"/>
    </row>
    <row r="197" spans="6:16" s="411" customFormat="1" x14ac:dyDescent="0.25">
      <c r="F197" s="515"/>
      <c r="G197" s="7"/>
      <c r="L197" s="407"/>
      <c r="M197" s="109"/>
      <c r="N197" s="109"/>
      <c r="O197" s="109"/>
      <c r="P197" s="109"/>
    </row>
    <row r="198" spans="6:16" s="411" customFormat="1" x14ac:dyDescent="0.25">
      <c r="F198" s="515"/>
      <c r="G198" s="7"/>
      <c r="L198" s="407"/>
      <c r="M198" s="109"/>
      <c r="N198" s="109"/>
      <c r="O198" s="109"/>
      <c r="P198" s="109"/>
    </row>
    <row r="199" spans="6:16" s="411" customFormat="1" x14ac:dyDescent="0.25">
      <c r="F199" s="515"/>
      <c r="G199" s="7"/>
      <c r="L199" s="407"/>
      <c r="M199" s="109"/>
      <c r="N199" s="109"/>
      <c r="O199" s="109"/>
      <c r="P199" s="109"/>
    </row>
  </sheetData>
  <mergeCells count="176">
    <mergeCell ref="F69:F71"/>
    <mergeCell ref="G69:G70"/>
    <mergeCell ref="J69:J71"/>
    <mergeCell ref="K69:K71"/>
    <mergeCell ref="L69:L71"/>
    <mergeCell ref="M69:M71"/>
    <mergeCell ref="M74:N74"/>
    <mergeCell ref="O74:P74"/>
    <mergeCell ref="N69:N71"/>
    <mergeCell ref="O69:O71"/>
    <mergeCell ref="P69:P71"/>
    <mergeCell ref="A69:A71"/>
    <mergeCell ref="B69:B71"/>
    <mergeCell ref="C69:C71"/>
    <mergeCell ref="D69:D71"/>
    <mergeCell ref="E69:E71"/>
    <mergeCell ref="Q69:Q71"/>
    <mergeCell ref="R69:R71"/>
    <mergeCell ref="R59:R68"/>
    <mergeCell ref="G61:G62"/>
    <mergeCell ref="G64:G65"/>
    <mergeCell ref="G66:G68"/>
    <mergeCell ref="A59:A68"/>
    <mergeCell ref="B59:B68"/>
    <mergeCell ref="C59:C68"/>
    <mergeCell ref="D59:D68"/>
    <mergeCell ref="E59:E68"/>
    <mergeCell ref="F59:F68"/>
    <mergeCell ref="G59:G60"/>
    <mergeCell ref="J59:J68"/>
    <mergeCell ref="K59:K68"/>
    <mergeCell ref="L59:L68"/>
    <mergeCell ref="M59:M68"/>
    <mergeCell ref="N59:N68"/>
    <mergeCell ref="O59:O68"/>
    <mergeCell ref="P59:P68"/>
    <mergeCell ref="Q59:Q68"/>
    <mergeCell ref="M48:M50"/>
    <mergeCell ref="N48:N50"/>
    <mergeCell ref="O48:O50"/>
    <mergeCell ref="P48:P50"/>
    <mergeCell ref="Q48:Q50"/>
    <mergeCell ref="R48:R50"/>
    <mergeCell ref="A51:A58"/>
    <mergeCell ref="B51:B58"/>
    <mergeCell ref="C51:C58"/>
    <mergeCell ref="D51:D58"/>
    <mergeCell ref="E51:E58"/>
    <mergeCell ref="F51:F58"/>
    <mergeCell ref="G51:G52"/>
    <mergeCell ref="J51:J58"/>
    <mergeCell ref="K51:K58"/>
    <mergeCell ref="L51:L58"/>
    <mergeCell ref="M51:M58"/>
    <mergeCell ref="P51:P58"/>
    <mergeCell ref="Q51:Q58"/>
    <mergeCell ref="R51:R58"/>
    <mergeCell ref="G54:G55"/>
    <mergeCell ref="G56:G58"/>
    <mergeCell ref="N51:N58"/>
    <mergeCell ref="O51:O58"/>
    <mergeCell ref="A48:A50"/>
    <mergeCell ref="B48:B50"/>
    <mergeCell ref="C48:C50"/>
    <mergeCell ref="D48:D50"/>
    <mergeCell ref="E48:E50"/>
    <mergeCell ref="F48:F50"/>
    <mergeCell ref="G48:G50"/>
    <mergeCell ref="J48:J50"/>
    <mergeCell ref="K48:K50"/>
    <mergeCell ref="L48:L50"/>
    <mergeCell ref="R40:R46"/>
    <mergeCell ref="G42:G43"/>
    <mergeCell ref="G44:G46"/>
    <mergeCell ref="F40:F46"/>
    <mergeCell ref="G40:G41"/>
    <mergeCell ref="J40:J46"/>
    <mergeCell ref="K40:K46"/>
    <mergeCell ref="L40:L46"/>
    <mergeCell ref="N40:N46"/>
    <mergeCell ref="O40:O46"/>
    <mergeCell ref="M40:M46"/>
    <mergeCell ref="P40:P46"/>
    <mergeCell ref="Q40:Q46"/>
    <mergeCell ref="A33:A39"/>
    <mergeCell ref="B33:B39"/>
    <mergeCell ref="C33:C39"/>
    <mergeCell ref="D33:D39"/>
    <mergeCell ref="E33:E39"/>
    <mergeCell ref="F33:F39"/>
    <mergeCell ref="A40:A46"/>
    <mergeCell ref="B40:B46"/>
    <mergeCell ref="C40:C46"/>
    <mergeCell ref="D40:D46"/>
    <mergeCell ref="E40:E46"/>
    <mergeCell ref="R25:R32"/>
    <mergeCell ref="G27:G28"/>
    <mergeCell ref="G30:G32"/>
    <mergeCell ref="G25:G26"/>
    <mergeCell ref="J25:J32"/>
    <mergeCell ref="K25:K32"/>
    <mergeCell ref="L25:L32"/>
    <mergeCell ref="M25:M32"/>
    <mergeCell ref="N33:N39"/>
    <mergeCell ref="G33:G34"/>
    <mergeCell ref="O33:O39"/>
    <mergeCell ref="P33:P39"/>
    <mergeCell ref="Q33:Q39"/>
    <mergeCell ref="R33:R39"/>
    <mergeCell ref="G37:G39"/>
    <mergeCell ref="J33:J39"/>
    <mergeCell ref="K33:K39"/>
    <mergeCell ref="L33:L39"/>
    <mergeCell ref="M33:M39"/>
    <mergeCell ref="O25:O32"/>
    <mergeCell ref="P25:P32"/>
    <mergeCell ref="Q25:Q32"/>
    <mergeCell ref="A15:A24"/>
    <mergeCell ref="B15:B24"/>
    <mergeCell ref="C15:C24"/>
    <mergeCell ref="D15:D24"/>
    <mergeCell ref="E15:E24"/>
    <mergeCell ref="F15:F24"/>
    <mergeCell ref="L15:L24"/>
    <mergeCell ref="N25:N32"/>
    <mergeCell ref="A25:A32"/>
    <mergeCell ref="B25:B32"/>
    <mergeCell ref="C25:C32"/>
    <mergeCell ref="D25:D32"/>
    <mergeCell ref="E25:E32"/>
    <mergeCell ref="F25:F32"/>
    <mergeCell ref="R15:R24"/>
    <mergeCell ref="G17:G18"/>
    <mergeCell ref="G20:G21"/>
    <mergeCell ref="G22:G24"/>
    <mergeCell ref="G15:G16"/>
    <mergeCell ref="J15:J24"/>
    <mergeCell ref="K15:K24"/>
    <mergeCell ref="O15:O24"/>
    <mergeCell ref="P15:P24"/>
    <mergeCell ref="Q15:Q24"/>
    <mergeCell ref="M15:M24"/>
    <mergeCell ref="N15:N24"/>
    <mergeCell ref="F7:F14"/>
    <mergeCell ref="G7:G8"/>
    <mergeCell ref="J7:J14"/>
    <mergeCell ref="K7:K14"/>
    <mergeCell ref="L7:L14"/>
    <mergeCell ref="N7:N14"/>
    <mergeCell ref="O7:O14"/>
    <mergeCell ref="P7:P14"/>
    <mergeCell ref="Q7:Q14"/>
    <mergeCell ref="A2:R2"/>
    <mergeCell ref="A4:A5"/>
    <mergeCell ref="B4:B5"/>
    <mergeCell ref="C4:C5"/>
    <mergeCell ref="D4:D5"/>
    <mergeCell ref="E4:E5"/>
    <mergeCell ref="M7:M14"/>
    <mergeCell ref="A7:A14"/>
    <mergeCell ref="B7:B14"/>
    <mergeCell ref="C7:C14"/>
    <mergeCell ref="D7:D14"/>
    <mergeCell ref="E7:E14"/>
    <mergeCell ref="O4:P4"/>
    <mergeCell ref="Q4:Q5"/>
    <mergeCell ref="R4:R5"/>
    <mergeCell ref="F4:F5"/>
    <mergeCell ref="G4:G5"/>
    <mergeCell ref="H4:I4"/>
    <mergeCell ref="J4:J5"/>
    <mergeCell ref="K4:L4"/>
    <mergeCell ref="M4:N4"/>
    <mergeCell ref="R7:R14"/>
    <mergeCell ref="G10:G11"/>
    <mergeCell ref="G12:G1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T205"/>
  <sheetViews>
    <sheetView zoomScale="70" zoomScaleNormal="70" workbookViewId="0">
      <selection activeCell="A3" sqref="A3"/>
    </sheetView>
  </sheetViews>
  <sheetFormatPr defaultRowHeight="15" x14ac:dyDescent="0.25"/>
  <cols>
    <col min="1" max="1" width="4.7109375" style="407" customWidth="1"/>
    <col min="2" max="2" width="9.140625" style="407"/>
    <col min="3" max="3" width="11.42578125" style="407" customWidth="1"/>
    <col min="4" max="4" width="9.7109375" style="407" customWidth="1"/>
    <col min="5" max="5" width="45.7109375" style="407" customWidth="1"/>
    <col min="6" max="6" width="101.85546875" style="407" customWidth="1"/>
    <col min="7" max="7" width="35.7109375" style="407" customWidth="1"/>
    <col min="8" max="8" width="19.28515625" style="407" customWidth="1"/>
    <col min="9" max="9" width="10.42578125" style="407" customWidth="1"/>
    <col min="10" max="10" width="29.7109375" style="407" customWidth="1"/>
    <col min="11" max="11" width="13" style="407" customWidth="1"/>
    <col min="12" max="12" width="12.7109375" style="407" customWidth="1"/>
    <col min="13" max="13" width="14.7109375" style="104" customWidth="1"/>
    <col min="14" max="14" width="23.7109375" style="104" customWidth="1"/>
    <col min="15" max="16" width="14.7109375" style="104" customWidth="1"/>
    <col min="17" max="17" width="16.7109375" style="407" customWidth="1"/>
    <col min="18" max="18" width="15.71093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9.140625" style="407"/>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9.140625" style="407"/>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9.140625" style="407"/>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9.140625" style="407"/>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9.140625" style="407"/>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9.140625" style="407"/>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9.140625" style="407"/>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9.140625" style="407"/>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9.140625" style="407"/>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9.140625" style="407"/>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9.140625" style="407"/>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9.140625" style="407"/>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9.140625" style="407"/>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9.140625" style="407"/>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9.140625" style="407"/>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9.140625" style="407"/>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9.140625" style="407"/>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9.140625" style="407"/>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9.140625" style="407"/>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9.140625" style="407"/>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9.140625" style="407"/>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9.140625" style="407"/>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9.140625" style="407"/>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9.140625" style="407"/>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9.140625" style="407"/>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9.140625" style="407"/>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9.140625" style="407"/>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9.140625" style="407"/>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9.140625" style="407"/>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9.140625" style="407"/>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9.140625" style="407"/>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9.140625" style="407"/>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9.140625" style="407"/>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9.140625" style="407"/>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9.140625" style="407"/>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9.140625" style="407"/>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9.140625" style="407"/>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9.140625" style="407"/>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9.140625" style="407"/>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9.140625" style="407"/>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9.140625" style="407"/>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9.140625" style="407"/>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9.140625" style="407"/>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9.140625" style="407"/>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9.140625" style="407"/>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9.140625" style="407"/>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9.140625" style="407"/>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9.140625" style="407"/>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9.140625" style="407"/>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9.140625" style="407"/>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9.140625" style="407"/>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9.140625" style="407"/>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9.140625" style="407"/>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9.140625" style="407"/>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9.140625" style="407"/>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9.140625" style="407"/>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9.140625" style="407"/>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9.140625" style="407"/>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9.140625" style="407"/>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9.140625" style="407"/>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9.140625" style="407"/>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9.140625" style="407"/>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9.140625" style="407"/>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2" spans="1:19" x14ac:dyDescent="0.25">
      <c r="A2" s="409" t="s">
        <v>4136</v>
      </c>
    </row>
    <row r="4" spans="1:19" s="106" customFormat="1" ht="47.25" customHeight="1" x14ac:dyDescent="0.25">
      <c r="A4" s="892" t="s">
        <v>0</v>
      </c>
      <c r="B4" s="892" t="s">
        <v>1</v>
      </c>
      <c r="C4" s="892" t="s">
        <v>2</v>
      </c>
      <c r="D4" s="892" t="s">
        <v>3</v>
      </c>
      <c r="E4" s="892" t="s">
        <v>4</v>
      </c>
      <c r="F4" s="892" t="s">
        <v>5</v>
      </c>
      <c r="G4" s="892" t="s">
        <v>6</v>
      </c>
      <c r="H4" s="895" t="s">
        <v>7</v>
      </c>
      <c r="I4" s="895"/>
      <c r="J4" s="892" t="s">
        <v>8</v>
      </c>
      <c r="K4" s="896" t="s">
        <v>9</v>
      </c>
      <c r="L4" s="1234"/>
      <c r="M4" s="894" t="s">
        <v>10</v>
      </c>
      <c r="N4" s="894"/>
      <c r="O4" s="894" t="s">
        <v>11</v>
      </c>
      <c r="P4" s="894"/>
      <c r="Q4" s="892" t="s">
        <v>12</v>
      </c>
      <c r="R4" s="892" t="s">
        <v>13</v>
      </c>
      <c r="S4" s="105"/>
    </row>
    <row r="5" spans="1:19" s="106" customFormat="1" ht="35.25" customHeight="1" x14ac:dyDescent="0.2">
      <c r="A5" s="893"/>
      <c r="B5" s="893"/>
      <c r="C5" s="893"/>
      <c r="D5" s="893"/>
      <c r="E5" s="893"/>
      <c r="F5" s="893"/>
      <c r="G5" s="893"/>
      <c r="H5" s="392" t="s">
        <v>14</v>
      </c>
      <c r="I5" s="392" t="s">
        <v>15</v>
      </c>
      <c r="J5" s="893"/>
      <c r="K5" s="394">
        <v>2018</v>
      </c>
      <c r="L5" s="394">
        <v>2019</v>
      </c>
      <c r="M5" s="192">
        <v>2018</v>
      </c>
      <c r="N5" s="192">
        <v>2019</v>
      </c>
      <c r="O5" s="192">
        <v>2018</v>
      </c>
      <c r="P5" s="192">
        <v>2019</v>
      </c>
      <c r="Q5" s="893"/>
      <c r="R5" s="893"/>
      <c r="S5" s="105"/>
    </row>
    <row r="6" spans="1:19" s="106" customFormat="1" ht="15.75" customHeight="1" x14ac:dyDescent="0.2">
      <c r="A6" s="392" t="s">
        <v>16</v>
      </c>
      <c r="B6" s="392" t="s">
        <v>17</v>
      </c>
      <c r="C6" s="392" t="s">
        <v>18</v>
      </c>
      <c r="D6" s="392" t="s">
        <v>19</v>
      </c>
      <c r="E6" s="392" t="s">
        <v>20</v>
      </c>
      <c r="F6" s="392" t="s">
        <v>21</v>
      </c>
      <c r="G6" s="392" t="s">
        <v>22</v>
      </c>
      <c r="H6" s="392" t="s">
        <v>23</v>
      </c>
      <c r="I6" s="392" t="s">
        <v>24</v>
      </c>
      <c r="J6" s="392" t="s">
        <v>25</v>
      </c>
      <c r="K6" s="394" t="s">
        <v>26</v>
      </c>
      <c r="L6" s="394" t="s">
        <v>27</v>
      </c>
      <c r="M6" s="393" t="s">
        <v>28</v>
      </c>
      <c r="N6" s="393" t="s">
        <v>29</v>
      </c>
      <c r="O6" s="393" t="s">
        <v>30</v>
      </c>
      <c r="P6" s="393" t="s">
        <v>31</v>
      </c>
      <c r="Q6" s="392" t="s">
        <v>32</v>
      </c>
      <c r="R6" s="392" t="s">
        <v>33</v>
      </c>
      <c r="S6" s="105"/>
    </row>
    <row r="7" spans="1:19" s="106" customFormat="1" ht="15.75" customHeight="1" x14ac:dyDescent="0.2">
      <c r="A7" s="528"/>
      <c r="B7" s="392"/>
      <c r="C7" s="392"/>
      <c r="D7" s="392"/>
      <c r="E7" s="392"/>
      <c r="F7" s="392"/>
      <c r="G7" s="392"/>
      <c r="H7" s="392"/>
      <c r="I7" s="392"/>
      <c r="J7" s="392"/>
      <c r="K7" s="394"/>
      <c r="L7" s="394"/>
      <c r="M7" s="393"/>
      <c r="N7" s="393"/>
      <c r="O7" s="393"/>
      <c r="P7" s="393"/>
      <c r="Q7" s="392"/>
      <c r="R7" s="392"/>
      <c r="S7" s="105"/>
    </row>
    <row r="8" spans="1:19" s="615" customFormat="1" ht="99" customHeight="1" x14ac:dyDescent="0.2">
      <c r="A8" s="750">
        <v>1</v>
      </c>
      <c r="B8" s="750">
        <v>1</v>
      </c>
      <c r="C8" s="750">
        <v>4</v>
      </c>
      <c r="D8" s="761">
        <v>5</v>
      </c>
      <c r="E8" s="847" t="s">
        <v>4039</v>
      </c>
      <c r="F8" s="1067" t="s">
        <v>4135</v>
      </c>
      <c r="G8" s="556" t="s">
        <v>41</v>
      </c>
      <c r="H8" s="71" t="s">
        <v>3216</v>
      </c>
      <c r="I8" s="113" t="s">
        <v>66</v>
      </c>
      <c r="J8" s="761" t="s">
        <v>4038</v>
      </c>
      <c r="K8" s="902" t="s">
        <v>82</v>
      </c>
      <c r="L8" s="902"/>
      <c r="M8" s="831">
        <v>40321.199999999997</v>
      </c>
      <c r="N8" s="831"/>
      <c r="O8" s="831">
        <v>40321.199999999997</v>
      </c>
      <c r="P8" s="831"/>
      <c r="Q8" s="761" t="s">
        <v>81</v>
      </c>
      <c r="R8" s="761" t="s">
        <v>3987</v>
      </c>
      <c r="S8" s="614"/>
    </row>
    <row r="9" spans="1:19" s="615" customFormat="1" ht="107.25" customHeight="1" x14ac:dyDescent="0.2">
      <c r="A9" s="834"/>
      <c r="B9" s="834"/>
      <c r="C9" s="834"/>
      <c r="D9" s="763"/>
      <c r="E9" s="1141"/>
      <c r="F9" s="1068"/>
      <c r="G9" s="556" t="s">
        <v>39</v>
      </c>
      <c r="H9" s="556" t="s">
        <v>3860</v>
      </c>
      <c r="I9" s="113" t="s">
        <v>110</v>
      </c>
      <c r="J9" s="763"/>
      <c r="K9" s="925"/>
      <c r="L9" s="925"/>
      <c r="M9" s="833"/>
      <c r="N9" s="833"/>
      <c r="O9" s="833"/>
      <c r="P9" s="833"/>
      <c r="Q9" s="763"/>
      <c r="R9" s="763"/>
      <c r="S9" s="614"/>
    </row>
    <row r="10" spans="1:19" s="408" customFormat="1" ht="105.75" customHeight="1" x14ac:dyDescent="0.25">
      <c r="A10" s="767">
        <v>2</v>
      </c>
      <c r="B10" s="767">
        <v>1</v>
      </c>
      <c r="C10" s="767">
        <v>4</v>
      </c>
      <c r="D10" s="768">
        <v>5</v>
      </c>
      <c r="E10" s="1239" t="s">
        <v>4037</v>
      </c>
      <c r="F10" s="1240" t="s">
        <v>4036</v>
      </c>
      <c r="G10" s="415" t="s">
        <v>41</v>
      </c>
      <c r="H10" s="526" t="s">
        <v>3216</v>
      </c>
      <c r="I10" s="10" t="s">
        <v>66</v>
      </c>
      <c r="J10" s="771" t="s">
        <v>4035</v>
      </c>
      <c r="K10" s="1075" t="s">
        <v>62</v>
      </c>
      <c r="L10" s="776"/>
      <c r="M10" s="860">
        <v>85164.2</v>
      </c>
      <c r="N10" s="776"/>
      <c r="O10" s="860">
        <f>M10</f>
        <v>85164.2</v>
      </c>
      <c r="P10" s="776"/>
      <c r="Q10" s="771" t="s">
        <v>81</v>
      </c>
      <c r="R10" s="771" t="s">
        <v>3987</v>
      </c>
      <c r="S10" s="2"/>
    </row>
    <row r="11" spans="1:19" s="408" customFormat="1" ht="117" customHeight="1" x14ac:dyDescent="0.25">
      <c r="A11" s="767"/>
      <c r="B11" s="767"/>
      <c r="C11" s="767"/>
      <c r="D11" s="768"/>
      <c r="E11" s="1239"/>
      <c r="F11" s="1099"/>
      <c r="G11" s="415" t="s">
        <v>39</v>
      </c>
      <c r="H11" s="419" t="s">
        <v>3860</v>
      </c>
      <c r="I11" s="10" t="s">
        <v>110</v>
      </c>
      <c r="J11" s="772"/>
      <c r="K11" s="1077"/>
      <c r="L11" s="777"/>
      <c r="M11" s="862"/>
      <c r="N11" s="777"/>
      <c r="O11" s="862"/>
      <c r="P11" s="777"/>
      <c r="Q11" s="772"/>
      <c r="R11" s="772"/>
      <c r="S11" s="2"/>
    </row>
    <row r="12" spans="1:19" s="410" customFormat="1" ht="155.25" customHeight="1" x14ac:dyDescent="0.25">
      <c r="A12" s="399">
        <v>3</v>
      </c>
      <c r="B12" s="399">
        <v>1</v>
      </c>
      <c r="C12" s="399">
        <v>4</v>
      </c>
      <c r="D12" s="419">
        <v>2</v>
      </c>
      <c r="E12" s="9" t="s">
        <v>4034</v>
      </c>
      <c r="F12" s="527" t="s">
        <v>4033</v>
      </c>
      <c r="G12" s="419" t="s">
        <v>76</v>
      </c>
      <c r="H12" s="526" t="s">
        <v>3216</v>
      </c>
      <c r="I12" s="10" t="s">
        <v>72</v>
      </c>
      <c r="J12" s="419" t="s">
        <v>4032</v>
      </c>
      <c r="K12" s="398" t="s">
        <v>62</v>
      </c>
      <c r="L12" s="398"/>
      <c r="M12" s="390">
        <v>10988.2</v>
      </c>
      <c r="N12" s="390"/>
      <c r="O12" s="390">
        <f t="shared" ref="O12:O18" si="0">M12</f>
        <v>10988.2</v>
      </c>
      <c r="P12" s="390"/>
      <c r="Q12" s="419" t="s">
        <v>81</v>
      </c>
      <c r="R12" s="419" t="s">
        <v>3987</v>
      </c>
      <c r="S12" s="119"/>
    </row>
    <row r="13" spans="1:19" s="410" customFormat="1" ht="134.25" customHeight="1" x14ac:dyDescent="0.25">
      <c r="A13" s="399">
        <v>4</v>
      </c>
      <c r="B13" s="399">
        <v>1</v>
      </c>
      <c r="C13" s="399">
        <v>4</v>
      </c>
      <c r="D13" s="419">
        <v>2</v>
      </c>
      <c r="E13" s="9" t="s">
        <v>4031</v>
      </c>
      <c r="F13" s="501" t="s">
        <v>4030</v>
      </c>
      <c r="G13" s="419" t="s">
        <v>41</v>
      </c>
      <c r="H13" s="526" t="s">
        <v>3216</v>
      </c>
      <c r="I13" s="10" t="s">
        <v>4029</v>
      </c>
      <c r="J13" s="419" t="s">
        <v>4028</v>
      </c>
      <c r="K13" s="398" t="s">
        <v>69</v>
      </c>
      <c r="L13" s="398"/>
      <c r="M13" s="390">
        <v>7212.84</v>
      </c>
      <c r="N13" s="390"/>
      <c r="O13" s="390">
        <f t="shared" si="0"/>
        <v>7212.84</v>
      </c>
      <c r="P13" s="390"/>
      <c r="Q13" s="419" t="s">
        <v>81</v>
      </c>
      <c r="R13" s="419" t="s">
        <v>3987</v>
      </c>
      <c r="S13" s="119"/>
    </row>
    <row r="14" spans="1:19" s="410" customFormat="1" ht="141.75" customHeight="1" x14ac:dyDescent="0.25">
      <c r="A14" s="399">
        <v>5</v>
      </c>
      <c r="B14" s="399">
        <v>1</v>
      </c>
      <c r="C14" s="399">
        <v>4</v>
      </c>
      <c r="D14" s="419">
        <v>5</v>
      </c>
      <c r="E14" s="9" t="s">
        <v>4027</v>
      </c>
      <c r="F14" s="501" t="s">
        <v>4026</v>
      </c>
      <c r="G14" s="419" t="s">
        <v>34</v>
      </c>
      <c r="H14" s="526" t="s">
        <v>3216</v>
      </c>
      <c r="I14" s="10" t="s">
        <v>4025</v>
      </c>
      <c r="J14" s="419" t="s">
        <v>4024</v>
      </c>
      <c r="K14" s="398" t="s">
        <v>69</v>
      </c>
      <c r="L14" s="398"/>
      <c r="M14" s="390">
        <v>19755.400000000001</v>
      </c>
      <c r="N14" s="390"/>
      <c r="O14" s="390">
        <f t="shared" si="0"/>
        <v>19755.400000000001</v>
      </c>
      <c r="P14" s="390"/>
      <c r="Q14" s="419" t="s">
        <v>81</v>
      </c>
      <c r="R14" s="419" t="s">
        <v>3987</v>
      </c>
      <c r="S14" s="119"/>
    </row>
    <row r="15" spans="1:19" s="410" customFormat="1" ht="150" customHeight="1" x14ac:dyDescent="0.25">
      <c r="A15" s="399">
        <v>6</v>
      </c>
      <c r="B15" s="399">
        <v>1</v>
      </c>
      <c r="C15" s="399">
        <v>4</v>
      </c>
      <c r="D15" s="419">
        <v>2</v>
      </c>
      <c r="E15" s="9" t="s">
        <v>4023</v>
      </c>
      <c r="F15" s="501" t="s">
        <v>4022</v>
      </c>
      <c r="G15" s="419" t="s">
        <v>4021</v>
      </c>
      <c r="H15" s="526" t="s">
        <v>3216</v>
      </c>
      <c r="I15" s="10" t="s">
        <v>98</v>
      </c>
      <c r="J15" s="419" t="s">
        <v>4020</v>
      </c>
      <c r="K15" s="398" t="s">
        <v>69</v>
      </c>
      <c r="L15" s="398"/>
      <c r="M15" s="390">
        <v>18895.72</v>
      </c>
      <c r="N15" s="390"/>
      <c r="O15" s="390">
        <f t="shared" si="0"/>
        <v>18895.72</v>
      </c>
      <c r="P15" s="390"/>
      <c r="Q15" s="419" t="s">
        <v>81</v>
      </c>
      <c r="R15" s="419" t="s">
        <v>3987</v>
      </c>
      <c r="S15" s="119"/>
    </row>
    <row r="16" spans="1:19" s="410" customFormat="1" ht="186" customHeight="1" x14ac:dyDescent="0.25">
      <c r="A16" s="399">
        <v>7</v>
      </c>
      <c r="B16" s="399">
        <v>1</v>
      </c>
      <c r="C16" s="399">
        <v>4</v>
      </c>
      <c r="D16" s="419">
        <v>2</v>
      </c>
      <c r="E16" s="9" t="s">
        <v>4019</v>
      </c>
      <c r="F16" s="501" t="s">
        <v>4018</v>
      </c>
      <c r="G16" s="419" t="s">
        <v>64</v>
      </c>
      <c r="H16" s="526" t="s">
        <v>3216</v>
      </c>
      <c r="I16" s="10" t="s">
        <v>105</v>
      </c>
      <c r="J16" s="419" t="s">
        <v>4017</v>
      </c>
      <c r="K16" s="398" t="s">
        <v>62</v>
      </c>
      <c r="L16" s="398"/>
      <c r="M16" s="390">
        <v>25783.1</v>
      </c>
      <c r="N16" s="390"/>
      <c r="O16" s="390">
        <f t="shared" si="0"/>
        <v>25783.1</v>
      </c>
      <c r="P16" s="390"/>
      <c r="Q16" s="419" t="s">
        <v>81</v>
      </c>
      <c r="R16" s="419" t="s">
        <v>3987</v>
      </c>
      <c r="S16" s="119"/>
    </row>
    <row r="17" spans="1:19" s="13" customFormat="1" ht="142.5" customHeight="1" x14ac:dyDescent="0.25">
      <c r="A17" s="399">
        <v>8</v>
      </c>
      <c r="B17" s="399">
        <v>1</v>
      </c>
      <c r="C17" s="399">
        <v>4</v>
      </c>
      <c r="D17" s="419">
        <v>2</v>
      </c>
      <c r="E17" s="9" t="s">
        <v>4016</v>
      </c>
      <c r="F17" s="501" t="s">
        <v>4015</v>
      </c>
      <c r="G17" s="419" t="s">
        <v>41</v>
      </c>
      <c r="H17" s="526" t="s">
        <v>3216</v>
      </c>
      <c r="I17" s="10" t="s">
        <v>4014</v>
      </c>
      <c r="J17" s="419" t="s">
        <v>4013</v>
      </c>
      <c r="K17" s="398" t="s">
        <v>69</v>
      </c>
      <c r="L17" s="398"/>
      <c r="M17" s="390">
        <v>18041.64</v>
      </c>
      <c r="N17" s="390"/>
      <c r="O17" s="390">
        <f t="shared" si="0"/>
        <v>18041.64</v>
      </c>
      <c r="P17" s="390"/>
      <c r="Q17" s="419" t="s">
        <v>81</v>
      </c>
      <c r="R17" s="419" t="s">
        <v>3987</v>
      </c>
      <c r="S17" s="119"/>
    </row>
    <row r="18" spans="1:19" s="13" customFormat="1" ht="82.5" customHeight="1" x14ac:dyDescent="0.25">
      <c r="A18" s="804">
        <v>9</v>
      </c>
      <c r="B18" s="804">
        <v>1</v>
      </c>
      <c r="C18" s="804">
        <v>4</v>
      </c>
      <c r="D18" s="950">
        <v>2</v>
      </c>
      <c r="E18" s="1237" t="s">
        <v>4012</v>
      </c>
      <c r="F18" s="950" t="s">
        <v>4011</v>
      </c>
      <c r="G18" s="950" t="s">
        <v>4010</v>
      </c>
      <c r="H18" s="526" t="s">
        <v>1126</v>
      </c>
      <c r="I18" s="10" t="s">
        <v>50</v>
      </c>
      <c r="J18" s="950" t="s">
        <v>4009</v>
      </c>
      <c r="K18" s="947" t="s">
        <v>59</v>
      </c>
      <c r="L18" s="947"/>
      <c r="M18" s="813">
        <v>29829.35</v>
      </c>
      <c r="N18" s="813"/>
      <c r="O18" s="813">
        <f t="shared" si="0"/>
        <v>29829.35</v>
      </c>
      <c r="P18" s="813"/>
      <c r="Q18" s="950" t="s">
        <v>81</v>
      </c>
      <c r="R18" s="950" t="s">
        <v>3987</v>
      </c>
      <c r="S18" s="119"/>
    </row>
    <row r="19" spans="1:19" s="410" customFormat="1" ht="70.5" customHeight="1" x14ac:dyDescent="0.25">
      <c r="A19" s="806"/>
      <c r="B19" s="806"/>
      <c r="C19" s="806"/>
      <c r="D19" s="952"/>
      <c r="E19" s="1238"/>
      <c r="F19" s="952"/>
      <c r="G19" s="952"/>
      <c r="H19" s="419" t="s">
        <v>4008</v>
      </c>
      <c r="I19" s="10" t="s">
        <v>45</v>
      </c>
      <c r="J19" s="952"/>
      <c r="K19" s="949"/>
      <c r="L19" s="949"/>
      <c r="M19" s="815"/>
      <c r="N19" s="815"/>
      <c r="O19" s="815"/>
      <c r="P19" s="815"/>
      <c r="Q19" s="952"/>
      <c r="R19" s="952"/>
      <c r="S19" s="119"/>
    </row>
    <row r="20" spans="1:19" s="410" customFormat="1" ht="84" customHeight="1" x14ac:dyDescent="0.25">
      <c r="A20" s="382">
        <v>10</v>
      </c>
      <c r="B20" s="382">
        <v>1</v>
      </c>
      <c r="C20" s="382">
        <v>4</v>
      </c>
      <c r="D20" s="416">
        <v>5</v>
      </c>
      <c r="E20" s="448" t="s">
        <v>4007</v>
      </c>
      <c r="F20" s="416" t="s">
        <v>4006</v>
      </c>
      <c r="G20" s="416" t="s">
        <v>64</v>
      </c>
      <c r="H20" s="113" t="s">
        <v>3216</v>
      </c>
      <c r="I20" s="113" t="s">
        <v>54</v>
      </c>
      <c r="J20" s="416" t="s">
        <v>4005</v>
      </c>
      <c r="K20" s="385" t="s">
        <v>69</v>
      </c>
      <c r="L20" s="385"/>
      <c r="M20" s="386">
        <v>24463.5</v>
      </c>
      <c r="N20" s="386"/>
      <c r="O20" s="386">
        <v>20963.5</v>
      </c>
      <c r="P20" s="386"/>
      <c r="Q20" s="416" t="s">
        <v>3208</v>
      </c>
      <c r="R20" s="416" t="s">
        <v>4004</v>
      </c>
      <c r="S20" s="119"/>
    </row>
    <row r="21" spans="1:19" s="410" customFormat="1" ht="195.75" customHeight="1" x14ac:dyDescent="0.25">
      <c r="A21" s="25">
        <v>11</v>
      </c>
      <c r="B21" s="382">
        <v>1</v>
      </c>
      <c r="C21" s="382">
        <v>4</v>
      </c>
      <c r="D21" s="416">
        <v>5</v>
      </c>
      <c r="E21" s="416" t="s">
        <v>4003</v>
      </c>
      <c r="F21" s="396" t="s">
        <v>4002</v>
      </c>
      <c r="G21" s="416" t="s">
        <v>41</v>
      </c>
      <c r="H21" s="113" t="s">
        <v>3216</v>
      </c>
      <c r="I21" s="113" t="s">
        <v>58</v>
      </c>
      <c r="J21" s="416" t="s">
        <v>3988</v>
      </c>
      <c r="K21" s="385" t="s">
        <v>62</v>
      </c>
      <c r="L21" s="385"/>
      <c r="M21" s="386">
        <v>68541.2</v>
      </c>
      <c r="N21" s="386"/>
      <c r="O21" s="386">
        <v>68541.2</v>
      </c>
      <c r="P21" s="386"/>
      <c r="Q21" s="416" t="s">
        <v>81</v>
      </c>
      <c r="R21" s="416" t="s">
        <v>3996</v>
      </c>
      <c r="S21" s="119"/>
    </row>
    <row r="22" spans="1:19" s="410" customFormat="1" ht="40.5" customHeight="1" x14ac:dyDescent="0.25">
      <c r="A22" s="750">
        <v>12</v>
      </c>
      <c r="B22" s="755">
        <v>1</v>
      </c>
      <c r="C22" s="755">
        <v>4</v>
      </c>
      <c r="D22" s="756">
        <v>2</v>
      </c>
      <c r="E22" s="756" t="s">
        <v>4001</v>
      </c>
      <c r="F22" s="909" t="s">
        <v>4000</v>
      </c>
      <c r="G22" s="556" t="s">
        <v>3285</v>
      </c>
      <c r="H22" s="113" t="s">
        <v>3216</v>
      </c>
      <c r="I22" s="113" t="s">
        <v>113</v>
      </c>
      <c r="J22" s="756" t="s">
        <v>3988</v>
      </c>
      <c r="K22" s="764" t="s">
        <v>62</v>
      </c>
      <c r="L22" s="755"/>
      <c r="M22" s="765">
        <v>20998.2</v>
      </c>
      <c r="N22" s="765"/>
      <c r="O22" s="765">
        <v>20998.2</v>
      </c>
      <c r="P22" s="755"/>
      <c r="Q22" s="756" t="s">
        <v>81</v>
      </c>
      <c r="R22" s="756" t="s">
        <v>3996</v>
      </c>
      <c r="S22" s="119"/>
    </row>
    <row r="23" spans="1:19" s="410" customFormat="1" ht="68.25" customHeight="1" x14ac:dyDescent="0.25">
      <c r="A23" s="834"/>
      <c r="B23" s="755"/>
      <c r="C23" s="755"/>
      <c r="D23" s="756"/>
      <c r="E23" s="756"/>
      <c r="F23" s="909"/>
      <c r="G23" s="556" t="s">
        <v>39</v>
      </c>
      <c r="H23" s="556" t="s">
        <v>3860</v>
      </c>
      <c r="I23" s="113" t="s">
        <v>110</v>
      </c>
      <c r="J23" s="756"/>
      <c r="K23" s="764"/>
      <c r="L23" s="755"/>
      <c r="M23" s="765"/>
      <c r="N23" s="765"/>
      <c r="O23" s="765"/>
      <c r="P23" s="755"/>
      <c r="Q23" s="756"/>
      <c r="R23" s="756"/>
      <c r="S23" s="119"/>
    </row>
    <row r="24" spans="1:19" s="410" customFormat="1" ht="81.75" customHeight="1" x14ac:dyDescent="0.25">
      <c r="A24" s="755">
        <v>13</v>
      </c>
      <c r="B24" s="750">
        <v>1</v>
      </c>
      <c r="C24" s="750">
        <v>4</v>
      </c>
      <c r="D24" s="761">
        <v>5</v>
      </c>
      <c r="E24" s="761" t="s">
        <v>3999</v>
      </c>
      <c r="F24" s="898" t="s">
        <v>3998</v>
      </c>
      <c r="G24" s="556" t="s">
        <v>41</v>
      </c>
      <c r="H24" s="556" t="s">
        <v>3216</v>
      </c>
      <c r="I24" s="113" t="s">
        <v>66</v>
      </c>
      <c r="J24" s="761" t="s">
        <v>3997</v>
      </c>
      <c r="K24" s="764"/>
      <c r="L24" s="750" t="s">
        <v>62</v>
      </c>
      <c r="M24" s="831"/>
      <c r="N24" s="831">
        <v>91950</v>
      </c>
      <c r="O24" s="831"/>
      <c r="P24" s="831">
        <v>91950</v>
      </c>
      <c r="Q24" s="756" t="s">
        <v>81</v>
      </c>
      <c r="R24" s="756" t="s">
        <v>3996</v>
      </c>
      <c r="S24" s="119"/>
    </row>
    <row r="25" spans="1:19" s="410" customFormat="1" ht="104.25" customHeight="1" x14ac:dyDescent="0.25">
      <c r="A25" s="755"/>
      <c r="B25" s="834"/>
      <c r="C25" s="834"/>
      <c r="D25" s="763"/>
      <c r="E25" s="763"/>
      <c r="F25" s="1089"/>
      <c r="G25" s="556" t="s">
        <v>39</v>
      </c>
      <c r="H25" s="556" t="s">
        <v>3860</v>
      </c>
      <c r="I25" s="113" t="s">
        <v>110</v>
      </c>
      <c r="J25" s="763"/>
      <c r="K25" s="764"/>
      <c r="L25" s="834"/>
      <c r="M25" s="833"/>
      <c r="N25" s="833"/>
      <c r="O25" s="833"/>
      <c r="P25" s="833"/>
      <c r="Q25" s="756"/>
      <c r="R25" s="756"/>
      <c r="S25" s="119"/>
    </row>
    <row r="26" spans="1:19" s="410" customFormat="1" ht="152.25" customHeight="1" x14ac:dyDescent="0.25">
      <c r="A26" s="552">
        <v>14</v>
      </c>
      <c r="B26" s="552">
        <v>1</v>
      </c>
      <c r="C26" s="552">
        <v>4</v>
      </c>
      <c r="D26" s="556">
        <v>2</v>
      </c>
      <c r="E26" s="556" t="s">
        <v>3995</v>
      </c>
      <c r="F26" s="566" t="s">
        <v>3994</v>
      </c>
      <c r="G26" s="556" t="s">
        <v>41</v>
      </c>
      <c r="H26" s="556" t="s">
        <v>3216</v>
      </c>
      <c r="I26" s="113" t="s">
        <v>61</v>
      </c>
      <c r="J26" s="556" t="s">
        <v>3993</v>
      </c>
      <c r="K26" s="559"/>
      <c r="L26" s="552" t="s">
        <v>125</v>
      </c>
      <c r="M26" s="560"/>
      <c r="N26" s="560">
        <v>79500</v>
      </c>
      <c r="O26" s="560"/>
      <c r="P26" s="560">
        <v>79500</v>
      </c>
      <c r="Q26" s="556" t="s">
        <v>81</v>
      </c>
      <c r="R26" s="556" t="s">
        <v>3987</v>
      </c>
      <c r="S26" s="119"/>
    </row>
    <row r="27" spans="1:19" s="410" customFormat="1" ht="105" customHeight="1" x14ac:dyDescent="0.25">
      <c r="A27" s="750">
        <v>15</v>
      </c>
      <c r="B27" s="750">
        <v>1</v>
      </c>
      <c r="C27" s="750">
        <v>4</v>
      </c>
      <c r="D27" s="761">
        <v>2</v>
      </c>
      <c r="E27" s="761" t="s">
        <v>3992</v>
      </c>
      <c r="F27" s="898" t="s">
        <v>3991</v>
      </c>
      <c r="G27" s="556" t="s">
        <v>64</v>
      </c>
      <c r="H27" s="556" t="s">
        <v>3216</v>
      </c>
      <c r="I27" s="113" t="s">
        <v>54</v>
      </c>
      <c r="J27" s="761" t="s">
        <v>3988</v>
      </c>
      <c r="K27" s="761"/>
      <c r="L27" s="750" t="s">
        <v>59</v>
      </c>
      <c r="M27" s="761"/>
      <c r="N27" s="928">
        <v>24533</v>
      </c>
      <c r="O27" s="928"/>
      <c r="P27" s="928">
        <v>24533</v>
      </c>
      <c r="Q27" s="761" t="s">
        <v>81</v>
      </c>
      <c r="R27" s="761" t="s">
        <v>3987</v>
      </c>
      <c r="S27" s="119"/>
    </row>
    <row r="28" spans="1:19" s="410" customFormat="1" ht="94.5" customHeight="1" x14ac:dyDescent="0.25">
      <c r="A28" s="834"/>
      <c r="B28" s="834"/>
      <c r="C28" s="834"/>
      <c r="D28" s="763"/>
      <c r="E28" s="763"/>
      <c r="F28" s="1089"/>
      <c r="G28" s="556" t="s">
        <v>39</v>
      </c>
      <c r="H28" s="556" t="s">
        <v>3860</v>
      </c>
      <c r="I28" s="113" t="s">
        <v>110</v>
      </c>
      <c r="J28" s="763"/>
      <c r="K28" s="763"/>
      <c r="L28" s="834"/>
      <c r="M28" s="763"/>
      <c r="N28" s="929"/>
      <c r="O28" s="929"/>
      <c r="P28" s="929"/>
      <c r="Q28" s="763"/>
      <c r="R28" s="763"/>
      <c r="S28" s="119"/>
    </row>
    <row r="29" spans="1:19" s="410" customFormat="1" ht="126.75" customHeight="1" x14ac:dyDescent="0.25">
      <c r="A29" s="591">
        <v>16</v>
      </c>
      <c r="B29" s="552">
        <v>1</v>
      </c>
      <c r="C29" s="552">
        <v>4</v>
      </c>
      <c r="D29" s="556">
        <v>2</v>
      </c>
      <c r="E29" s="556" t="s">
        <v>3990</v>
      </c>
      <c r="F29" s="566" t="s">
        <v>3989</v>
      </c>
      <c r="G29" s="556" t="s">
        <v>64</v>
      </c>
      <c r="H29" s="556" t="s">
        <v>3216</v>
      </c>
      <c r="I29" s="113" t="s">
        <v>104</v>
      </c>
      <c r="J29" s="552" t="s">
        <v>3988</v>
      </c>
      <c r="K29" s="591"/>
      <c r="L29" s="552" t="s">
        <v>62</v>
      </c>
      <c r="M29" s="591"/>
      <c r="N29" s="560">
        <v>18910.310000000001</v>
      </c>
      <c r="O29" s="560"/>
      <c r="P29" s="560">
        <v>18910.310000000001</v>
      </c>
      <c r="Q29" s="556" t="s">
        <v>81</v>
      </c>
      <c r="R29" s="556" t="s">
        <v>3987</v>
      </c>
      <c r="S29" s="119"/>
    </row>
    <row r="30" spans="1:19" s="410" customFormat="1" ht="14.25" customHeight="1" x14ac:dyDescent="0.25">
      <c r="A30" s="358"/>
      <c r="B30" s="357"/>
      <c r="C30" s="357"/>
      <c r="D30" s="357"/>
      <c r="E30" s="357"/>
      <c r="F30" s="357"/>
      <c r="G30" s="357"/>
      <c r="H30" s="357"/>
      <c r="I30" s="357"/>
      <c r="J30" s="357"/>
      <c r="K30" s="357"/>
      <c r="L30" s="357"/>
      <c r="M30" s="357"/>
      <c r="N30" s="357"/>
      <c r="O30" s="357"/>
      <c r="P30" s="357"/>
      <c r="Q30" s="357"/>
      <c r="R30" s="357"/>
      <c r="S30" s="119"/>
    </row>
    <row r="31" spans="1:19" s="410" customFormat="1" ht="18" customHeight="1" x14ac:dyDescent="0.25">
      <c r="A31" s="358"/>
      <c r="B31" s="357"/>
      <c r="C31" s="357"/>
      <c r="D31" s="357"/>
      <c r="E31" s="357"/>
      <c r="F31" s="357"/>
      <c r="G31" s="357"/>
      <c r="H31" s="357"/>
      <c r="I31" s="357"/>
      <c r="J31" s="357"/>
      <c r="K31" s="357"/>
      <c r="L31" s="357"/>
      <c r="M31" s="357"/>
      <c r="N31" s="357"/>
      <c r="O31" s="357"/>
      <c r="P31" s="357"/>
      <c r="Q31" s="357"/>
      <c r="R31" s="357"/>
      <c r="S31" s="119"/>
    </row>
    <row r="32" spans="1:19" s="410" customFormat="1" ht="15" customHeight="1" x14ac:dyDescent="0.25">
      <c r="A32" s="358"/>
      <c r="B32" s="357"/>
      <c r="C32" s="357"/>
      <c r="D32" s="357"/>
      <c r="E32" s="357"/>
      <c r="F32" s="357"/>
      <c r="G32" s="357"/>
      <c r="H32" s="357"/>
      <c r="I32" s="357"/>
      <c r="J32" s="357"/>
      <c r="K32" s="219"/>
      <c r="M32" s="918" t="s">
        <v>119</v>
      </c>
      <c r="N32" s="918"/>
      <c r="O32" s="828" t="s">
        <v>120</v>
      </c>
      <c r="P32" s="919"/>
      <c r="Q32" s="357"/>
      <c r="R32" s="357"/>
      <c r="S32" s="119"/>
    </row>
    <row r="33" spans="1:20" s="410" customFormat="1" ht="16.5" customHeight="1" x14ac:dyDescent="0.25">
      <c r="A33" s="358"/>
      <c r="B33" s="357"/>
      <c r="C33" s="357"/>
      <c r="D33" s="357"/>
      <c r="E33" s="357"/>
      <c r="F33" s="357"/>
      <c r="G33" s="357"/>
      <c r="H33" s="357"/>
      <c r="I33" s="357"/>
      <c r="J33" s="357"/>
      <c r="K33" s="219"/>
      <c r="L33" s="357"/>
      <c r="M33" s="664" t="s">
        <v>121</v>
      </c>
      <c r="N33" s="582" t="s">
        <v>122</v>
      </c>
      <c r="O33" s="251" t="s">
        <v>121</v>
      </c>
      <c r="P33" s="189" t="s">
        <v>122</v>
      </c>
      <c r="Q33" s="109"/>
      <c r="R33" s="109"/>
      <c r="S33" s="411"/>
      <c r="T33" s="411"/>
    </row>
    <row r="34" spans="1:20" s="410" customFormat="1" ht="21.75" customHeight="1" x14ac:dyDescent="0.25">
      <c r="A34" s="358"/>
      <c r="B34" s="357"/>
      <c r="C34" s="357"/>
      <c r="D34" s="357"/>
      <c r="E34" s="357"/>
      <c r="F34" s="357"/>
      <c r="G34" s="357"/>
      <c r="H34" s="357"/>
      <c r="I34" s="357"/>
      <c r="J34" s="357"/>
      <c r="K34" s="357"/>
      <c r="L34" s="357"/>
      <c r="M34" s="376">
        <v>15</v>
      </c>
      <c r="N34" s="516">
        <v>560424.3600000001</v>
      </c>
      <c r="O34" s="218">
        <v>1</v>
      </c>
      <c r="P34" s="360">
        <v>20963.5</v>
      </c>
      <c r="Q34" s="109"/>
      <c r="R34" s="109"/>
      <c r="S34" s="411"/>
      <c r="T34" s="411"/>
    </row>
    <row r="35" spans="1:20" s="410" customFormat="1" ht="21.75" customHeight="1" x14ac:dyDescent="0.25">
      <c r="A35" s="358"/>
      <c r="B35" s="357"/>
      <c r="C35" s="357"/>
      <c r="D35" s="357"/>
      <c r="E35" s="357"/>
      <c r="F35" s="357"/>
      <c r="G35" s="357"/>
      <c r="H35" s="357"/>
      <c r="I35" s="357"/>
      <c r="J35" s="357"/>
      <c r="K35" s="357"/>
      <c r="L35" s="357"/>
      <c r="Q35" s="357"/>
      <c r="R35" s="357"/>
      <c r="S35" s="119"/>
    </row>
    <row r="36" spans="1:20" s="410" customFormat="1" ht="21.75" customHeight="1" x14ac:dyDescent="0.25">
      <c r="A36" s="358"/>
      <c r="B36" s="357"/>
      <c r="C36" s="357"/>
      <c r="D36" s="357"/>
      <c r="E36" s="357"/>
      <c r="F36" s="357"/>
      <c r="G36" s="357"/>
      <c r="H36" s="357"/>
      <c r="I36" s="357"/>
      <c r="J36" s="357"/>
      <c r="K36" s="357"/>
      <c r="L36" s="357"/>
      <c r="N36" s="94"/>
      <c r="Q36" s="357"/>
      <c r="R36" s="357"/>
      <c r="S36" s="119"/>
    </row>
    <row r="37" spans="1:20" s="410" customFormat="1" ht="21.75" customHeight="1" x14ac:dyDescent="0.25">
      <c r="A37" s="358"/>
      <c r="B37" s="357"/>
      <c r="C37" s="357"/>
      <c r="D37" s="357"/>
      <c r="E37" s="357"/>
      <c r="F37" s="357"/>
      <c r="G37" s="357"/>
      <c r="H37" s="357"/>
      <c r="I37" s="357"/>
      <c r="J37" s="357"/>
      <c r="K37" s="357"/>
      <c r="L37" s="357"/>
      <c r="Q37" s="357"/>
      <c r="R37" s="357"/>
      <c r="S37" s="119"/>
    </row>
    <row r="38" spans="1:20" s="410" customFormat="1" ht="21.75" customHeight="1" x14ac:dyDescent="0.25">
      <c r="A38" s="358"/>
      <c r="B38" s="357"/>
      <c r="C38" s="357"/>
      <c r="D38" s="357"/>
      <c r="E38" s="357"/>
      <c r="F38" s="357"/>
      <c r="G38" s="357"/>
      <c r="H38" s="357"/>
      <c r="I38" s="357"/>
      <c r="J38" s="357"/>
      <c r="K38" s="357"/>
      <c r="L38" s="357"/>
      <c r="Q38" s="357"/>
      <c r="R38" s="357"/>
      <c r="S38" s="119"/>
    </row>
    <row r="39" spans="1:20" s="410" customFormat="1" ht="21.75" customHeight="1" x14ac:dyDescent="0.25">
      <c r="A39" s="358"/>
      <c r="B39" s="357"/>
      <c r="C39" s="357"/>
      <c r="D39" s="357"/>
      <c r="E39" s="357"/>
      <c r="F39" s="357"/>
      <c r="G39" s="357"/>
      <c r="H39" s="357"/>
      <c r="I39" s="357"/>
      <c r="J39" s="357"/>
      <c r="K39" s="357"/>
      <c r="L39" s="357"/>
      <c r="M39" s="357"/>
      <c r="N39" s="357"/>
      <c r="O39" s="357"/>
      <c r="P39" s="357"/>
      <c r="Q39" s="357"/>
      <c r="R39" s="357"/>
      <c r="S39" s="119"/>
    </row>
    <row r="40" spans="1:20" s="410" customFormat="1" ht="21.75" customHeight="1" x14ac:dyDescent="0.25">
      <c r="A40" s="358"/>
      <c r="B40" s="357"/>
      <c r="C40" s="357"/>
      <c r="D40" s="357"/>
      <c r="E40" s="357"/>
      <c r="F40" s="357"/>
      <c r="G40" s="357"/>
      <c r="H40" s="357"/>
      <c r="I40" s="357"/>
      <c r="J40" s="357"/>
      <c r="K40" s="357"/>
      <c r="L40" s="357"/>
      <c r="M40" s="357"/>
      <c r="N40" s="357"/>
      <c r="O40" s="357"/>
      <c r="P40" s="357"/>
      <c r="Q40" s="357"/>
      <c r="R40" s="357"/>
      <c r="S40" s="119"/>
    </row>
    <row r="41" spans="1:20" s="410" customFormat="1" ht="21.75" customHeight="1" x14ac:dyDescent="0.25">
      <c r="A41" s="358"/>
      <c r="B41" s="357"/>
      <c r="C41" s="357"/>
      <c r="D41" s="357"/>
      <c r="E41" s="357"/>
      <c r="F41" s="357"/>
      <c r="G41" s="357"/>
      <c r="H41" s="357"/>
      <c r="I41" s="357"/>
      <c r="J41" s="357"/>
      <c r="K41" s="357"/>
      <c r="L41" s="357"/>
      <c r="M41" s="357"/>
      <c r="N41" s="357"/>
      <c r="O41" s="357"/>
      <c r="P41" s="357"/>
      <c r="Q41" s="357"/>
      <c r="R41" s="357"/>
      <c r="S41" s="119"/>
    </row>
    <row r="42" spans="1:20" s="410" customFormat="1" ht="21.75" customHeight="1" x14ac:dyDescent="0.25">
      <c r="A42" s="358"/>
      <c r="B42" s="357"/>
      <c r="C42" s="357"/>
      <c r="D42" s="357"/>
      <c r="E42" s="357"/>
      <c r="F42" s="357"/>
      <c r="G42" s="357"/>
      <c r="H42" s="357"/>
      <c r="I42" s="357"/>
      <c r="J42" s="357"/>
      <c r="K42" s="357"/>
      <c r="L42" s="357"/>
      <c r="M42" s="357"/>
      <c r="N42" s="357"/>
      <c r="O42" s="357"/>
      <c r="P42" s="357"/>
      <c r="Q42" s="357"/>
      <c r="R42" s="357"/>
      <c r="S42" s="119"/>
    </row>
    <row r="43" spans="1:20" s="410" customFormat="1" ht="21.75" customHeight="1" x14ac:dyDescent="0.25">
      <c r="A43" s="358"/>
      <c r="B43" s="357"/>
      <c r="C43" s="357"/>
      <c r="D43" s="357"/>
      <c r="E43" s="357"/>
      <c r="F43" s="357"/>
      <c r="G43" s="357"/>
      <c r="H43" s="357"/>
      <c r="I43" s="357"/>
      <c r="J43" s="357"/>
      <c r="K43" s="357"/>
      <c r="L43" s="357"/>
      <c r="M43" s="357"/>
      <c r="N43" s="357"/>
      <c r="O43" s="357"/>
      <c r="P43" s="357"/>
      <c r="Q43" s="357"/>
      <c r="R43" s="357"/>
      <c r="S43" s="119"/>
    </row>
    <row r="44" spans="1:20" s="410" customFormat="1" ht="21.75" customHeight="1" x14ac:dyDescent="0.25">
      <c r="A44" s="358"/>
      <c r="B44" s="357"/>
      <c r="C44" s="357"/>
      <c r="D44" s="357"/>
      <c r="E44" s="357"/>
      <c r="F44" s="357"/>
      <c r="G44" s="357"/>
      <c r="H44" s="357"/>
      <c r="I44" s="357"/>
      <c r="J44" s="357"/>
      <c r="K44" s="357"/>
      <c r="L44" s="357"/>
      <c r="M44" s="357"/>
      <c r="N44" s="357"/>
      <c r="O44" s="357"/>
      <c r="P44" s="357"/>
      <c r="Q44" s="357"/>
      <c r="R44" s="357"/>
      <c r="S44" s="119"/>
    </row>
    <row r="45" spans="1:20" s="410" customFormat="1" ht="21.75" customHeight="1" x14ac:dyDescent="0.25">
      <c r="A45" s="358"/>
      <c r="B45" s="357"/>
      <c r="C45" s="357"/>
      <c r="D45" s="357"/>
      <c r="E45" s="357"/>
      <c r="F45" s="357"/>
      <c r="G45" s="357"/>
      <c r="H45" s="357"/>
      <c r="I45" s="357"/>
      <c r="J45" s="357"/>
      <c r="K45" s="357"/>
      <c r="L45" s="357"/>
      <c r="M45" s="357"/>
      <c r="N45" s="357"/>
      <c r="O45" s="357"/>
      <c r="P45" s="357"/>
      <c r="Q45" s="357"/>
      <c r="R45" s="357"/>
      <c r="S45" s="119"/>
    </row>
    <row r="46" spans="1:20" s="410" customFormat="1" ht="21.75" customHeight="1" x14ac:dyDescent="0.25">
      <c r="A46" s="358"/>
      <c r="B46" s="357"/>
      <c r="C46" s="357"/>
      <c r="D46" s="357"/>
      <c r="E46" s="357"/>
      <c r="F46" s="357"/>
      <c r="G46" s="357"/>
      <c r="H46" s="357"/>
      <c r="I46" s="357"/>
      <c r="J46" s="357"/>
      <c r="K46" s="357"/>
      <c r="L46" s="357"/>
      <c r="M46" s="357"/>
      <c r="N46" s="357"/>
      <c r="O46" s="357"/>
      <c r="P46" s="357"/>
      <c r="Q46" s="357"/>
      <c r="R46" s="357"/>
      <c r="S46" s="119"/>
    </row>
    <row r="47" spans="1:20" s="410" customFormat="1" ht="21.75" customHeight="1" x14ac:dyDescent="0.25">
      <c r="A47" s="358"/>
      <c r="B47" s="357"/>
      <c r="C47" s="357"/>
      <c r="D47" s="357"/>
      <c r="E47" s="357"/>
      <c r="F47" s="357"/>
      <c r="G47" s="357"/>
      <c r="H47" s="357"/>
      <c r="I47" s="357"/>
      <c r="J47" s="357"/>
      <c r="K47" s="357"/>
      <c r="L47" s="357"/>
      <c r="M47" s="357"/>
      <c r="N47" s="357"/>
      <c r="O47" s="357"/>
      <c r="P47" s="357"/>
      <c r="Q47" s="357"/>
      <c r="R47" s="357"/>
      <c r="S47" s="119"/>
    </row>
    <row r="48" spans="1:20" s="410" customFormat="1" ht="21.75" customHeight="1" x14ac:dyDescent="0.25">
      <c r="A48" s="358"/>
      <c r="B48" s="357"/>
      <c r="C48" s="357"/>
      <c r="D48" s="357"/>
      <c r="E48" s="357"/>
      <c r="F48" s="357"/>
      <c r="G48" s="357"/>
      <c r="H48" s="357"/>
      <c r="I48" s="357"/>
      <c r="J48" s="357"/>
      <c r="K48" s="357"/>
      <c r="L48" s="357"/>
      <c r="M48" s="357"/>
      <c r="N48" s="357"/>
      <c r="O48" s="357"/>
      <c r="P48" s="357"/>
      <c r="Q48" s="357"/>
      <c r="R48" s="357"/>
      <c r="S48" s="119"/>
    </row>
    <row r="49" spans="1:19" s="410" customFormat="1" ht="21.75" customHeight="1" x14ac:dyDescent="0.25">
      <c r="A49" s="358"/>
      <c r="B49" s="357"/>
      <c r="C49" s="357"/>
      <c r="D49" s="357"/>
      <c r="E49" s="357"/>
      <c r="F49" s="357"/>
      <c r="G49" s="357"/>
      <c r="H49" s="357"/>
      <c r="I49" s="357"/>
      <c r="J49" s="357"/>
      <c r="K49" s="357"/>
      <c r="L49" s="357"/>
      <c r="M49" s="357"/>
      <c r="N49" s="357"/>
      <c r="O49" s="357"/>
      <c r="P49" s="357"/>
      <c r="Q49" s="357"/>
      <c r="R49" s="357"/>
      <c r="S49" s="119"/>
    </row>
    <row r="50" spans="1:19" s="410" customFormat="1" ht="21.75" customHeight="1" x14ac:dyDescent="0.25">
      <c r="A50" s="358"/>
      <c r="B50" s="357"/>
      <c r="C50" s="357"/>
      <c r="D50" s="357"/>
      <c r="E50" s="357"/>
      <c r="F50" s="357"/>
      <c r="G50" s="357"/>
      <c r="H50" s="357"/>
      <c r="I50" s="357"/>
      <c r="J50" s="357"/>
      <c r="K50" s="357"/>
      <c r="L50" s="357"/>
      <c r="M50" s="357"/>
      <c r="N50" s="357"/>
      <c r="O50" s="357"/>
      <c r="P50" s="357"/>
      <c r="Q50" s="357"/>
      <c r="R50" s="357"/>
      <c r="S50" s="119"/>
    </row>
    <row r="51" spans="1:19" s="410" customFormat="1" ht="21.75" customHeight="1" x14ac:dyDescent="0.25">
      <c r="A51" s="358"/>
      <c r="B51" s="357"/>
      <c r="C51" s="357"/>
      <c r="D51" s="357"/>
      <c r="E51" s="357"/>
      <c r="F51" s="357"/>
      <c r="G51" s="357"/>
      <c r="H51" s="357"/>
      <c r="I51" s="357"/>
      <c r="J51" s="357"/>
      <c r="K51" s="357"/>
      <c r="L51" s="357"/>
      <c r="M51" s="357"/>
      <c r="N51" s="357"/>
      <c r="O51" s="357"/>
      <c r="P51" s="357"/>
      <c r="Q51" s="357"/>
      <c r="R51" s="357"/>
      <c r="S51" s="119"/>
    </row>
    <row r="52" spans="1:19" s="410" customFormat="1" ht="21.75" customHeight="1" x14ac:dyDescent="0.25">
      <c r="A52" s="358"/>
      <c r="B52" s="357"/>
      <c r="C52" s="357"/>
      <c r="D52" s="357"/>
      <c r="E52" s="357"/>
      <c r="F52" s="357"/>
      <c r="G52" s="357"/>
      <c r="H52" s="357"/>
      <c r="I52" s="357"/>
      <c r="J52" s="357"/>
      <c r="K52" s="357"/>
      <c r="L52" s="357"/>
      <c r="M52" s="357"/>
      <c r="N52" s="357"/>
      <c r="O52" s="357"/>
      <c r="P52" s="357"/>
      <c r="Q52" s="357"/>
      <c r="R52" s="357"/>
      <c r="S52" s="119"/>
    </row>
    <row r="53" spans="1:19" s="410" customFormat="1" ht="21.75" customHeight="1" x14ac:dyDescent="0.25">
      <c r="A53" s="358"/>
      <c r="B53" s="357"/>
      <c r="C53" s="357"/>
      <c r="D53" s="357"/>
      <c r="E53" s="357"/>
      <c r="F53" s="357"/>
      <c r="G53" s="357"/>
      <c r="H53" s="357"/>
      <c r="I53" s="357"/>
      <c r="J53" s="357"/>
      <c r="K53" s="357"/>
      <c r="L53" s="357"/>
      <c r="M53" s="357"/>
      <c r="N53" s="357"/>
      <c r="O53" s="357"/>
      <c r="P53" s="357"/>
      <c r="Q53" s="357"/>
      <c r="R53" s="357"/>
      <c r="S53" s="119"/>
    </row>
    <row r="54" spans="1:19" s="410" customFormat="1" ht="21.75" customHeight="1" x14ac:dyDescent="0.25">
      <c r="A54" s="358"/>
      <c r="B54" s="357"/>
      <c r="C54" s="357"/>
      <c r="D54" s="357"/>
      <c r="E54" s="357"/>
      <c r="F54" s="357"/>
      <c r="G54" s="357"/>
      <c r="H54" s="357"/>
      <c r="I54" s="357"/>
      <c r="J54" s="357"/>
      <c r="K54" s="357"/>
      <c r="L54" s="357"/>
      <c r="M54" s="357"/>
      <c r="N54" s="357"/>
      <c r="O54" s="357"/>
      <c r="P54" s="357"/>
      <c r="Q54" s="357"/>
      <c r="R54" s="357"/>
      <c r="S54" s="119"/>
    </row>
    <row r="55" spans="1:19" s="410" customFormat="1" ht="21.75" customHeight="1" x14ac:dyDescent="0.25">
      <c r="A55" s="358"/>
      <c r="B55" s="357"/>
      <c r="C55" s="357"/>
      <c r="D55" s="357"/>
      <c r="E55" s="357"/>
      <c r="F55" s="357"/>
      <c r="G55" s="357"/>
      <c r="H55" s="357"/>
      <c r="I55" s="357"/>
      <c r="J55" s="357"/>
      <c r="K55" s="357"/>
      <c r="L55" s="357"/>
      <c r="M55" s="357"/>
      <c r="N55" s="357"/>
      <c r="O55" s="357"/>
      <c r="P55" s="357"/>
      <c r="Q55" s="357"/>
      <c r="R55" s="357"/>
      <c r="S55" s="119"/>
    </row>
    <row r="56" spans="1:19" s="410" customFormat="1" ht="21.75" customHeight="1" x14ac:dyDescent="0.25">
      <c r="A56" s="358"/>
      <c r="B56" s="357"/>
      <c r="C56" s="357"/>
      <c r="D56" s="357"/>
      <c r="E56" s="357"/>
      <c r="F56" s="357"/>
      <c r="G56" s="357"/>
      <c r="H56" s="357"/>
      <c r="I56" s="357"/>
      <c r="J56" s="357"/>
      <c r="K56" s="357"/>
      <c r="L56" s="357"/>
      <c r="M56" s="357"/>
      <c r="N56" s="357"/>
      <c r="O56" s="357"/>
      <c r="P56" s="357"/>
      <c r="Q56" s="357"/>
      <c r="R56" s="357"/>
      <c r="S56" s="119"/>
    </row>
    <row r="57" spans="1:19" s="410" customFormat="1" ht="21.75" customHeight="1" x14ac:dyDescent="0.25">
      <c r="A57" s="358"/>
      <c r="B57" s="357"/>
      <c r="C57" s="357"/>
      <c r="D57" s="357"/>
      <c r="E57" s="357"/>
      <c r="F57" s="357"/>
      <c r="G57" s="357"/>
      <c r="H57" s="357"/>
      <c r="I57" s="357"/>
      <c r="J57" s="357"/>
      <c r="K57" s="357"/>
      <c r="L57" s="357"/>
      <c r="M57" s="357"/>
      <c r="N57" s="357"/>
      <c r="O57" s="357"/>
      <c r="P57" s="357"/>
      <c r="Q57" s="357"/>
      <c r="R57" s="357"/>
      <c r="S57" s="119"/>
    </row>
    <row r="58" spans="1:19" s="410" customFormat="1" ht="21.75" customHeight="1" x14ac:dyDescent="0.25">
      <c r="A58" s="358"/>
      <c r="B58" s="357"/>
      <c r="C58" s="357"/>
      <c r="D58" s="357"/>
      <c r="E58" s="357"/>
      <c r="F58" s="357"/>
      <c r="G58" s="357"/>
      <c r="H58" s="357"/>
      <c r="I58" s="357"/>
      <c r="J58" s="357"/>
      <c r="K58" s="357"/>
      <c r="L58" s="357"/>
      <c r="M58" s="357"/>
      <c r="N58" s="357"/>
      <c r="O58" s="357"/>
      <c r="P58" s="357"/>
      <c r="Q58" s="357"/>
      <c r="R58" s="357"/>
      <c r="S58" s="119"/>
    </row>
    <row r="59" spans="1:19" s="410" customFormat="1" ht="21.75" customHeight="1" x14ac:dyDescent="0.25">
      <c r="A59" s="358"/>
      <c r="B59" s="357"/>
      <c r="C59" s="357"/>
      <c r="D59" s="357"/>
      <c r="E59" s="357"/>
      <c r="F59" s="357"/>
      <c r="G59" s="357"/>
      <c r="H59" s="357"/>
      <c r="I59" s="357"/>
      <c r="J59" s="357"/>
      <c r="K59" s="357"/>
      <c r="L59" s="357"/>
      <c r="M59" s="357"/>
      <c r="N59" s="357"/>
      <c r="O59" s="357"/>
      <c r="P59" s="357"/>
      <c r="Q59" s="357"/>
      <c r="R59" s="357"/>
      <c r="S59" s="119"/>
    </row>
    <row r="60" spans="1:19" s="410" customFormat="1" ht="21.75" customHeight="1" x14ac:dyDescent="0.25">
      <c r="A60" s="358"/>
      <c r="B60" s="357"/>
      <c r="C60" s="357"/>
      <c r="D60" s="357"/>
      <c r="E60" s="357"/>
      <c r="F60" s="357"/>
      <c r="G60" s="357"/>
      <c r="H60" s="357"/>
      <c r="I60" s="357"/>
      <c r="J60" s="357"/>
      <c r="K60" s="357"/>
      <c r="L60" s="357"/>
      <c r="M60" s="357"/>
      <c r="N60" s="357"/>
      <c r="O60" s="357"/>
      <c r="P60" s="357"/>
      <c r="Q60" s="357"/>
      <c r="R60" s="357"/>
      <c r="S60" s="119"/>
    </row>
    <row r="61" spans="1:19" s="410" customFormat="1" ht="21.75" customHeight="1" x14ac:dyDescent="0.25">
      <c r="A61" s="358"/>
      <c r="B61" s="357"/>
      <c r="C61" s="357"/>
      <c r="D61" s="357"/>
      <c r="E61" s="357"/>
      <c r="F61" s="357"/>
      <c r="G61" s="357"/>
      <c r="H61" s="357"/>
      <c r="I61" s="357"/>
      <c r="J61" s="357"/>
      <c r="K61" s="357"/>
      <c r="L61" s="357"/>
      <c r="M61" s="357"/>
      <c r="N61" s="357"/>
      <c r="O61" s="357"/>
      <c r="P61" s="357"/>
      <c r="Q61" s="357"/>
      <c r="R61" s="357"/>
      <c r="S61" s="119"/>
    </row>
    <row r="62" spans="1:19" s="410" customFormat="1" ht="21.75" customHeight="1" x14ac:dyDescent="0.25">
      <c r="A62" s="358"/>
      <c r="B62" s="357"/>
      <c r="C62" s="357"/>
      <c r="D62" s="357"/>
      <c r="E62" s="357"/>
      <c r="F62" s="357"/>
      <c r="G62" s="357"/>
      <c r="H62" s="357"/>
      <c r="I62" s="357"/>
      <c r="J62" s="357"/>
      <c r="K62" s="357"/>
      <c r="L62" s="525"/>
      <c r="M62" s="357"/>
      <c r="N62" s="357"/>
      <c r="O62" s="357"/>
      <c r="P62" s="357"/>
      <c r="Q62" s="357"/>
      <c r="R62" s="357"/>
      <c r="S62" s="119"/>
    </row>
    <row r="63" spans="1:19" s="410" customFormat="1" ht="21.75" customHeight="1" x14ac:dyDescent="0.25">
      <c r="A63" s="358"/>
      <c r="B63" s="357"/>
      <c r="C63" s="357"/>
      <c r="D63" s="357"/>
      <c r="E63" s="357"/>
      <c r="F63" s="357"/>
      <c r="G63" s="357"/>
      <c r="H63" s="357"/>
      <c r="I63" s="357"/>
      <c r="J63" s="357"/>
      <c r="K63" s="357"/>
      <c r="L63" s="520"/>
      <c r="M63" s="357"/>
      <c r="N63" s="357"/>
      <c r="O63" s="357"/>
      <c r="P63" s="357"/>
      <c r="Q63" s="357"/>
      <c r="R63" s="357"/>
      <c r="S63" s="119"/>
    </row>
    <row r="64" spans="1:19" s="410" customFormat="1" ht="21.75" customHeight="1" x14ac:dyDescent="0.25">
      <c r="A64" s="358"/>
      <c r="B64" s="357"/>
      <c r="C64" s="357"/>
      <c r="D64" s="357"/>
      <c r="E64" s="357"/>
      <c r="F64" s="357"/>
      <c r="G64" s="357"/>
      <c r="H64" s="357"/>
      <c r="I64" s="357"/>
      <c r="J64" s="357"/>
      <c r="K64" s="357"/>
      <c r="L64" s="520"/>
      <c r="M64" s="357"/>
      <c r="N64" s="357"/>
      <c r="O64" s="357"/>
      <c r="P64" s="357"/>
      <c r="Q64" s="357"/>
      <c r="R64" s="357"/>
      <c r="S64" s="119"/>
    </row>
    <row r="65" spans="1:19" s="410" customFormat="1" ht="21.75" customHeight="1" x14ac:dyDescent="0.25">
      <c r="A65" s="358"/>
      <c r="B65" s="357"/>
      <c r="C65" s="357"/>
      <c r="D65" s="357"/>
      <c r="E65" s="357"/>
      <c r="F65" s="357"/>
      <c r="G65" s="357"/>
      <c r="H65" s="357"/>
      <c r="I65" s="357"/>
      <c r="J65" s="357"/>
      <c r="K65" s="357"/>
      <c r="L65" s="520"/>
      <c r="M65" s="357"/>
      <c r="N65" s="357"/>
      <c r="O65" s="357"/>
      <c r="P65" s="357"/>
      <c r="Q65" s="357"/>
      <c r="R65" s="357"/>
      <c r="S65" s="119"/>
    </row>
    <row r="66" spans="1:19" s="410" customFormat="1" ht="21.75" customHeight="1" x14ac:dyDescent="0.25">
      <c r="A66" s="358"/>
      <c r="B66" s="357"/>
      <c r="C66" s="357"/>
      <c r="D66" s="357"/>
      <c r="E66" s="357"/>
      <c r="F66" s="357"/>
      <c r="G66" s="357"/>
      <c r="H66" s="357"/>
      <c r="I66" s="357"/>
      <c r="J66" s="357"/>
      <c r="K66" s="357"/>
      <c r="L66" s="520"/>
      <c r="M66" s="357"/>
      <c r="N66" s="357"/>
      <c r="O66" s="357"/>
      <c r="P66" s="357"/>
      <c r="Q66" s="357"/>
      <c r="R66" s="357"/>
      <c r="S66" s="119"/>
    </row>
    <row r="67" spans="1:19" s="410" customFormat="1" ht="21.75" customHeight="1" x14ac:dyDescent="0.25">
      <c r="A67" s="358"/>
      <c r="B67" s="357"/>
      <c r="C67" s="357"/>
      <c r="D67" s="357"/>
      <c r="E67" s="357"/>
      <c r="F67" s="357"/>
      <c r="G67" s="357"/>
      <c r="H67" s="357"/>
      <c r="I67" s="357"/>
      <c r="J67" s="357"/>
      <c r="K67" s="357"/>
      <c r="L67" s="520"/>
      <c r="M67" s="357"/>
      <c r="N67" s="357"/>
      <c r="O67" s="357"/>
      <c r="P67" s="357"/>
      <c r="Q67" s="357"/>
      <c r="R67" s="357"/>
      <c r="S67" s="119"/>
    </row>
    <row r="68" spans="1:19" s="410" customFormat="1" ht="21.75" customHeight="1" x14ac:dyDescent="0.25">
      <c r="A68" s="358"/>
      <c r="B68" s="357"/>
      <c r="C68" s="357"/>
      <c r="D68" s="357"/>
      <c r="E68" s="357"/>
      <c r="F68" s="357"/>
      <c r="G68" s="357"/>
      <c r="H68" s="357"/>
      <c r="I68" s="357"/>
      <c r="J68" s="357"/>
      <c r="K68" s="357"/>
      <c r="L68" s="411"/>
      <c r="M68" s="525"/>
      <c r="N68" s="525"/>
      <c r="O68" s="525"/>
      <c r="P68" s="525"/>
      <c r="Q68" s="525"/>
      <c r="R68" s="357"/>
      <c r="S68" s="119"/>
    </row>
    <row r="69" spans="1:19" s="411" customFormat="1" x14ac:dyDescent="0.25">
      <c r="M69" s="521"/>
      <c r="N69" s="521"/>
      <c r="O69" s="521"/>
      <c r="P69" s="521"/>
      <c r="Q69" s="520"/>
    </row>
    <row r="70" spans="1:19" s="411" customFormat="1" x14ac:dyDescent="0.25">
      <c r="M70" s="1236"/>
      <c r="N70" s="1236"/>
      <c r="O70" s="1236"/>
      <c r="P70" s="1236"/>
      <c r="Q70" s="520"/>
    </row>
    <row r="71" spans="1:19" s="411" customFormat="1" x14ac:dyDescent="0.25">
      <c r="M71" s="523"/>
      <c r="N71" s="523"/>
      <c r="O71" s="523"/>
      <c r="P71" s="523"/>
      <c r="Q71" s="520"/>
    </row>
    <row r="72" spans="1:19" s="411" customFormat="1" x14ac:dyDescent="0.25">
      <c r="M72" s="524"/>
      <c r="N72" s="521"/>
      <c r="O72" s="523"/>
      <c r="P72" s="522"/>
      <c r="Q72" s="520"/>
    </row>
    <row r="73" spans="1:19" s="411" customFormat="1" x14ac:dyDescent="0.25">
      <c r="M73" s="521"/>
      <c r="N73" s="521"/>
      <c r="O73" s="521"/>
      <c r="P73" s="521"/>
      <c r="Q73" s="520"/>
    </row>
    <row r="74" spans="1:19" s="411" customFormat="1" x14ac:dyDescent="0.25">
      <c r="M74" s="109"/>
      <c r="N74" s="109"/>
      <c r="O74" s="109"/>
      <c r="P74" s="109"/>
    </row>
    <row r="75" spans="1:19" s="411" customFormat="1" x14ac:dyDescent="0.25">
      <c r="M75" s="109"/>
      <c r="N75" s="109"/>
      <c r="O75" s="109"/>
      <c r="P75" s="109"/>
    </row>
    <row r="76" spans="1:19" s="411" customFormat="1" x14ac:dyDescent="0.25">
      <c r="M76" s="109"/>
      <c r="N76" s="109"/>
      <c r="O76" s="109"/>
      <c r="P76" s="109"/>
    </row>
    <row r="77" spans="1:19" s="411" customFormat="1" x14ac:dyDescent="0.25">
      <c r="M77" s="109"/>
      <c r="N77" s="109"/>
      <c r="O77" s="109"/>
      <c r="P77" s="109"/>
    </row>
    <row r="78" spans="1:19" s="411" customFormat="1" x14ac:dyDescent="0.25">
      <c r="M78" s="109"/>
      <c r="N78" s="109"/>
      <c r="O78" s="109"/>
      <c r="P78" s="109"/>
    </row>
    <row r="79" spans="1:19" s="411" customFormat="1" x14ac:dyDescent="0.25">
      <c r="M79" s="109"/>
      <c r="N79" s="109"/>
      <c r="O79" s="109"/>
      <c r="P79" s="109"/>
    </row>
    <row r="80" spans="1:19" s="411" customFormat="1" x14ac:dyDescent="0.25">
      <c r="M80" s="109"/>
      <c r="N80" s="109"/>
      <c r="O80" s="109"/>
      <c r="P80" s="109"/>
    </row>
    <row r="81" spans="13:16" s="411" customFormat="1" x14ac:dyDescent="0.25">
      <c r="M81" s="109"/>
      <c r="N81" s="109"/>
      <c r="O81" s="109"/>
      <c r="P81" s="109"/>
    </row>
    <row r="82" spans="13:16" s="411" customFormat="1" x14ac:dyDescent="0.25">
      <c r="M82" s="109"/>
      <c r="N82" s="109"/>
      <c r="O82" s="109"/>
      <c r="P82" s="109"/>
    </row>
    <row r="83" spans="13:16" s="411" customFormat="1" x14ac:dyDescent="0.25">
      <c r="M83" s="109"/>
      <c r="N83" s="109"/>
      <c r="O83" s="109"/>
      <c r="P83" s="109"/>
    </row>
    <row r="84" spans="13:16" s="411" customFormat="1" x14ac:dyDescent="0.25">
      <c r="M84" s="109"/>
      <c r="N84" s="109"/>
      <c r="O84" s="109"/>
      <c r="P84" s="109"/>
    </row>
    <row r="85" spans="13:16" s="411" customFormat="1" x14ac:dyDescent="0.25">
      <c r="M85" s="109"/>
      <c r="N85" s="109"/>
      <c r="O85" s="109"/>
      <c r="P85" s="109"/>
    </row>
    <row r="86" spans="13:16" s="411" customFormat="1" x14ac:dyDescent="0.25">
      <c r="M86" s="109"/>
      <c r="N86" s="109"/>
      <c r="O86" s="109"/>
      <c r="P86" s="109"/>
    </row>
    <row r="87" spans="13:16" s="411" customFormat="1" x14ac:dyDescent="0.25">
      <c r="M87" s="109"/>
      <c r="N87" s="109"/>
      <c r="O87" s="109"/>
      <c r="P87" s="109"/>
    </row>
    <row r="88" spans="13:16" s="411" customFormat="1" x14ac:dyDescent="0.25">
      <c r="M88" s="109"/>
      <c r="N88" s="109"/>
      <c r="O88" s="109"/>
      <c r="P88" s="109"/>
    </row>
    <row r="89" spans="13:16" s="411" customFormat="1" x14ac:dyDescent="0.25">
      <c r="M89" s="109"/>
      <c r="N89" s="109"/>
      <c r="O89" s="109"/>
      <c r="P89" s="109"/>
    </row>
    <row r="90" spans="13:16" s="411" customFormat="1" x14ac:dyDescent="0.25">
      <c r="M90" s="109"/>
      <c r="N90" s="109"/>
      <c r="O90" s="109"/>
      <c r="P90" s="109"/>
    </row>
    <row r="91" spans="13:16" s="411" customFormat="1" x14ac:dyDescent="0.25">
      <c r="M91" s="109"/>
      <c r="N91" s="109"/>
      <c r="O91" s="109"/>
      <c r="P91" s="109"/>
    </row>
    <row r="92" spans="13:16" s="411" customFormat="1" x14ac:dyDescent="0.25">
      <c r="M92" s="109"/>
      <c r="N92" s="109"/>
      <c r="O92" s="109"/>
      <c r="P92" s="109"/>
    </row>
    <row r="93" spans="13:16" s="411" customFormat="1" x14ac:dyDescent="0.25">
      <c r="M93" s="109"/>
      <c r="N93" s="109"/>
      <c r="O93" s="109"/>
      <c r="P93" s="109"/>
    </row>
    <row r="94" spans="13:16" s="411" customFormat="1" x14ac:dyDescent="0.25">
      <c r="M94" s="109"/>
      <c r="N94" s="109"/>
      <c r="O94" s="109"/>
      <c r="P94" s="109"/>
    </row>
    <row r="95" spans="13:16" s="411" customFormat="1" x14ac:dyDescent="0.25">
      <c r="M95" s="109"/>
      <c r="N95" s="109"/>
      <c r="O95" s="109"/>
      <c r="P95" s="109"/>
    </row>
    <row r="96" spans="13:16" s="411" customFormat="1" x14ac:dyDescent="0.25">
      <c r="M96" s="109"/>
      <c r="N96" s="109"/>
      <c r="O96" s="109"/>
      <c r="P96" s="109"/>
    </row>
    <row r="97" spans="13:16" s="411" customFormat="1" x14ac:dyDescent="0.25">
      <c r="M97" s="109"/>
      <c r="N97" s="109"/>
      <c r="O97" s="109"/>
      <c r="P97" s="109"/>
    </row>
    <row r="98" spans="13:16" s="411" customFormat="1" x14ac:dyDescent="0.25">
      <c r="M98" s="109"/>
      <c r="N98" s="109"/>
      <c r="O98" s="109"/>
      <c r="P98" s="109"/>
    </row>
    <row r="99" spans="13:16" s="411" customFormat="1" x14ac:dyDescent="0.25">
      <c r="M99" s="109"/>
      <c r="N99" s="109"/>
      <c r="O99" s="109"/>
      <c r="P99" s="109"/>
    </row>
    <row r="100" spans="13:16" s="411" customFormat="1" x14ac:dyDescent="0.25">
      <c r="M100" s="519"/>
      <c r="N100" s="109"/>
      <c r="O100" s="109"/>
      <c r="P100" s="109"/>
    </row>
    <row r="101" spans="13:16" s="411" customFormat="1" x14ac:dyDescent="0.25">
      <c r="M101" s="109"/>
      <c r="N101" s="109"/>
      <c r="O101" s="109"/>
      <c r="P101" s="109"/>
    </row>
    <row r="102" spans="13:16" s="411" customFormat="1" x14ac:dyDescent="0.25">
      <c r="M102" s="109"/>
      <c r="N102" s="109"/>
      <c r="O102" s="109"/>
      <c r="P102" s="109"/>
    </row>
    <row r="103" spans="13:16" s="411" customFormat="1" x14ac:dyDescent="0.25">
      <c r="M103" s="109"/>
      <c r="N103" s="109"/>
      <c r="O103" s="109"/>
      <c r="P103" s="109"/>
    </row>
    <row r="104" spans="13:16" s="411" customFormat="1" x14ac:dyDescent="0.25">
      <c r="M104" s="109"/>
      <c r="N104" s="109"/>
      <c r="O104" s="109"/>
      <c r="P104" s="109"/>
    </row>
    <row r="105" spans="13:16" s="411" customFormat="1" x14ac:dyDescent="0.25">
      <c r="M105" s="109"/>
      <c r="N105" s="109"/>
      <c r="O105" s="109"/>
      <c r="P105" s="109"/>
    </row>
    <row r="106" spans="13:16" s="411" customFormat="1" x14ac:dyDescent="0.25">
      <c r="M106" s="109"/>
      <c r="N106" s="109"/>
      <c r="O106" s="109"/>
      <c r="P106" s="109"/>
    </row>
    <row r="107" spans="13:16" s="411" customFormat="1" x14ac:dyDescent="0.25">
      <c r="M107" s="109"/>
      <c r="N107" s="109"/>
      <c r="O107" s="109"/>
      <c r="P107" s="109"/>
    </row>
    <row r="108" spans="13:16" s="411" customFormat="1" x14ac:dyDescent="0.25">
      <c r="M108" s="109"/>
      <c r="N108" s="109"/>
      <c r="O108" s="109"/>
      <c r="P108" s="109"/>
    </row>
    <row r="109" spans="13:16" s="411" customFormat="1" x14ac:dyDescent="0.25">
      <c r="M109" s="109"/>
      <c r="N109" s="109"/>
      <c r="O109" s="109"/>
      <c r="P109" s="109"/>
    </row>
    <row r="110" spans="13:16" s="411" customFormat="1" x14ac:dyDescent="0.25">
      <c r="M110" s="109"/>
      <c r="N110" s="109"/>
      <c r="O110" s="109"/>
      <c r="P110" s="109"/>
    </row>
    <row r="111" spans="13:16" s="411" customFormat="1" x14ac:dyDescent="0.25">
      <c r="M111" s="109"/>
      <c r="N111" s="109"/>
      <c r="O111" s="109"/>
      <c r="P111" s="109"/>
    </row>
    <row r="112" spans="13:16" s="411" customFormat="1" x14ac:dyDescent="0.25">
      <c r="M112" s="109"/>
      <c r="N112" s="109"/>
      <c r="O112" s="109"/>
      <c r="P112" s="109"/>
    </row>
    <row r="113" spans="13:16" s="411" customFormat="1" x14ac:dyDescent="0.25">
      <c r="M113" s="109"/>
      <c r="N113" s="109"/>
      <c r="O113" s="109"/>
      <c r="P113" s="109"/>
    </row>
    <row r="114" spans="13:16" s="411" customFormat="1" x14ac:dyDescent="0.25">
      <c r="M114" s="109"/>
      <c r="N114" s="109"/>
      <c r="O114" s="109"/>
      <c r="P114" s="109"/>
    </row>
    <row r="115" spans="13:16" s="411" customFormat="1" x14ac:dyDescent="0.25">
      <c r="M115" s="109"/>
      <c r="N115" s="109"/>
      <c r="O115" s="109"/>
      <c r="P115" s="109"/>
    </row>
    <row r="116" spans="13:16" s="411" customFormat="1" x14ac:dyDescent="0.25">
      <c r="M116" s="109"/>
      <c r="N116" s="109"/>
      <c r="O116" s="109"/>
      <c r="P116" s="109"/>
    </row>
    <row r="117" spans="13:16" s="411" customFormat="1" x14ac:dyDescent="0.25">
      <c r="M117" s="109"/>
      <c r="N117" s="109"/>
      <c r="O117" s="109"/>
      <c r="P117" s="109"/>
    </row>
    <row r="118" spans="13:16" s="411" customFormat="1" x14ac:dyDescent="0.25">
      <c r="M118" s="109"/>
      <c r="N118" s="109"/>
      <c r="O118" s="109"/>
      <c r="P118" s="109"/>
    </row>
    <row r="119" spans="13:16" s="411" customFormat="1" x14ac:dyDescent="0.25">
      <c r="M119" s="109"/>
      <c r="N119" s="109"/>
      <c r="O119" s="109"/>
      <c r="P119" s="109"/>
    </row>
    <row r="120" spans="13:16" s="411" customFormat="1" x14ac:dyDescent="0.25">
      <c r="M120" s="109"/>
      <c r="N120" s="109"/>
      <c r="O120" s="109"/>
      <c r="P120" s="109"/>
    </row>
    <row r="121" spans="13:16" s="411" customFormat="1" x14ac:dyDescent="0.25">
      <c r="M121" s="109"/>
      <c r="N121" s="109"/>
      <c r="O121" s="109"/>
      <c r="P121" s="109"/>
    </row>
    <row r="122" spans="13:16" s="411" customFormat="1" x14ac:dyDescent="0.25">
      <c r="M122" s="109"/>
      <c r="N122" s="109"/>
      <c r="O122" s="109"/>
      <c r="P122" s="109"/>
    </row>
    <row r="123" spans="13:16" s="411" customFormat="1" x14ac:dyDescent="0.25">
      <c r="M123" s="109"/>
      <c r="N123" s="109"/>
      <c r="O123" s="109"/>
      <c r="P123" s="109"/>
    </row>
    <row r="124" spans="13:16" s="411" customFormat="1" x14ac:dyDescent="0.25">
      <c r="M124" s="109"/>
      <c r="N124" s="109"/>
      <c r="O124" s="109"/>
      <c r="P124" s="109"/>
    </row>
    <row r="125" spans="13:16" s="411" customFormat="1" x14ac:dyDescent="0.25">
      <c r="M125" s="109"/>
      <c r="N125" s="109"/>
      <c r="O125" s="109"/>
      <c r="P125" s="109"/>
    </row>
    <row r="126" spans="13:16" s="411" customFormat="1" x14ac:dyDescent="0.25">
      <c r="M126" s="109"/>
      <c r="N126" s="109"/>
      <c r="O126" s="109"/>
      <c r="P126" s="109"/>
    </row>
    <row r="127" spans="13:16" s="411" customFormat="1" x14ac:dyDescent="0.25">
      <c r="M127" s="109"/>
      <c r="N127" s="109"/>
      <c r="O127" s="109"/>
      <c r="P127" s="109"/>
    </row>
    <row r="128" spans="13:16" s="411" customFormat="1" x14ac:dyDescent="0.25">
      <c r="M128" s="109"/>
      <c r="N128" s="109"/>
      <c r="O128" s="109"/>
      <c r="P128" s="109"/>
    </row>
    <row r="129" spans="13:16" s="411" customFormat="1" x14ac:dyDescent="0.25">
      <c r="M129" s="109"/>
      <c r="N129" s="109"/>
      <c r="O129" s="109"/>
      <c r="P129" s="109"/>
    </row>
    <row r="130" spans="13:16" s="411" customFormat="1" x14ac:dyDescent="0.25">
      <c r="M130" s="109"/>
      <c r="N130" s="109"/>
      <c r="O130" s="109"/>
      <c r="P130" s="109"/>
    </row>
    <row r="131" spans="13:16" s="411" customFormat="1" x14ac:dyDescent="0.25">
      <c r="M131" s="109"/>
      <c r="N131" s="109"/>
      <c r="O131" s="109"/>
      <c r="P131" s="109"/>
    </row>
    <row r="132" spans="13:16" s="411" customFormat="1" x14ac:dyDescent="0.25">
      <c r="M132" s="109"/>
      <c r="N132" s="109"/>
      <c r="O132" s="109"/>
      <c r="P132" s="109"/>
    </row>
    <row r="133" spans="13:16" s="411" customFormat="1" x14ac:dyDescent="0.25">
      <c r="M133" s="109"/>
      <c r="N133" s="109"/>
      <c r="O133" s="109"/>
      <c r="P133" s="109"/>
    </row>
    <row r="134" spans="13:16" s="411" customFormat="1" x14ac:dyDescent="0.25">
      <c r="M134" s="109"/>
      <c r="N134" s="109"/>
      <c r="O134" s="109"/>
      <c r="P134" s="109"/>
    </row>
    <row r="135" spans="13:16" s="411" customFormat="1" x14ac:dyDescent="0.25">
      <c r="M135" s="109"/>
      <c r="N135" s="109"/>
      <c r="O135" s="109"/>
      <c r="P135" s="109"/>
    </row>
    <row r="136" spans="13:16" s="411" customFormat="1" x14ac:dyDescent="0.25">
      <c r="M136" s="109"/>
      <c r="N136" s="109"/>
      <c r="O136" s="109"/>
      <c r="P136" s="109"/>
    </row>
    <row r="137" spans="13:16" s="411" customFormat="1" x14ac:dyDescent="0.25">
      <c r="M137" s="109"/>
      <c r="N137" s="109"/>
      <c r="O137" s="109"/>
      <c r="P137" s="109"/>
    </row>
    <row r="138" spans="13:16" s="411" customFormat="1" x14ac:dyDescent="0.25">
      <c r="M138" s="109"/>
      <c r="N138" s="109"/>
      <c r="O138" s="109"/>
      <c r="P138" s="109"/>
    </row>
    <row r="139" spans="13:16" s="411" customFormat="1" x14ac:dyDescent="0.25">
      <c r="M139" s="109"/>
      <c r="N139" s="109"/>
      <c r="O139" s="109"/>
      <c r="P139" s="109"/>
    </row>
    <row r="140" spans="13:16" s="411" customFormat="1" x14ac:dyDescent="0.25">
      <c r="M140" s="109"/>
      <c r="N140" s="109"/>
      <c r="O140" s="109"/>
      <c r="P140" s="109"/>
    </row>
    <row r="141" spans="13:16" s="411" customFormat="1" x14ac:dyDescent="0.25">
      <c r="M141" s="109"/>
      <c r="N141" s="109"/>
      <c r="O141" s="109"/>
      <c r="P141" s="109"/>
    </row>
    <row r="142" spans="13:16" s="411" customFormat="1" x14ac:dyDescent="0.25">
      <c r="M142" s="109"/>
      <c r="N142" s="109"/>
      <c r="O142" s="109"/>
      <c r="P142" s="109"/>
    </row>
    <row r="143" spans="13:16" s="411" customFormat="1" x14ac:dyDescent="0.25">
      <c r="M143" s="109"/>
      <c r="N143" s="109"/>
      <c r="O143" s="109"/>
      <c r="P143" s="109"/>
    </row>
    <row r="144" spans="13:16" s="411" customFormat="1" x14ac:dyDescent="0.25">
      <c r="M144" s="109"/>
      <c r="N144" s="109"/>
      <c r="O144" s="109"/>
      <c r="P144" s="109"/>
    </row>
    <row r="145" spans="13:16" s="411" customFormat="1" x14ac:dyDescent="0.25">
      <c r="M145" s="109"/>
      <c r="N145" s="109"/>
      <c r="O145" s="109"/>
      <c r="P145" s="109"/>
    </row>
    <row r="146" spans="13:16" s="411" customFormat="1" x14ac:dyDescent="0.25">
      <c r="M146" s="109"/>
      <c r="N146" s="109"/>
      <c r="O146" s="109"/>
      <c r="P146" s="109"/>
    </row>
    <row r="147" spans="13:16" s="411" customFormat="1" x14ac:dyDescent="0.25">
      <c r="M147" s="109"/>
      <c r="N147" s="109"/>
      <c r="O147" s="109"/>
      <c r="P147" s="109"/>
    </row>
    <row r="148" spans="13:16" s="411" customFormat="1" x14ac:dyDescent="0.25">
      <c r="M148" s="109"/>
      <c r="N148" s="109"/>
      <c r="O148" s="109"/>
      <c r="P148" s="109"/>
    </row>
    <row r="149" spans="13:16" s="411" customFormat="1" x14ac:dyDescent="0.25">
      <c r="M149" s="109"/>
      <c r="N149" s="109"/>
      <c r="O149" s="109"/>
      <c r="P149" s="109"/>
    </row>
    <row r="150" spans="13:16" s="411" customFormat="1" x14ac:dyDescent="0.25">
      <c r="M150" s="109"/>
      <c r="N150" s="109"/>
      <c r="O150" s="109"/>
      <c r="P150" s="109"/>
    </row>
    <row r="151" spans="13:16" s="411" customFormat="1" x14ac:dyDescent="0.25">
      <c r="M151" s="109"/>
      <c r="N151" s="109"/>
      <c r="O151" s="109"/>
      <c r="P151" s="109"/>
    </row>
    <row r="152" spans="13:16" s="411" customFormat="1" x14ac:dyDescent="0.25">
      <c r="M152" s="109"/>
      <c r="N152" s="109"/>
      <c r="O152" s="109"/>
      <c r="P152" s="109"/>
    </row>
    <row r="153" spans="13:16" s="411" customFormat="1" x14ac:dyDescent="0.25">
      <c r="M153" s="109"/>
      <c r="N153" s="109"/>
      <c r="O153" s="109"/>
      <c r="P153" s="109"/>
    </row>
    <row r="154" spans="13:16" s="411" customFormat="1" x14ac:dyDescent="0.25">
      <c r="M154" s="109"/>
      <c r="N154" s="109"/>
      <c r="O154" s="109"/>
      <c r="P154" s="109"/>
    </row>
    <row r="155" spans="13:16" s="411" customFormat="1" x14ac:dyDescent="0.25">
      <c r="M155" s="109"/>
      <c r="N155" s="109"/>
      <c r="O155" s="109"/>
      <c r="P155" s="109"/>
    </row>
    <row r="156" spans="13:16" s="411" customFormat="1" x14ac:dyDescent="0.25">
      <c r="M156" s="109"/>
      <c r="N156" s="109"/>
      <c r="O156" s="109"/>
      <c r="P156" s="109"/>
    </row>
    <row r="157" spans="13:16" s="411" customFormat="1" x14ac:dyDescent="0.25">
      <c r="M157" s="109"/>
      <c r="N157" s="109"/>
      <c r="O157" s="109"/>
      <c r="P157" s="109"/>
    </row>
    <row r="158" spans="13:16" s="411" customFormat="1" x14ac:dyDescent="0.25">
      <c r="M158" s="109"/>
      <c r="N158" s="109"/>
      <c r="O158" s="109"/>
      <c r="P158" s="109"/>
    </row>
    <row r="159" spans="13:16" s="411" customFormat="1" x14ac:dyDescent="0.25">
      <c r="M159" s="109"/>
      <c r="N159" s="109"/>
      <c r="O159" s="109"/>
      <c r="P159" s="109"/>
    </row>
    <row r="160" spans="13:16" s="411" customFormat="1" x14ac:dyDescent="0.25">
      <c r="M160" s="109"/>
      <c r="N160" s="109"/>
      <c r="O160" s="109"/>
      <c r="P160" s="109"/>
    </row>
    <row r="161" spans="13:16" s="411" customFormat="1" x14ac:dyDescent="0.25">
      <c r="M161" s="109"/>
      <c r="N161" s="109"/>
      <c r="O161" s="109"/>
      <c r="P161" s="109"/>
    </row>
    <row r="162" spans="13:16" s="411" customFormat="1" x14ac:dyDescent="0.25">
      <c r="M162" s="109"/>
      <c r="N162" s="109"/>
      <c r="O162" s="109"/>
      <c r="P162" s="109"/>
    </row>
    <row r="163" spans="13:16" s="411" customFormat="1" x14ac:dyDescent="0.25">
      <c r="M163" s="109"/>
      <c r="N163" s="109"/>
      <c r="O163" s="109"/>
      <c r="P163" s="109"/>
    </row>
    <row r="164" spans="13:16" s="411" customFormat="1" x14ac:dyDescent="0.25">
      <c r="M164" s="109"/>
      <c r="N164" s="109"/>
      <c r="O164" s="109"/>
      <c r="P164" s="109"/>
    </row>
    <row r="165" spans="13:16" s="411" customFormat="1" x14ac:dyDescent="0.25">
      <c r="M165" s="109"/>
      <c r="N165" s="109"/>
      <c r="O165" s="109"/>
      <c r="P165" s="109"/>
    </row>
    <row r="166" spans="13:16" s="411" customFormat="1" x14ac:dyDescent="0.25">
      <c r="M166" s="109"/>
      <c r="N166" s="109"/>
      <c r="O166" s="109"/>
      <c r="P166" s="109"/>
    </row>
    <row r="167" spans="13:16" s="411" customFormat="1" x14ac:dyDescent="0.25">
      <c r="M167" s="109"/>
      <c r="N167" s="109"/>
      <c r="O167" s="109"/>
      <c r="P167" s="109"/>
    </row>
    <row r="168" spans="13:16" s="411" customFormat="1" x14ac:dyDescent="0.25">
      <c r="M168" s="109"/>
      <c r="N168" s="109"/>
      <c r="O168" s="109"/>
      <c r="P168" s="109"/>
    </row>
    <row r="169" spans="13:16" s="411" customFormat="1" x14ac:dyDescent="0.25">
      <c r="M169" s="109"/>
      <c r="N169" s="109"/>
      <c r="O169" s="109"/>
      <c r="P169" s="109"/>
    </row>
    <row r="170" spans="13:16" s="411" customFormat="1" x14ac:dyDescent="0.25">
      <c r="M170" s="109"/>
      <c r="N170" s="109"/>
      <c r="O170" s="109"/>
      <c r="P170" s="109"/>
    </row>
    <row r="171" spans="13:16" s="411" customFormat="1" x14ac:dyDescent="0.25">
      <c r="M171" s="109"/>
      <c r="N171" s="109"/>
      <c r="O171" s="109"/>
      <c r="P171" s="109"/>
    </row>
    <row r="172" spans="13:16" s="411" customFormat="1" x14ac:dyDescent="0.25">
      <c r="M172" s="109"/>
      <c r="N172" s="109"/>
      <c r="O172" s="109"/>
      <c r="P172" s="109"/>
    </row>
    <row r="173" spans="13:16" s="411" customFormat="1" x14ac:dyDescent="0.25">
      <c r="M173" s="109"/>
      <c r="N173" s="109"/>
      <c r="O173" s="109"/>
      <c r="P173" s="109"/>
    </row>
    <row r="174" spans="13:16" s="411" customFormat="1" x14ac:dyDescent="0.25">
      <c r="M174" s="109"/>
      <c r="N174" s="109"/>
      <c r="O174" s="109"/>
      <c r="P174" s="109"/>
    </row>
    <row r="175" spans="13:16" s="411" customFormat="1" x14ac:dyDescent="0.25">
      <c r="M175" s="109"/>
      <c r="N175" s="109"/>
      <c r="O175" s="109"/>
      <c r="P175" s="109"/>
    </row>
    <row r="176" spans="13:16" s="411" customFormat="1" x14ac:dyDescent="0.25">
      <c r="M176" s="109"/>
      <c r="N176" s="109"/>
      <c r="O176" s="109"/>
      <c r="P176" s="109"/>
    </row>
    <row r="177" spans="13:16" s="411" customFormat="1" x14ac:dyDescent="0.25">
      <c r="M177" s="109"/>
      <c r="N177" s="109"/>
      <c r="O177" s="109"/>
      <c r="P177" s="109"/>
    </row>
    <row r="178" spans="13:16" s="411" customFormat="1" x14ac:dyDescent="0.25">
      <c r="M178" s="109"/>
      <c r="N178" s="109"/>
      <c r="O178" s="109"/>
      <c r="P178" s="109"/>
    </row>
    <row r="179" spans="13:16" s="411" customFormat="1" x14ac:dyDescent="0.25">
      <c r="M179" s="109"/>
      <c r="N179" s="109"/>
      <c r="O179" s="109"/>
      <c r="P179" s="109"/>
    </row>
    <row r="180" spans="13:16" s="411" customFormat="1" x14ac:dyDescent="0.25">
      <c r="M180" s="109"/>
      <c r="N180" s="109"/>
      <c r="O180" s="109"/>
      <c r="P180" s="109"/>
    </row>
    <row r="181" spans="13:16" s="411" customFormat="1" x14ac:dyDescent="0.25">
      <c r="M181" s="109"/>
      <c r="N181" s="109"/>
      <c r="O181" s="109"/>
      <c r="P181" s="109"/>
    </row>
    <row r="182" spans="13:16" s="411" customFormat="1" x14ac:dyDescent="0.25">
      <c r="M182" s="109"/>
      <c r="N182" s="109"/>
      <c r="O182" s="109"/>
      <c r="P182" s="109"/>
    </row>
    <row r="183" spans="13:16" s="411" customFormat="1" x14ac:dyDescent="0.25">
      <c r="M183" s="109"/>
      <c r="N183" s="109"/>
      <c r="O183" s="109"/>
      <c r="P183" s="109"/>
    </row>
    <row r="184" spans="13:16" s="411" customFormat="1" x14ac:dyDescent="0.25">
      <c r="M184" s="109"/>
      <c r="N184" s="109"/>
      <c r="O184" s="109"/>
      <c r="P184" s="109"/>
    </row>
    <row r="185" spans="13:16" s="411" customFormat="1" x14ac:dyDescent="0.25">
      <c r="M185" s="109"/>
      <c r="N185" s="109"/>
      <c r="O185" s="109"/>
      <c r="P185" s="109"/>
    </row>
    <row r="186" spans="13:16" s="411" customFormat="1" x14ac:dyDescent="0.25">
      <c r="M186" s="109"/>
      <c r="N186" s="109"/>
      <c r="O186" s="109"/>
      <c r="P186" s="109"/>
    </row>
    <row r="187" spans="13:16" s="411" customFormat="1" x14ac:dyDescent="0.25">
      <c r="M187" s="109"/>
      <c r="N187" s="109"/>
      <c r="O187" s="109"/>
      <c r="P187" s="109"/>
    </row>
    <row r="188" spans="13:16" s="411" customFormat="1" x14ac:dyDescent="0.25">
      <c r="M188" s="109"/>
      <c r="N188" s="109"/>
      <c r="O188" s="109"/>
      <c r="P188" s="109"/>
    </row>
    <row r="189" spans="13:16" s="411" customFormat="1" x14ac:dyDescent="0.25">
      <c r="M189" s="109"/>
      <c r="N189" s="109"/>
      <c r="O189" s="109"/>
      <c r="P189" s="109"/>
    </row>
    <row r="190" spans="13:16" s="411" customFormat="1" x14ac:dyDescent="0.25">
      <c r="M190" s="109"/>
      <c r="N190" s="109"/>
      <c r="O190" s="109"/>
      <c r="P190" s="109"/>
    </row>
    <row r="191" spans="13:16" s="411" customFormat="1" x14ac:dyDescent="0.25">
      <c r="M191" s="109"/>
      <c r="N191" s="109"/>
      <c r="O191" s="109"/>
      <c r="P191" s="109"/>
    </row>
    <row r="192" spans="13:16" s="411" customFormat="1" x14ac:dyDescent="0.25">
      <c r="M192" s="109"/>
      <c r="N192" s="109"/>
      <c r="O192" s="109"/>
      <c r="P192" s="109"/>
    </row>
    <row r="193" spans="12:16" s="411" customFormat="1" x14ac:dyDescent="0.25">
      <c r="M193" s="109"/>
      <c r="N193" s="109"/>
      <c r="O193" s="109"/>
      <c r="P193" s="109"/>
    </row>
    <row r="194" spans="12:16" s="411" customFormat="1" x14ac:dyDescent="0.25">
      <c r="M194" s="109"/>
      <c r="N194" s="109"/>
      <c r="O194" s="109"/>
      <c r="P194" s="109"/>
    </row>
    <row r="195" spans="12:16" s="411" customFormat="1" x14ac:dyDescent="0.25">
      <c r="M195" s="109"/>
      <c r="N195" s="109"/>
      <c r="O195" s="109"/>
      <c r="P195" s="109"/>
    </row>
    <row r="196" spans="12:16" s="411" customFormat="1" x14ac:dyDescent="0.25">
      <c r="M196" s="109"/>
      <c r="N196" s="109"/>
      <c r="O196" s="109"/>
      <c r="P196" s="109"/>
    </row>
    <row r="197" spans="12:16" s="411" customFormat="1" x14ac:dyDescent="0.25">
      <c r="M197" s="109"/>
      <c r="N197" s="109"/>
      <c r="O197" s="109"/>
      <c r="P197" s="109"/>
    </row>
    <row r="198" spans="12:16" s="411" customFormat="1" x14ac:dyDescent="0.25">
      <c r="M198" s="109"/>
      <c r="N198" s="109"/>
      <c r="O198" s="109"/>
      <c r="P198" s="109"/>
    </row>
    <row r="199" spans="12:16" s="411" customFormat="1" x14ac:dyDescent="0.25">
      <c r="L199" s="407"/>
      <c r="M199" s="109"/>
      <c r="N199" s="109"/>
      <c r="O199" s="109"/>
      <c r="P199" s="109"/>
    </row>
    <row r="200" spans="12:16" s="411" customFormat="1" x14ac:dyDescent="0.25">
      <c r="L200" s="407"/>
      <c r="M200" s="109"/>
      <c r="N200" s="109"/>
      <c r="O200" s="109"/>
      <c r="P200" s="109"/>
    </row>
    <row r="201" spans="12:16" s="411" customFormat="1" x14ac:dyDescent="0.25">
      <c r="L201" s="407"/>
      <c r="M201" s="109"/>
      <c r="N201" s="109"/>
      <c r="O201" s="109"/>
      <c r="P201" s="109"/>
    </row>
    <row r="202" spans="12:16" s="411" customFormat="1" x14ac:dyDescent="0.25">
      <c r="L202" s="407"/>
      <c r="M202" s="109"/>
      <c r="N202" s="109"/>
      <c r="O202" s="109"/>
      <c r="P202" s="109"/>
    </row>
    <row r="203" spans="12:16" s="411" customFormat="1" x14ac:dyDescent="0.25">
      <c r="L203" s="407"/>
      <c r="M203" s="109"/>
      <c r="N203" s="109"/>
      <c r="O203" s="109"/>
      <c r="P203" s="109"/>
    </row>
    <row r="204" spans="12:16" s="411" customFormat="1" x14ac:dyDescent="0.25">
      <c r="L204" s="407"/>
      <c r="M204" s="109"/>
      <c r="N204" s="109"/>
      <c r="O204" s="109"/>
      <c r="P204" s="109"/>
    </row>
    <row r="205" spans="12:16" s="411" customFormat="1" x14ac:dyDescent="0.25">
      <c r="L205" s="407"/>
      <c r="M205" s="109"/>
      <c r="N205" s="109"/>
      <c r="O205" s="109"/>
      <c r="P205" s="109"/>
    </row>
  </sheetData>
  <mergeCells count="109">
    <mergeCell ref="R10:R11"/>
    <mergeCell ref="L10:L11"/>
    <mergeCell ref="M10:M11"/>
    <mergeCell ref="N10:N11"/>
    <mergeCell ref="Q8:Q9"/>
    <mergeCell ref="P8:P9"/>
    <mergeCell ref="R8:R9"/>
    <mergeCell ref="A10:A11"/>
    <mergeCell ref="B10:B11"/>
    <mergeCell ref="C10:C11"/>
    <mergeCell ref="D10:D11"/>
    <mergeCell ref="E10:E11"/>
    <mergeCell ref="F10:F11"/>
    <mergeCell ref="J10:J11"/>
    <mergeCell ref="K10:K11"/>
    <mergeCell ref="P10:P11"/>
    <mergeCell ref="Q10:Q11"/>
    <mergeCell ref="O10:O11"/>
    <mergeCell ref="K4:L4"/>
    <mergeCell ref="M4:N4"/>
    <mergeCell ref="O4:P4"/>
    <mergeCell ref="Q4:Q5"/>
    <mergeCell ref="R4:R5"/>
    <mergeCell ref="A8:A9"/>
    <mergeCell ref="B8:B9"/>
    <mergeCell ref="C8:C9"/>
    <mergeCell ref="D8:D9"/>
    <mergeCell ref="E8:E9"/>
    <mergeCell ref="F8:F9"/>
    <mergeCell ref="J8:J9"/>
    <mergeCell ref="K8:K9"/>
    <mergeCell ref="L8:L9"/>
    <mergeCell ref="M8:M9"/>
    <mergeCell ref="N8:N9"/>
    <mergeCell ref="O8:O9"/>
    <mergeCell ref="A4:A5"/>
    <mergeCell ref="B4:B5"/>
    <mergeCell ref="C4:C5"/>
    <mergeCell ref="D4:D5"/>
    <mergeCell ref="E4:E5"/>
    <mergeCell ref="F4:F5"/>
    <mergeCell ref="G4:G5"/>
    <mergeCell ref="H4:I4"/>
    <mergeCell ref="J4:J5"/>
    <mergeCell ref="A22:A23"/>
    <mergeCell ref="B22:B23"/>
    <mergeCell ref="C22:C23"/>
    <mergeCell ref="D22:D23"/>
    <mergeCell ref="E22:E23"/>
    <mergeCell ref="F22:F23"/>
    <mergeCell ref="J22:J23"/>
    <mergeCell ref="G18:G19"/>
    <mergeCell ref="J18:J19"/>
    <mergeCell ref="A18:A19"/>
    <mergeCell ref="B18:B19"/>
    <mergeCell ref="C18:C19"/>
    <mergeCell ref="D18:D19"/>
    <mergeCell ref="E18:E19"/>
    <mergeCell ref="F18:F19"/>
    <mergeCell ref="R22:R23"/>
    <mergeCell ref="M18:M19"/>
    <mergeCell ref="N18:N19"/>
    <mergeCell ref="O18:O19"/>
    <mergeCell ref="P18:P19"/>
    <mergeCell ref="Q18:Q19"/>
    <mergeCell ref="K22:K23"/>
    <mergeCell ref="L22:L23"/>
    <mergeCell ref="M22:M23"/>
    <mergeCell ref="N22:N23"/>
    <mergeCell ref="O22:O23"/>
    <mergeCell ref="P22:P23"/>
    <mergeCell ref="R18:R19"/>
    <mergeCell ref="K18:K19"/>
    <mergeCell ref="L18:L19"/>
    <mergeCell ref="Q22:Q23"/>
    <mergeCell ref="M70:N70"/>
    <mergeCell ref="O70:P70"/>
    <mergeCell ref="Q27:Q28"/>
    <mergeCell ref="K27:K28"/>
    <mergeCell ref="L27:L28"/>
    <mergeCell ref="M27:M28"/>
    <mergeCell ref="N27:N28"/>
    <mergeCell ref="O27:O28"/>
    <mergeCell ref="F24:F25"/>
    <mergeCell ref="J24:J25"/>
    <mergeCell ref="K24:K25"/>
    <mergeCell ref="L24:L25"/>
    <mergeCell ref="M24:M25"/>
    <mergeCell ref="R27:R28"/>
    <mergeCell ref="M32:N32"/>
    <mergeCell ref="O32:P32"/>
    <mergeCell ref="A24:A25"/>
    <mergeCell ref="B24:B25"/>
    <mergeCell ref="C24:C25"/>
    <mergeCell ref="R24:R25"/>
    <mergeCell ref="N24:N25"/>
    <mergeCell ref="O24:O25"/>
    <mergeCell ref="P24:P25"/>
    <mergeCell ref="P27:P28"/>
    <mergeCell ref="Q24:Q25"/>
    <mergeCell ref="A27:A28"/>
    <mergeCell ref="B27:B28"/>
    <mergeCell ref="C27:C28"/>
    <mergeCell ref="D27:D28"/>
    <mergeCell ref="E27:E28"/>
    <mergeCell ref="F27:F28"/>
    <mergeCell ref="J27:J28"/>
    <mergeCell ref="D24:D25"/>
    <mergeCell ref="E24:E2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S133"/>
  <sheetViews>
    <sheetView topLeftCell="A13" zoomScale="50" zoomScaleNormal="50" workbookViewId="0">
      <selection activeCell="A3" sqref="A3"/>
    </sheetView>
  </sheetViews>
  <sheetFormatPr defaultRowHeight="15" x14ac:dyDescent="0.25"/>
  <cols>
    <col min="1" max="1" width="4.7109375" style="407" customWidth="1"/>
    <col min="2" max="2" width="11.140625" style="407" customWidth="1"/>
    <col min="3" max="3" width="11.42578125" style="407" customWidth="1"/>
    <col min="4" max="4" width="11.5703125" style="407" customWidth="1"/>
    <col min="5" max="5" width="45.7109375" style="407" customWidth="1"/>
    <col min="6" max="6" width="57.7109375" style="407" customWidth="1"/>
    <col min="7" max="7" width="35.7109375" style="407" customWidth="1"/>
    <col min="8" max="8" width="21.140625" style="407" customWidth="1"/>
    <col min="9" max="9" width="12.42578125" style="407" customWidth="1"/>
    <col min="10" max="10" width="32.140625" style="407" customWidth="1"/>
    <col min="11" max="11" width="10.7109375" style="407" customWidth="1"/>
    <col min="12" max="12" width="12.7109375" style="407" customWidth="1"/>
    <col min="13" max="16" width="14.7109375" style="104" customWidth="1"/>
    <col min="17" max="17" width="24.28515625" style="407" customWidth="1"/>
    <col min="18" max="18" width="15.7109375" style="407" customWidth="1"/>
    <col min="19" max="19" width="19.5703125" style="407" customWidth="1"/>
    <col min="20" max="258" width="9.140625" style="407"/>
    <col min="259" max="259" width="4.7109375" style="407" bestFit="1" customWidth="1"/>
    <col min="260" max="260" width="9.7109375" style="407" bestFit="1" customWidth="1"/>
    <col min="261" max="261" width="10" style="407" bestFit="1" customWidth="1"/>
    <col min="262" max="262" width="8.85546875" style="407" bestFit="1" customWidth="1"/>
    <col min="263" max="263" width="22.85546875" style="407" customWidth="1"/>
    <col min="264" max="264" width="59.7109375" style="407" bestFit="1" customWidth="1"/>
    <col min="265" max="265" width="57.85546875" style="407" bestFit="1" customWidth="1"/>
    <col min="266" max="266" width="35.28515625" style="407" bestFit="1" customWidth="1"/>
    <col min="267" max="267" width="28.140625" style="407" bestFit="1" customWidth="1"/>
    <col min="268" max="268" width="33.140625" style="407" bestFit="1" customWidth="1"/>
    <col min="269" max="269" width="26" style="407" bestFit="1" customWidth="1"/>
    <col min="270" max="270" width="19.140625" style="407" bestFit="1" customWidth="1"/>
    <col min="271" max="271" width="10.42578125" style="407" customWidth="1"/>
    <col min="272" max="272" width="11.85546875" style="407" customWidth="1"/>
    <col min="273" max="273" width="14.7109375" style="407" customWidth="1"/>
    <col min="274" max="274" width="9" style="407" bestFit="1" customWidth="1"/>
    <col min="275" max="514" width="9.140625" style="407"/>
    <col min="515" max="515" width="4.7109375" style="407" bestFit="1" customWidth="1"/>
    <col min="516" max="516" width="9.7109375" style="407" bestFit="1" customWidth="1"/>
    <col min="517" max="517" width="10" style="407" bestFit="1" customWidth="1"/>
    <col min="518" max="518" width="8.85546875" style="407" bestFit="1" customWidth="1"/>
    <col min="519" max="519" width="22.85546875" style="407" customWidth="1"/>
    <col min="520" max="520" width="59.7109375" style="407" bestFit="1" customWidth="1"/>
    <col min="521" max="521" width="57.85546875" style="407" bestFit="1" customWidth="1"/>
    <col min="522" max="522" width="35.28515625" style="407" bestFit="1" customWidth="1"/>
    <col min="523" max="523" width="28.140625" style="407" bestFit="1" customWidth="1"/>
    <col min="524" max="524" width="33.140625" style="407" bestFit="1" customWidth="1"/>
    <col min="525" max="525" width="26" style="407" bestFit="1" customWidth="1"/>
    <col min="526" max="526" width="19.140625" style="407" bestFit="1" customWidth="1"/>
    <col min="527" max="527" width="10.42578125" style="407" customWidth="1"/>
    <col min="528" max="528" width="11.85546875" style="407" customWidth="1"/>
    <col min="529" max="529" width="14.7109375" style="407" customWidth="1"/>
    <col min="530" max="530" width="9" style="407" bestFit="1" customWidth="1"/>
    <col min="531" max="770" width="9.140625" style="407"/>
    <col min="771" max="771" width="4.7109375" style="407" bestFit="1" customWidth="1"/>
    <col min="772" max="772" width="9.7109375" style="407" bestFit="1" customWidth="1"/>
    <col min="773" max="773" width="10" style="407" bestFit="1" customWidth="1"/>
    <col min="774" max="774" width="8.85546875" style="407" bestFit="1" customWidth="1"/>
    <col min="775" max="775" width="22.85546875" style="407" customWidth="1"/>
    <col min="776" max="776" width="59.7109375" style="407" bestFit="1" customWidth="1"/>
    <col min="777" max="777" width="57.85546875" style="407" bestFit="1" customWidth="1"/>
    <col min="778" max="778" width="35.28515625" style="407" bestFit="1" customWidth="1"/>
    <col min="779" max="779" width="28.140625" style="407" bestFit="1" customWidth="1"/>
    <col min="780" max="780" width="33.140625" style="407" bestFit="1" customWidth="1"/>
    <col min="781" max="781" width="26" style="407" bestFit="1" customWidth="1"/>
    <col min="782" max="782" width="19.140625" style="407" bestFit="1" customWidth="1"/>
    <col min="783" max="783" width="10.42578125" style="407" customWidth="1"/>
    <col min="784" max="784" width="11.85546875" style="407" customWidth="1"/>
    <col min="785" max="785" width="14.7109375" style="407" customWidth="1"/>
    <col min="786" max="786" width="9" style="407" bestFit="1" customWidth="1"/>
    <col min="787" max="1026" width="9.140625" style="407"/>
    <col min="1027" max="1027" width="4.7109375" style="407" bestFit="1" customWidth="1"/>
    <col min="1028" max="1028" width="9.7109375" style="407" bestFit="1" customWidth="1"/>
    <col min="1029" max="1029" width="10" style="407" bestFit="1" customWidth="1"/>
    <col min="1030" max="1030" width="8.85546875" style="407" bestFit="1" customWidth="1"/>
    <col min="1031" max="1031" width="22.85546875" style="407" customWidth="1"/>
    <col min="1032" max="1032" width="59.7109375" style="407" bestFit="1" customWidth="1"/>
    <col min="1033" max="1033" width="57.85546875" style="407" bestFit="1" customWidth="1"/>
    <col min="1034" max="1034" width="35.28515625" style="407" bestFit="1" customWidth="1"/>
    <col min="1035" max="1035" width="28.140625" style="407" bestFit="1" customWidth="1"/>
    <col min="1036" max="1036" width="33.140625" style="407" bestFit="1" customWidth="1"/>
    <col min="1037" max="1037" width="26" style="407" bestFit="1" customWidth="1"/>
    <col min="1038" max="1038" width="19.140625" style="407" bestFit="1" customWidth="1"/>
    <col min="1039" max="1039" width="10.42578125" style="407" customWidth="1"/>
    <col min="1040" max="1040" width="11.85546875" style="407" customWidth="1"/>
    <col min="1041" max="1041" width="14.7109375" style="407" customWidth="1"/>
    <col min="1042" max="1042" width="9" style="407" bestFit="1" customWidth="1"/>
    <col min="1043" max="1282" width="9.140625" style="407"/>
    <col min="1283" max="1283" width="4.7109375" style="407" bestFit="1" customWidth="1"/>
    <col min="1284" max="1284" width="9.7109375" style="407" bestFit="1" customWidth="1"/>
    <col min="1285" max="1285" width="10" style="407" bestFit="1" customWidth="1"/>
    <col min="1286" max="1286" width="8.85546875" style="407" bestFit="1" customWidth="1"/>
    <col min="1287" max="1287" width="22.85546875" style="407" customWidth="1"/>
    <col min="1288" max="1288" width="59.7109375" style="407" bestFit="1" customWidth="1"/>
    <col min="1289" max="1289" width="57.85546875" style="407" bestFit="1" customWidth="1"/>
    <col min="1290" max="1290" width="35.28515625" style="407" bestFit="1" customWidth="1"/>
    <col min="1291" max="1291" width="28.140625" style="407" bestFit="1" customWidth="1"/>
    <col min="1292" max="1292" width="33.140625" style="407" bestFit="1" customWidth="1"/>
    <col min="1293" max="1293" width="26" style="407" bestFit="1" customWidth="1"/>
    <col min="1294" max="1294" width="19.140625" style="407" bestFit="1" customWidth="1"/>
    <col min="1295" max="1295" width="10.42578125" style="407" customWidth="1"/>
    <col min="1296" max="1296" width="11.85546875" style="407" customWidth="1"/>
    <col min="1297" max="1297" width="14.7109375" style="407" customWidth="1"/>
    <col min="1298" max="1298" width="9" style="407" bestFit="1" customWidth="1"/>
    <col min="1299" max="1538" width="9.140625" style="407"/>
    <col min="1539" max="1539" width="4.7109375" style="407" bestFit="1" customWidth="1"/>
    <col min="1540" max="1540" width="9.7109375" style="407" bestFit="1" customWidth="1"/>
    <col min="1541" max="1541" width="10" style="407" bestFit="1" customWidth="1"/>
    <col min="1542" max="1542" width="8.85546875" style="407" bestFit="1" customWidth="1"/>
    <col min="1543" max="1543" width="22.85546875" style="407" customWidth="1"/>
    <col min="1544" max="1544" width="59.7109375" style="407" bestFit="1" customWidth="1"/>
    <col min="1545" max="1545" width="57.85546875" style="407" bestFit="1" customWidth="1"/>
    <col min="1546" max="1546" width="35.28515625" style="407" bestFit="1" customWidth="1"/>
    <col min="1547" max="1547" width="28.140625" style="407" bestFit="1" customWidth="1"/>
    <col min="1548" max="1548" width="33.140625" style="407" bestFit="1" customWidth="1"/>
    <col min="1549" max="1549" width="26" style="407" bestFit="1" customWidth="1"/>
    <col min="1550" max="1550" width="19.140625" style="407" bestFit="1" customWidth="1"/>
    <col min="1551" max="1551" width="10.42578125" style="407" customWidth="1"/>
    <col min="1552" max="1552" width="11.85546875" style="407" customWidth="1"/>
    <col min="1553" max="1553" width="14.7109375" style="407" customWidth="1"/>
    <col min="1554" max="1554" width="9" style="407" bestFit="1" customWidth="1"/>
    <col min="1555" max="1794" width="9.140625" style="407"/>
    <col min="1795" max="1795" width="4.7109375" style="407" bestFit="1" customWidth="1"/>
    <col min="1796" max="1796" width="9.7109375" style="407" bestFit="1" customWidth="1"/>
    <col min="1797" max="1797" width="10" style="407" bestFit="1" customWidth="1"/>
    <col min="1798" max="1798" width="8.85546875" style="407" bestFit="1" customWidth="1"/>
    <col min="1799" max="1799" width="22.85546875" style="407" customWidth="1"/>
    <col min="1800" max="1800" width="59.7109375" style="407" bestFit="1" customWidth="1"/>
    <col min="1801" max="1801" width="57.85546875" style="407" bestFit="1" customWidth="1"/>
    <col min="1802" max="1802" width="35.28515625" style="407" bestFit="1" customWidth="1"/>
    <col min="1803" max="1803" width="28.140625" style="407" bestFit="1" customWidth="1"/>
    <col min="1804" max="1804" width="33.140625" style="407" bestFit="1" customWidth="1"/>
    <col min="1805" max="1805" width="26" style="407" bestFit="1" customWidth="1"/>
    <col min="1806" max="1806" width="19.140625" style="407" bestFit="1" customWidth="1"/>
    <col min="1807" max="1807" width="10.42578125" style="407" customWidth="1"/>
    <col min="1808" max="1808" width="11.85546875" style="407" customWidth="1"/>
    <col min="1809" max="1809" width="14.7109375" style="407" customWidth="1"/>
    <col min="1810" max="1810" width="9" style="407" bestFit="1" customWidth="1"/>
    <col min="1811" max="2050" width="9.140625" style="407"/>
    <col min="2051" max="2051" width="4.7109375" style="407" bestFit="1" customWidth="1"/>
    <col min="2052" max="2052" width="9.7109375" style="407" bestFit="1" customWidth="1"/>
    <col min="2053" max="2053" width="10" style="407" bestFit="1" customWidth="1"/>
    <col min="2054" max="2054" width="8.85546875" style="407" bestFit="1" customWidth="1"/>
    <col min="2055" max="2055" width="22.85546875" style="407" customWidth="1"/>
    <col min="2056" max="2056" width="59.7109375" style="407" bestFit="1" customWidth="1"/>
    <col min="2057" max="2057" width="57.85546875" style="407" bestFit="1" customWidth="1"/>
    <col min="2058" max="2058" width="35.28515625" style="407" bestFit="1" customWidth="1"/>
    <col min="2059" max="2059" width="28.140625" style="407" bestFit="1" customWidth="1"/>
    <col min="2060" max="2060" width="33.140625" style="407" bestFit="1" customWidth="1"/>
    <col min="2061" max="2061" width="26" style="407" bestFit="1" customWidth="1"/>
    <col min="2062" max="2062" width="19.140625" style="407" bestFit="1" customWidth="1"/>
    <col min="2063" max="2063" width="10.42578125" style="407" customWidth="1"/>
    <col min="2064" max="2064" width="11.85546875" style="407" customWidth="1"/>
    <col min="2065" max="2065" width="14.7109375" style="407" customWidth="1"/>
    <col min="2066" max="2066" width="9" style="407" bestFit="1" customWidth="1"/>
    <col min="2067" max="2306" width="9.140625" style="407"/>
    <col min="2307" max="2307" width="4.7109375" style="407" bestFit="1" customWidth="1"/>
    <col min="2308" max="2308" width="9.7109375" style="407" bestFit="1" customWidth="1"/>
    <col min="2309" max="2309" width="10" style="407" bestFit="1" customWidth="1"/>
    <col min="2310" max="2310" width="8.85546875" style="407" bestFit="1" customWidth="1"/>
    <col min="2311" max="2311" width="22.85546875" style="407" customWidth="1"/>
    <col min="2312" max="2312" width="59.7109375" style="407" bestFit="1" customWidth="1"/>
    <col min="2313" max="2313" width="57.85546875" style="407" bestFit="1" customWidth="1"/>
    <col min="2314" max="2314" width="35.28515625" style="407" bestFit="1" customWidth="1"/>
    <col min="2315" max="2315" width="28.140625" style="407" bestFit="1" customWidth="1"/>
    <col min="2316" max="2316" width="33.140625" style="407" bestFit="1" customWidth="1"/>
    <col min="2317" max="2317" width="26" style="407" bestFit="1" customWidth="1"/>
    <col min="2318" max="2318" width="19.140625" style="407" bestFit="1" customWidth="1"/>
    <col min="2319" max="2319" width="10.42578125" style="407" customWidth="1"/>
    <col min="2320" max="2320" width="11.85546875" style="407" customWidth="1"/>
    <col min="2321" max="2321" width="14.7109375" style="407" customWidth="1"/>
    <col min="2322" max="2322" width="9" style="407" bestFit="1" customWidth="1"/>
    <col min="2323" max="2562" width="9.140625" style="407"/>
    <col min="2563" max="2563" width="4.7109375" style="407" bestFit="1" customWidth="1"/>
    <col min="2564" max="2564" width="9.7109375" style="407" bestFit="1" customWidth="1"/>
    <col min="2565" max="2565" width="10" style="407" bestFit="1" customWidth="1"/>
    <col min="2566" max="2566" width="8.85546875" style="407" bestFit="1" customWidth="1"/>
    <col min="2567" max="2567" width="22.85546875" style="407" customWidth="1"/>
    <col min="2568" max="2568" width="59.7109375" style="407" bestFit="1" customWidth="1"/>
    <col min="2569" max="2569" width="57.85546875" style="407" bestFit="1" customWidth="1"/>
    <col min="2570" max="2570" width="35.28515625" style="407" bestFit="1" customWidth="1"/>
    <col min="2571" max="2571" width="28.140625" style="407" bestFit="1" customWidth="1"/>
    <col min="2572" max="2572" width="33.140625" style="407" bestFit="1" customWidth="1"/>
    <col min="2573" max="2573" width="26" style="407" bestFit="1" customWidth="1"/>
    <col min="2574" max="2574" width="19.140625" style="407" bestFit="1" customWidth="1"/>
    <col min="2575" max="2575" width="10.42578125" style="407" customWidth="1"/>
    <col min="2576" max="2576" width="11.85546875" style="407" customWidth="1"/>
    <col min="2577" max="2577" width="14.7109375" style="407" customWidth="1"/>
    <col min="2578" max="2578" width="9" style="407" bestFit="1" customWidth="1"/>
    <col min="2579" max="2818" width="9.140625" style="407"/>
    <col min="2819" max="2819" width="4.7109375" style="407" bestFit="1" customWidth="1"/>
    <col min="2820" max="2820" width="9.7109375" style="407" bestFit="1" customWidth="1"/>
    <col min="2821" max="2821" width="10" style="407" bestFit="1" customWidth="1"/>
    <col min="2822" max="2822" width="8.85546875" style="407" bestFit="1" customWidth="1"/>
    <col min="2823" max="2823" width="22.85546875" style="407" customWidth="1"/>
    <col min="2824" max="2824" width="59.7109375" style="407" bestFit="1" customWidth="1"/>
    <col min="2825" max="2825" width="57.85546875" style="407" bestFit="1" customWidth="1"/>
    <col min="2826" max="2826" width="35.28515625" style="407" bestFit="1" customWidth="1"/>
    <col min="2827" max="2827" width="28.140625" style="407" bestFit="1" customWidth="1"/>
    <col min="2828" max="2828" width="33.140625" style="407" bestFit="1" customWidth="1"/>
    <col min="2829" max="2829" width="26" style="407" bestFit="1" customWidth="1"/>
    <col min="2830" max="2830" width="19.140625" style="407" bestFit="1" customWidth="1"/>
    <col min="2831" max="2831" width="10.42578125" style="407" customWidth="1"/>
    <col min="2832" max="2832" width="11.85546875" style="407" customWidth="1"/>
    <col min="2833" max="2833" width="14.7109375" style="407" customWidth="1"/>
    <col min="2834" max="2834" width="9" style="407" bestFit="1" customWidth="1"/>
    <col min="2835" max="3074" width="9.140625" style="407"/>
    <col min="3075" max="3075" width="4.7109375" style="407" bestFit="1" customWidth="1"/>
    <col min="3076" max="3076" width="9.7109375" style="407" bestFit="1" customWidth="1"/>
    <col min="3077" max="3077" width="10" style="407" bestFit="1" customWidth="1"/>
    <col min="3078" max="3078" width="8.85546875" style="407" bestFit="1" customWidth="1"/>
    <col min="3079" max="3079" width="22.85546875" style="407" customWidth="1"/>
    <col min="3080" max="3080" width="59.7109375" style="407" bestFit="1" customWidth="1"/>
    <col min="3081" max="3081" width="57.85546875" style="407" bestFit="1" customWidth="1"/>
    <col min="3082" max="3082" width="35.28515625" style="407" bestFit="1" customWidth="1"/>
    <col min="3083" max="3083" width="28.140625" style="407" bestFit="1" customWidth="1"/>
    <col min="3084" max="3084" width="33.140625" style="407" bestFit="1" customWidth="1"/>
    <col min="3085" max="3085" width="26" style="407" bestFit="1" customWidth="1"/>
    <col min="3086" max="3086" width="19.140625" style="407" bestFit="1" customWidth="1"/>
    <col min="3087" max="3087" width="10.42578125" style="407" customWidth="1"/>
    <col min="3088" max="3088" width="11.85546875" style="407" customWidth="1"/>
    <col min="3089" max="3089" width="14.7109375" style="407" customWidth="1"/>
    <col min="3090" max="3090" width="9" style="407" bestFit="1" customWidth="1"/>
    <col min="3091" max="3330" width="9.140625" style="407"/>
    <col min="3331" max="3331" width="4.7109375" style="407" bestFit="1" customWidth="1"/>
    <col min="3332" max="3332" width="9.7109375" style="407" bestFit="1" customWidth="1"/>
    <col min="3333" max="3333" width="10" style="407" bestFit="1" customWidth="1"/>
    <col min="3334" max="3334" width="8.85546875" style="407" bestFit="1" customWidth="1"/>
    <col min="3335" max="3335" width="22.85546875" style="407" customWidth="1"/>
    <col min="3336" max="3336" width="59.7109375" style="407" bestFit="1" customWidth="1"/>
    <col min="3337" max="3337" width="57.85546875" style="407" bestFit="1" customWidth="1"/>
    <col min="3338" max="3338" width="35.28515625" style="407" bestFit="1" customWidth="1"/>
    <col min="3339" max="3339" width="28.140625" style="407" bestFit="1" customWidth="1"/>
    <col min="3340" max="3340" width="33.140625" style="407" bestFit="1" customWidth="1"/>
    <col min="3341" max="3341" width="26" style="407" bestFit="1" customWidth="1"/>
    <col min="3342" max="3342" width="19.140625" style="407" bestFit="1" customWidth="1"/>
    <col min="3343" max="3343" width="10.42578125" style="407" customWidth="1"/>
    <col min="3344" max="3344" width="11.85546875" style="407" customWidth="1"/>
    <col min="3345" max="3345" width="14.7109375" style="407" customWidth="1"/>
    <col min="3346" max="3346" width="9" style="407" bestFit="1" customWidth="1"/>
    <col min="3347" max="3586" width="9.140625" style="407"/>
    <col min="3587" max="3587" width="4.7109375" style="407" bestFit="1" customWidth="1"/>
    <col min="3588" max="3588" width="9.7109375" style="407" bestFit="1" customWidth="1"/>
    <col min="3589" max="3589" width="10" style="407" bestFit="1" customWidth="1"/>
    <col min="3590" max="3590" width="8.85546875" style="407" bestFit="1" customWidth="1"/>
    <col min="3591" max="3591" width="22.85546875" style="407" customWidth="1"/>
    <col min="3592" max="3592" width="59.7109375" style="407" bestFit="1" customWidth="1"/>
    <col min="3593" max="3593" width="57.85546875" style="407" bestFit="1" customWidth="1"/>
    <col min="3594" max="3594" width="35.28515625" style="407" bestFit="1" customWidth="1"/>
    <col min="3595" max="3595" width="28.140625" style="407" bestFit="1" customWidth="1"/>
    <col min="3596" max="3596" width="33.140625" style="407" bestFit="1" customWidth="1"/>
    <col min="3597" max="3597" width="26" style="407" bestFit="1" customWidth="1"/>
    <col min="3598" max="3598" width="19.140625" style="407" bestFit="1" customWidth="1"/>
    <col min="3599" max="3599" width="10.42578125" style="407" customWidth="1"/>
    <col min="3600" max="3600" width="11.85546875" style="407" customWidth="1"/>
    <col min="3601" max="3601" width="14.7109375" style="407" customWidth="1"/>
    <col min="3602" max="3602" width="9" style="407" bestFit="1" customWidth="1"/>
    <col min="3603" max="3842" width="9.140625" style="407"/>
    <col min="3843" max="3843" width="4.7109375" style="407" bestFit="1" customWidth="1"/>
    <col min="3844" max="3844" width="9.7109375" style="407" bestFit="1" customWidth="1"/>
    <col min="3845" max="3845" width="10" style="407" bestFit="1" customWidth="1"/>
    <col min="3846" max="3846" width="8.85546875" style="407" bestFit="1" customWidth="1"/>
    <col min="3847" max="3847" width="22.85546875" style="407" customWidth="1"/>
    <col min="3848" max="3848" width="59.7109375" style="407" bestFit="1" customWidth="1"/>
    <col min="3849" max="3849" width="57.85546875" style="407" bestFit="1" customWidth="1"/>
    <col min="3850" max="3850" width="35.28515625" style="407" bestFit="1" customWidth="1"/>
    <col min="3851" max="3851" width="28.140625" style="407" bestFit="1" customWidth="1"/>
    <col min="3852" max="3852" width="33.140625" style="407" bestFit="1" customWidth="1"/>
    <col min="3853" max="3853" width="26" style="407" bestFit="1" customWidth="1"/>
    <col min="3854" max="3854" width="19.140625" style="407" bestFit="1" customWidth="1"/>
    <col min="3855" max="3855" width="10.42578125" style="407" customWidth="1"/>
    <col min="3856" max="3856" width="11.85546875" style="407" customWidth="1"/>
    <col min="3857" max="3857" width="14.7109375" style="407" customWidth="1"/>
    <col min="3858" max="3858" width="9" style="407" bestFit="1" customWidth="1"/>
    <col min="3859" max="4098" width="9.140625" style="407"/>
    <col min="4099" max="4099" width="4.7109375" style="407" bestFit="1" customWidth="1"/>
    <col min="4100" max="4100" width="9.7109375" style="407" bestFit="1" customWidth="1"/>
    <col min="4101" max="4101" width="10" style="407" bestFit="1" customWidth="1"/>
    <col min="4102" max="4102" width="8.85546875" style="407" bestFit="1" customWidth="1"/>
    <col min="4103" max="4103" width="22.85546875" style="407" customWidth="1"/>
    <col min="4104" max="4104" width="59.7109375" style="407" bestFit="1" customWidth="1"/>
    <col min="4105" max="4105" width="57.85546875" style="407" bestFit="1" customWidth="1"/>
    <col min="4106" max="4106" width="35.28515625" style="407" bestFit="1" customWidth="1"/>
    <col min="4107" max="4107" width="28.140625" style="407" bestFit="1" customWidth="1"/>
    <col min="4108" max="4108" width="33.140625" style="407" bestFit="1" customWidth="1"/>
    <col min="4109" max="4109" width="26" style="407" bestFit="1" customWidth="1"/>
    <col min="4110" max="4110" width="19.140625" style="407" bestFit="1" customWidth="1"/>
    <col min="4111" max="4111" width="10.42578125" style="407" customWidth="1"/>
    <col min="4112" max="4112" width="11.85546875" style="407" customWidth="1"/>
    <col min="4113" max="4113" width="14.7109375" style="407" customWidth="1"/>
    <col min="4114" max="4114" width="9" style="407" bestFit="1" customWidth="1"/>
    <col min="4115" max="4354" width="9.140625" style="407"/>
    <col min="4355" max="4355" width="4.7109375" style="407" bestFit="1" customWidth="1"/>
    <col min="4356" max="4356" width="9.7109375" style="407" bestFit="1" customWidth="1"/>
    <col min="4357" max="4357" width="10" style="407" bestFit="1" customWidth="1"/>
    <col min="4358" max="4358" width="8.85546875" style="407" bestFit="1" customWidth="1"/>
    <col min="4359" max="4359" width="22.85546875" style="407" customWidth="1"/>
    <col min="4360" max="4360" width="59.7109375" style="407" bestFit="1" customWidth="1"/>
    <col min="4361" max="4361" width="57.85546875" style="407" bestFit="1" customWidth="1"/>
    <col min="4362" max="4362" width="35.28515625" style="407" bestFit="1" customWidth="1"/>
    <col min="4363" max="4363" width="28.140625" style="407" bestFit="1" customWidth="1"/>
    <col min="4364" max="4364" width="33.140625" style="407" bestFit="1" customWidth="1"/>
    <col min="4365" max="4365" width="26" style="407" bestFit="1" customWidth="1"/>
    <col min="4366" max="4366" width="19.140625" style="407" bestFit="1" customWidth="1"/>
    <col min="4367" max="4367" width="10.42578125" style="407" customWidth="1"/>
    <col min="4368" max="4368" width="11.85546875" style="407" customWidth="1"/>
    <col min="4369" max="4369" width="14.7109375" style="407" customWidth="1"/>
    <col min="4370" max="4370" width="9" style="407" bestFit="1" customWidth="1"/>
    <col min="4371" max="4610" width="9.140625" style="407"/>
    <col min="4611" max="4611" width="4.7109375" style="407" bestFit="1" customWidth="1"/>
    <col min="4612" max="4612" width="9.7109375" style="407" bestFit="1" customWidth="1"/>
    <col min="4613" max="4613" width="10" style="407" bestFit="1" customWidth="1"/>
    <col min="4614" max="4614" width="8.85546875" style="407" bestFit="1" customWidth="1"/>
    <col min="4615" max="4615" width="22.85546875" style="407" customWidth="1"/>
    <col min="4616" max="4616" width="59.7109375" style="407" bestFit="1" customWidth="1"/>
    <col min="4617" max="4617" width="57.85546875" style="407" bestFit="1" customWidth="1"/>
    <col min="4618" max="4618" width="35.28515625" style="407" bestFit="1" customWidth="1"/>
    <col min="4619" max="4619" width="28.140625" style="407" bestFit="1" customWidth="1"/>
    <col min="4620" max="4620" width="33.140625" style="407" bestFit="1" customWidth="1"/>
    <col min="4621" max="4621" width="26" style="407" bestFit="1" customWidth="1"/>
    <col min="4622" max="4622" width="19.140625" style="407" bestFit="1" customWidth="1"/>
    <col min="4623" max="4623" width="10.42578125" style="407" customWidth="1"/>
    <col min="4624" max="4624" width="11.85546875" style="407" customWidth="1"/>
    <col min="4625" max="4625" width="14.7109375" style="407" customWidth="1"/>
    <col min="4626" max="4626" width="9" style="407" bestFit="1" customWidth="1"/>
    <col min="4627" max="4866" width="9.140625" style="407"/>
    <col min="4867" max="4867" width="4.7109375" style="407" bestFit="1" customWidth="1"/>
    <col min="4868" max="4868" width="9.7109375" style="407" bestFit="1" customWidth="1"/>
    <col min="4869" max="4869" width="10" style="407" bestFit="1" customWidth="1"/>
    <col min="4870" max="4870" width="8.85546875" style="407" bestFit="1" customWidth="1"/>
    <col min="4871" max="4871" width="22.85546875" style="407" customWidth="1"/>
    <col min="4872" max="4872" width="59.7109375" style="407" bestFit="1" customWidth="1"/>
    <col min="4873" max="4873" width="57.85546875" style="407" bestFit="1" customWidth="1"/>
    <col min="4874" max="4874" width="35.28515625" style="407" bestFit="1" customWidth="1"/>
    <col min="4875" max="4875" width="28.140625" style="407" bestFit="1" customWidth="1"/>
    <col min="4876" max="4876" width="33.140625" style="407" bestFit="1" customWidth="1"/>
    <col min="4877" max="4877" width="26" style="407" bestFit="1" customWidth="1"/>
    <col min="4878" max="4878" width="19.140625" style="407" bestFit="1" customWidth="1"/>
    <col min="4879" max="4879" width="10.42578125" style="407" customWidth="1"/>
    <col min="4880" max="4880" width="11.85546875" style="407" customWidth="1"/>
    <col min="4881" max="4881" width="14.7109375" style="407" customWidth="1"/>
    <col min="4882" max="4882" width="9" style="407" bestFit="1" customWidth="1"/>
    <col min="4883" max="5122" width="9.140625" style="407"/>
    <col min="5123" max="5123" width="4.7109375" style="407" bestFit="1" customWidth="1"/>
    <col min="5124" max="5124" width="9.7109375" style="407" bestFit="1" customWidth="1"/>
    <col min="5125" max="5125" width="10" style="407" bestFit="1" customWidth="1"/>
    <col min="5126" max="5126" width="8.85546875" style="407" bestFit="1" customWidth="1"/>
    <col min="5127" max="5127" width="22.85546875" style="407" customWidth="1"/>
    <col min="5128" max="5128" width="59.7109375" style="407" bestFit="1" customWidth="1"/>
    <col min="5129" max="5129" width="57.85546875" style="407" bestFit="1" customWidth="1"/>
    <col min="5130" max="5130" width="35.28515625" style="407" bestFit="1" customWidth="1"/>
    <col min="5131" max="5131" width="28.140625" style="407" bestFit="1" customWidth="1"/>
    <col min="5132" max="5132" width="33.140625" style="407" bestFit="1" customWidth="1"/>
    <col min="5133" max="5133" width="26" style="407" bestFit="1" customWidth="1"/>
    <col min="5134" max="5134" width="19.140625" style="407" bestFit="1" customWidth="1"/>
    <col min="5135" max="5135" width="10.42578125" style="407" customWidth="1"/>
    <col min="5136" max="5136" width="11.85546875" style="407" customWidth="1"/>
    <col min="5137" max="5137" width="14.7109375" style="407" customWidth="1"/>
    <col min="5138" max="5138" width="9" style="407" bestFit="1" customWidth="1"/>
    <col min="5139" max="5378" width="9.140625" style="407"/>
    <col min="5379" max="5379" width="4.7109375" style="407" bestFit="1" customWidth="1"/>
    <col min="5380" max="5380" width="9.7109375" style="407" bestFit="1" customWidth="1"/>
    <col min="5381" max="5381" width="10" style="407" bestFit="1" customWidth="1"/>
    <col min="5382" max="5382" width="8.85546875" style="407" bestFit="1" customWidth="1"/>
    <col min="5383" max="5383" width="22.85546875" style="407" customWidth="1"/>
    <col min="5384" max="5384" width="59.7109375" style="407" bestFit="1" customWidth="1"/>
    <col min="5385" max="5385" width="57.85546875" style="407" bestFit="1" customWidth="1"/>
    <col min="5386" max="5386" width="35.28515625" style="407" bestFit="1" customWidth="1"/>
    <col min="5387" max="5387" width="28.140625" style="407" bestFit="1" customWidth="1"/>
    <col min="5388" max="5388" width="33.140625" style="407" bestFit="1" customWidth="1"/>
    <col min="5389" max="5389" width="26" style="407" bestFit="1" customWidth="1"/>
    <col min="5390" max="5390" width="19.140625" style="407" bestFit="1" customWidth="1"/>
    <col min="5391" max="5391" width="10.42578125" style="407" customWidth="1"/>
    <col min="5392" max="5392" width="11.85546875" style="407" customWidth="1"/>
    <col min="5393" max="5393" width="14.7109375" style="407" customWidth="1"/>
    <col min="5394" max="5394" width="9" style="407" bestFit="1" customWidth="1"/>
    <col min="5395" max="5634" width="9.140625" style="407"/>
    <col min="5635" max="5635" width="4.7109375" style="407" bestFit="1" customWidth="1"/>
    <col min="5636" max="5636" width="9.7109375" style="407" bestFit="1" customWidth="1"/>
    <col min="5637" max="5637" width="10" style="407" bestFit="1" customWidth="1"/>
    <col min="5638" max="5638" width="8.85546875" style="407" bestFit="1" customWidth="1"/>
    <col min="5639" max="5639" width="22.85546875" style="407" customWidth="1"/>
    <col min="5640" max="5640" width="59.7109375" style="407" bestFit="1" customWidth="1"/>
    <col min="5641" max="5641" width="57.85546875" style="407" bestFit="1" customWidth="1"/>
    <col min="5642" max="5642" width="35.28515625" style="407" bestFit="1" customWidth="1"/>
    <col min="5643" max="5643" width="28.140625" style="407" bestFit="1" customWidth="1"/>
    <col min="5644" max="5644" width="33.140625" style="407" bestFit="1" customWidth="1"/>
    <col min="5645" max="5645" width="26" style="407" bestFit="1" customWidth="1"/>
    <col min="5646" max="5646" width="19.140625" style="407" bestFit="1" customWidth="1"/>
    <col min="5647" max="5647" width="10.42578125" style="407" customWidth="1"/>
    <col min="5648" max="5648" width="11.85546875" style="407" customWidth="1"/>
    <col min="5649" max="5649" width="14.7109375" style="407" customWidth="1"/>
    <col min="5650" max="5650" width="9" style="407" bestFit="1" customWidth="1"/>
    <col min="5651" max="5890" width="9.140625" style="407"/>
    <col min="5891" max="5891" width="4.7109375" style="407" bestFit="1" customWidth="1"/>
    <col min="5892" max="5892" width="9.7109375" style="407" bestFit="1" customWidth="1"/>
    <col min="5893" max="5893" width="10" style="407" bestFit="1" customWidth="1"/>
    <col min="5894" max="5894" width="8.85546875" style="407" bestFit="1" customWidth="1"/>
    <col min="5895" max="5895" width="22.85546875" style="407" customWidth="1"/>
    <col min="5896" max="5896" width="59.7109375" style="407" bestFit="1" customWidth="1"/>
    <col min="5897" max="5897" width="57.85546875" style="407" bestFit="1" customWidth="1"/>
    <col min="5898" max="5898" width="35.28515625" style="407" bestFit="1" customWidth="1"/>
    <col min="5899" max="5899" width="28.140625" style="407" bestFit="1" customWidth="1"/>
    <col min="5900" max="5900" width="33.140625" style="407" bestFit="1" customWidth="1"/>
    <col min="5901" max="5901" width="26" style="407" bestFit="1" customWidth="1"/>
    <col min="5902" max="5902" width="19.140625" style="407" bestFit="1" customWidth="1"/>
    <col min="5903" max="5903" width="10.42578125" style="407" customWidth="1"/>
    <col min="5904" max="5904" width="11.85546875" style="407" customWidth="1"/>
    <col min="5905" max="5905" width="14.7109375" style="407" customWidth="1"/>
    <col min="5906" max="5906" width="9" style="407" bestFit="1" customWidth="1"/>
    <col min="5907" max="6146" width="9.140625" style="407"/>
    <col min="6147" max="6147" width="4.7109375" style="407" bestFit="1" customWidth="1"/>
    <col min="6148" max="6148" width="9.7109375" style="407" bestFit="1" customWidth="1"/>
    <col min="6149" max="6149" width="10" style="407" bestFit="1" customWidth="1"/>
    <col min="6150" max="6150" width="8.85546875" style="407" bestFit="1" customWidth="1"/>
    <col min="6151" max="6151" width="22.85546875" style="407" customWidth="1"/>
    <col min="6152" max="6152" width="59.7109375" style="407" bestFit="1" customWidth="1"/>
    <col min="6153" max="6153" width="57.85546875" style="407" bestFit="1" customWidth="1"/>
    <col min="6154" max="6154" width="35.28515625" style="407" bestFit="1" customWidth="1"/>
    <col min="6155" max="6155" width="28.140625" style="407" bestFit="1" customWidth="1"/>
    <col min="6156" max="6156" width="33.140625" style="407" bestFit="1" customWidth="1"/>
    <col min="6157" max="6157" width="26" style="407" bestFit="1" customWidth="1"/>
    <col min="6158" max="6158" width="19.140625" style="407" bestFit="1" customWidth="1"/>
    <col min="6159" max="6159" width="10.42578125" style="407" customWidth="1"/>
    <col min="6160" max="6160" width="11.85546875" style="407" customWidth="1"/>
    <col min="6161" max="6161" width="14.7109375" style="407" customWidth="1"/>
    <col min="6162" max="6162" width="9" style="407" bestFit="1" customWidth="1"/>
    <col min="6163" max="6402" width="9.140625" style="407"/>
    <col min="6403" max="6403" width="4.7109375" style="407" bestFit="1" customWidth="1"/>
    <col min="6404" max="6404" width="9.7109375" style="407" bestFit="1" customWidth="1"/>
    <col min="6405" max="6405" width="10" style="407" bestFit="1" customWidth="1"/>
    <col min="6406" max="6406" width="8.85546875" style="407" bestFit="1" customWidth="1"/>
    <col min="6407" max="6407" width="22.85546875" style="407" customWidth="1"/>
    <col min="6408" max="6408" width="59.7109375" style="407" bestFit="1" customWidth="1"/>
    <col min="6409" max="6409" width="57.85546875" style="407" bestFit="1" customWidth="1"/>
    <col min="6410" max="6410" width="35.28515625" style="407" bestFit="1" customWidth="1"/>
    <col min="6411" max="6411" width="28.140625" style="407" bestFit="1" customWidth="1"/>
    <col min="6412" max="6412" width="33.140625" style="407" bestFit="1" customWidth="1"/>
    <col min="6413" max="6413" width="26" style="407" bestFit="1" customWidth="1"/>
    <col min="6414" max="6414" width="19.140625" style="407" bestFit="1" customWidth="1"/>
    <col min="6415" max="6415" width="10.42578125" style="407" customWidth="1"/>
    <col min="6416" max="6416" width="11.85546875" style="407" customWidth="1"/>
    <col min="6417" max="6417" width="14.7109375" style="407" customWidth="1"/>
    <col min="6418" max="6418" width="9" style="407" bestFit="1" customWidth="1"/>
    <col min="6419" max="6658" width="9.140625" style="407"/>
    <col min="6659" max="6659" width="4.7109375" style="407" bestFit="1" customWidth="1"/>
    <col min="6660" max="6660" width="9.7109375" style="407" bestFit="1" customWidth="1"/>
    <col min="6661" max="6661" width="10" style="407" bestFit="1" customWidth="1"/>
    <col min="6662" max="6662" width="8.85546875" style="407" bestFit="1" customWidth="1"/>
    <col min="6663" max="6663" width="22.85546875" style="407" customWidth="1"/>
    <col min="6664" max="6664" width="59.7109375" style="407" bestFit="1" customWidth="1"/>
    <col min="6665" max="6665" width="57.85546875" style="407" bestFit="1" customWidth="1"/>
    <col min="6666" max="6666" width="35.28515625" style="407" bestFit="1" customWidth="1"/>
    <col min="6667" max="6667" width="28.140625" style="407" bestFit="1" customWidth="1"/>
    <col min="6668" max="6668" width="33.140625" style="407" bestFit="1" customWidth="1"/>
    <col min="6669" max="6669" width="26" style="407" bestFit="1" customWidth="1"/>
    <col min="6670" max="6670" width="19.140625" style="407" bestFit="1" customWidth="1"/>
    <col min="6671" max="6671" width="10.42578125" style="407" customWidth="1"/>
    <col min="6672" max="6672" width="11.85546875" style="407" customWidth="1"/>
    <col min="6673" max="6673" width="14.7109375" style="407" customWidth="1"/>
    <col min="6674" max="6674" width="9" style="407" bestFit="1" customWidth="1"/>
    <col min="6675" max="6914" width="9.140625" style="407"/>
    <col min="6915" max="6915" width="4.7109375" style="407" bestFit="1" customWidth="1"/>
    <col min="6916" max="6916" width="9.7109375" style="407" bestFit="1" customWidth="1"/>
    <col min="6917" max="6917" width="10" style="407" bestFit="1" customWidth="1"/>
    <col min="6918" max="6918" width="8.85546875" style="407" bestFit="1" customWidth="1"/>
    <col min="6919" max="6919" width="22.85546875" style="407" customWidth="1"/>
    <col min="6920" max="6920" width="59.7109375" style="407" bestFit="1" customWidth="1"/>
    <col min="6921" max="6921" width="57.85546875" style="407" bestFit="1" customWidth="1"/>
    <col min="6922" max="6922" width="35.28515625" style="407" bestFit="1" customWidth="1"/>
    <col min="6923" max="6923" width="28.140625" style="407" bestFit="1" customWidth="1"/>
    <col min="6924" max="6924" width="33.140625" style="407" bestFit="1" customWidth="1"/>
    <col min="6925" max="6925" width="26" style="407" bestFit="1" customWidth="1"/>
    <col min="6926" max="6926" width="19.140625" style="407" bestFit="1" customWidth="1"/>
    <col min="6927" max="6927" width="10.42578125" style="407" customWidth="1"/>
    <col min="6928" max="6928" width="11.85546875" style="407" customWidth="1"/>
    <col min="6929" max="6929" width="14.7109375" style="407" customWidth="1"/>
    <col min="6930" max="6930" width="9" style="407" bestFit="1" customWidth="1"/>
    <col min="6931" max="7170" width="9.140625" style="407"/>
    <col min="7171" max="7171" width="4.7109375" style="407" bestFit="1" customWidth="1"/>
    <col min="7172" max="7172" width="9.7109375" style="407" bestFit="1" customWidth="1"/>
    <col min="7173" max="7173" width="10" style="407" bestFit="1" customWidth="1"/>
    <col min="7174" max="7174" width="8.85546875" style="407" bestFit="1" customWidth="1"/>
    <col min="7175" max="7175" width="22.85546875" style="407" customWidth="1"/>
    <col min="7176" max="7176" width="59.7109375" style="407" bestFit="1" customWidth="1"/>
    <col min="7177" max="7177" width="57.85546875" style="407" bestFit="1" customWidth="1"/>
    <col min="7178" max="7178" width="35.28515625" style="407" bestFit="1" customWidth="1"/>
    <col min="7179" max="7179" width="28.140625" style="407" bestFit="1" customWidth="1"/>
    <col min="7180" max="7180" width="33.140625" style="407" bestFit="1" customWidth="1"/>
    <col min="7181" max="7181" width="26" style="407" bestFit="1" customWidth="1"/>
    <col min="7182" max="7182" width="19.140625" style="407" bestFit="1" customWidth="1"/>
    <col min="7183" max="7183" width="10.42578125" style="407" customWidth="1"/>
    <col min="7184" max="7184" width="11.85546875" style="407" customWidth="1"/>
    <col min="7185" max="7185" width="14.7109375" style="407" customWidth="1"/>
    <col min="7186" max="7186" width="9" style="407" bestFit="1" customWidth="1"/>
    <col min="7187" max="7426" width="9.140625" style="407"/>
    <col min="7427" max="7427" width="4.7109375" style="407" bestFit="1" customWidth="1"/>
    <col min="7428" max="7428" width="9.7109375" style="407" bestFit="1" customWidth="1"/>
    <col min="7429" max="7429" width="10" style="407" bestFit="1" customWidth="1"/>
    <col min="7430" max="7430" width="8.85546875" style="407" bestFit="1" customWidth="1"/>
    <col min="7431" max="7431" width="22.85546875" style="407" customWidth="1"/>
    <col min="7432" max="7432" width="59.7109375" style="407" bestFit="1" customWidth="1"/>
    <col min="7433" max="7433" width="57.85546875" style="407" bestFit="1" customWidth="1"/>
    <col min="7434" max="7434" width="35.28515625" style="407" bestFit="1" customWidth="1"/>
    <col min="7435" max="7435" width="28.140625" style="407" bestFit="1" customWidth="1"/>
    <col min="7436" max="7436" width="33.140625" style="407" bestFit="1" customWidth="1"/>
    <col min="7437" max="7437" width="26" style="407" bestFit="1" customWidth="1"/>
    <col min="7438" max="7438" width="19.140625" style="407" bestFit="1" customWidth="1"/>
    <col min="7439" max="7439" width="10.42578125" style="407" customWidth="1"/>
    <col min="7440" max="7440" width="11.85546875" style="407" customWidth="1"/>
    <col min="7441" max="7441" width="14.7109375" style="407" customWidth="1"/>
    <col min="7442" max="7442" width="9" style="407" bestFit="1" customWidth="1"/>
    <col min="7443" max="7682" width="9.140625" style="407"/>
    <col min="7683" max="7683" width="4.7109375" style="407" bestFit="1" customWidth="1"/>
    <col min="7684" max="7684" width="9.7109375" style="407" bestFit="1" customWidth="1"/>
    <col min="7685" max="7685" width="10" style="407" bestFit="1" customWidth="1"/>
    <col min="7686" max="7686" width="8.85546875" style="407" bestFit="1" customWidth="1"/>
    <col min="7687" max="7687" width="22.85546875" style="407" customWidth="1"/>
    <col min="7688" max="7688" width="59.7109375" style="407" bestFit="1" customWidth="1"/>
    <col min="7689" max="7689" width="57.85546875" style="407" bestFit="1" customWidth="1"/>
    <col min="7690" max="7690" width="35.28515625" style="407" bestFit="1" customWidth="1"/>
    <col min="7691" max="7691" width="28.140625" style="407" bestFit="1" customWidth="1"/>
    <col min="7692" max="7692" width="33.140625" style="407" bestFit="1" customWidth="1"/>
    <col min="7693" max="7693" width="26" style="407" bestFit="1" customWidth="1"/>
    <col min="7694" max="7694" width="19.140625" style="407" bestFit="1" customWidth="1"/>
    <col min="7695" max="7695" width="10.42578125" style="407" customWidth="1"/>
    <col min="7696" max="7696" width="11.85546875" style="407" customWidth="1"/>
    <col min="7697" max="7697" width="14.7109375" style="407" customWidth="1"/>
    <col min="7698" max="7698" width="9" style="407" bestFit="1" customWidth="1"/>
    <col min="7699" max="7938" width="9.140625" style="407"/>
    <col min="7939" max="7939" width="4.7109375" style="407" bestFit="1" customWidth="1"/>
    <col min="7940" max="7940" width="9.7109375" style="407" bestFit="1" customWidth="1"/>
    <col min="7941" max="7941" width="10" style="407" bestFit="1" customWidth="1"/>
    <col min="7942" max="7942" width="8.85546875" style="407" bestFit="1" customWidth="1"/>
    <col min="7943" max="7943" width="22.85546875" style="407" customWidth="1"/>
    <col min="7944" max="7944" width="59.7109375" style="407" bestFit="1" customWidth="1"/>
    <col min="7945" max="7945" width="57.85546875" style="407" bestFit="1" customWidth="1"/>
    <col min="7946" max="7946" width="35.28515625" style="407" bestFit="1" customWidth="1"/>
    <col min="7947" max="7947" width="28.140625" style="407" bestFit="1" customWidth="1"/>
    <col min="7948" max="7948" width="33.140625" style="407" bestFit="1" customWidth="1"/>
    <col min="7949" max="7949" width="26" style="407" bestFit="1" customWidth="1"/>
    <col min="7950" max="7950" width="19.140625" style="407" bestFit="1" customWidth="1"/>
    <col min="7951" max="7951" width="10.42578125" style="407" customWidth="1"/>
    <col min="7952" max="7952" width="11.85546875" style="407" customWidth="1"/>
    <col min="7953" max="7953" width="14.7109375" style="407" customWidth="1"/>
    <col min="7954" max="7954" width="9" style="407" bestFit="1" customWidth="1"/>
    <col min="7955" max="8194" width="9.140625" style="407"/>
    <col min="8195" max="8195" width="4.7109375" style="407" bestFit="1" customWidth="1"/>
    <col min="8196" max="8196" width="9.7109375" style="407" bestFit="1" customWidth="1"/>
    <col min="8197" max="8197" width="10" style="407" bestFit="1" customWidth="1"/>
    <col min="8198" max="8198" width="8.85546875" style="407" bestFit="1" customWidth="1"/>
    <col min="8199" max="8199" width="22.85546875" style="407" customWidth="1"/>
    <col min="8200" max="8200" width="59.7109375" style="407" bestFit="1" customWidth="1"/>
    <col min="8201" max="8201" width="57.85546875" style="407" bestFit="1" customWidth="1"/>
    <col min="8202" max="8202" width="35.28515625" style="407" bestFit="1" customWidth="1"/>
    <col min="8203" max="8203" width="28.140625" style="407" bestFit="1" customWidth="1"/>
    <col min="8204" max="8204" width="33.140625" style="407" bestFit="1" customWidth="1"/>
    <col min="8205" max="8205" width="26" style="407" bestFit="1" customWidth="1"/>
    <col min="8206" max="8206" width="19.140625" style="407" bestFit="1" customWidth="1"/>
    <col min="8207" max="8207" width="10.42578125" style="407" customWidth="1"/>
    <col min="8208" max="8208" width="11.85546875" style="407" customWidth="1"/>
    <col min="8209" max="8209" width="14.7109375" style="407" customWidth="1"/>
    <col min="8210" max="8210" width="9" style="407" bestFit="1" customWidth="1"/>
    <col min="8211" max="8450" width="9.140625" style="407"/>
    <col min="8451" max="8451" width="4.7109375" style="407" bestFit="1" customWidth="1"/>
    <col min="8452" max="8452" width="9.7109375" style="407" bestFit="1" customWidth="1"/>
    <col min="8453" max="8453" width="10" style="407" bestFit="1" customWidth="1"/>
    <col min="8454" max="8454" width="8.85546875" style="407" bestFit="1" customWidth="1"/>
    <col min="8455" max="8455" width="22.85546875" style="407" customWidth="1"/>
    <col min="8456" max="8456" width="59.7109375" style="407" bestFit="1" customWidth="1"/>
    <col min="8457" max="8457" width="57.85546875" style="407" bestFit="1" customWidth="1"/>
    <col min="8458" max="8458" width="35.28515625" style="407" bestFit="1" customWidth="1"/>
    <col min="8459" max="8459" width="28.140625" style="407" bestFit="1" customWidth="1"/>
    <col min="8460" max="8460" width="33.140625" style="407" bestFit="1" customWidth="1"/>
    <col min="8461" max="8461" width="26" style="407" bestFit="1" customWidth="1"/>
    <col min="8462" max="8462" width="19.140625" style="407" bestFit="1" customWidth="1"/>
    <col min="8463" max="8463" width="10.42578125" style="407" customWidth="1"/>
    <col min="8464" max="8464" width="11.85546875" style="407" customWidth="1"/>
    <col min="8465" max="8465" width="14.7109375" style="407" customWidth="1"/>
    <col min="8466" max="8466" width="9" style="407" bestFit="1" customWidth="1"/>
    <col min="8467" max="8706" width="9.140625" style="407"/>
    <col min="8707" max="8707" width="4.7109375" style="407" bestFit="1" customWidth="1"/>
    <col min="8708" max="8708" width="9.7109375" style="407" bestFit="1" customWidth="1"/>
    <col min="8709" max="8709" width="10" style="407" bestFit="1" customWidth="1"/>
    <col min="8710" max="8710" width="8.85546875" style="407" bestFit="1" customWidth="1"/>
    <col min="8711" max="8711" width="22.85546875" style="407" customWidth="1"/>
    <col min="8712" max="8712" width="59.7109375" style="407" bestFit="1" customWidth="1"/>
    <col min="8713" max="8713" width="57.85546875" style="407" bestFit="1" customWidth="1"/>
    <col min="8714" max="8714" width="35.28515625" style="407" bestFit="1" customWidth="1"/>
    <col min="8715" max="8715" width="28.140625" style="407" bestFit="1" customWidth="1"/>
    <col min="8716" max="8716" width="33.140625" style="407" bestFit="1" customWidth="1"/>
    <col min="8717" max="8717" width="26" style="407" bestFit="1" customWidth="1"/>
    <col min="8718" max="8718" width="19.140625" style="407" bestFit="1" customWidth="1"/>
    <col min="8719" max="8719" width="10.42578125" style="407" customWidth="1"/>
    <col min="8720" max="8720" width="11.85546875" style="407" customWidth="1"/>
    <col min="8721" max="8721" width="14.7109375" style="407" customWidth="1"/>
    <col min="8722" max="8722" width="9" style="407" bestFit="1" customWidth="1"/>
    <col min="8723" max="8962" width="9.140625" style="407"/>
    <col min="8963" max="8963" width="4.7109375" style="407" bestFit="1" customWidth="1"/>
    <col min="8964" max="8964" width="9.7109375" style="407" bestFit="1" customWidth="1"/>
    <col min="8965" max="8965" width="10" style="407" bestFit="1" customWidth="1"/>
    <col min="8966" max="8966" width="8.85546875" style="407" bestFit="1" customWidth="1"/>
    <col min="8967" max="8967" width="22.85546875" style="407" customWidth="1"/>
    <col min="8968" max="8968" width="59.7109375" style="407" bestFit="1" customWidth="1"/>
    <col min="8969" max="8969" width="57.85546875" style="407" bestFit="1" customWidth="1"/>
    <col min="8970" max="8970" width="35.28515625" style="407" bestFit="1" customWidth="1"/>
    <col min="8971" max="8971" width="28.140625" style="407" bestFit="1" customWidth="1"/>
    <col min="8972" max="8972" width="33.140625" style="407" bestFit="1" customWidth="1"/>
    <col min="8973" max="8973" width="26" style="407" bestFit="1" customWidth="1"/>
    <col min="8974" max="8974" width="19.140625" style="407" bestFit="1" customWidth="1"/>
    <col min="8975" max="8975" width="10.42578125" style="407" customWidth="1"/>
    <col min="8976" max="8976" width="11.85546875" style="407" customWidth="1"/>
    <col min="8977" max="8977" width="14.7109375" style="407" customWidth="1"/>
    <col min="8978" max="8978" width="9" style="407" bestFit="1" customWidth="1"/>
    <col min="8979" max="9218" width="9.140625" style="407"/>
    <col min="9219" max="9219" width="4.7109375" style="407" bestFit="1" customWidth="1"/>
    <col min="9220" max="9220" width="9.7109375" style="407" bestFit="1" customWidth="1"/>
    <col min="9221" max="9221" width="10" style="407" bestFit="1" customWidth="1"/>
    <col min="9222" max="9222" width="8.85546875" style="407" bestFit="1" customWidth="1"/>
    <col min="9223" max="9223" width="22.85546875" style="407" customWidth="1"/>
    <col min="9224" max="9224" width="59.7109375" style="407" bestFit="1" customWidth="1"/>
    <col min="9225" max="9225" width="57.85546875" style="407" bestFit="1" customWidth="1"/>
    <col min="9226" max="9226" width="35.28515625" style="407" bestFit="1" customWidth="1"/>
    <col min="9227" max="9227" width="28.140625" style="407" bestFit="1" customWidth="1"/>
    <col min="9228" max="9228" width="33.140625" style="407" bestFit="1" customWidth="1"/>
    <col min="9229" max="9229" width="26" style="407" bestFit="1" customWidth="1"/>
    <col min="9230" max="9230" width="19.140625" style="407" bestFit="1" customWidth="1"/>
    <col min="9231" max="9231" width="10.42578125" style="407" customWidth="1"/>
    <col min="9232" max="9232" width="11.85546875" style="407" customWidth="1"/>
    <col min="9233" max="9233" width="14.7109375" style="407" customWidth="1"/>
    <col min="9234" max="9234" width="9" style="407" bestFit="1" customWidth="1"/>
    <col min="9235" max="9474" width="9.140625" style="407"/>
    <col min="9475" max="9475" width="4.7109375" style="407" bestFit="1" customWidth="1"/>
    <col min="9476" max="9476" width="9.7109375" style="407" bestFit="1" customWidth="1"/>
    <col min="9477" max="9477" width="10" style="407" bestFit="1" customWidth="1"/>
    <col min="9478" max="9478" width="8.85546875" style="407" bestFit="1" customWidth="1"/>
    <col min="9479" max="9479" width="22.85546875" style="407" customWidth="1"/>
    <col min="9480" max="9480" width="59.7109375" style="407" bestFit="1" customWidth="1"/>
    <col min="9481" max="9481" width="57.85546875" style="407" bestFit="1" customWidth="1"/>
    <col min="9482" max="9482" width="35.28515625" style="407" bestFit="1" customWidth="1"/>
    <col min="9483" max="9483" width="28.140625" style="407" bestFit="1" customWidth="1"/>
    <col min="9484" max="9484" width="33.140625" style="407" bestFit="1" customWidth="1"/>
    <col min="9485" max="9485" width="26" style="407" bestFit="1" customWidth="1"/>
    <col min="9486" max="9486" width="19.140625" style="407" bestFit="1" customWidth="1"/>
    <col min="9487" max="9487" width="10.42578125" style="407" customWidth="1"/>
    <col min="9488" max="9488" width="11.85546875" style="407" customWidth="1"/>
    <col min="9489" max="9489" width="14.7109375" style="407" customWidth="1"/>
    <col min="9490" max="9490" width="9" style="407" bestFit="1" customWidth="1"/>
    <col min="9491" max="9730" width="9.140625" style="407"/>
    <col min="9731" max="9731" width="4.7109375" style="407" bestFit="1" customWidth="1"/>
    <col min="9732" max="9732" width="9.7109375" style="407" bestFit="1" customWidth="1"/>
    <col min="9733" max="9733" width="10" style="407" bestFit="1" customWidth="1"/>
    <col min="9734" max="9734" width="8.85546875" style="407" bestFit="1" customWidth="1"/>
    <col min="9735" max="9735" width="22.85546875" style="407" customWidth="1"/>
    <col min="9736" max="9736" width="59.7109375" style="407" bestFit="1" customWidth="1"/>
    <col min="9737" max="9737" width="57.85546875" style="407" bestFit="1" customWidth="1"/>
    <col min="9738" max="9738" width="35.28515625" style="407" bestFit="1" customWidth="1"/>
    <col min="9739" max="9739" width="28.140625" style="407" bestFit="1" customWidth="1"/>
    <col min="9740" max="9740" width="33.140625" style="407" bestFit="1" customWidth="1"/>
    <col min="9741" max="9741" width="26" style="407" bestFit="1" customWidth="1"/>
    <col min="9742" max="9742" width="19.140625" style="407" bestFit="1" customWidth="1"/>
    <col min="9743" max="9743" width="10.42578125" style="407" customWidth="1"/>
    <col min="9744" max="9744" width="11.85546875" style="407" customWidth="1"/>
    <col min="9745" max="9745" width="14.7109375" style="407" customWidth="1"/>
    <col min="9746" max="9746" width="9" style="407" bestFit="1" customWidth="1"/>
    <col min="9747" max="9986" width="9.140625" style="407"/>
    <col min="9987" max="9987" width="4.7109375" style="407" bestFit="1" customWidth="1"/>
    <col min="9988" max="9988" width="9.7109375" style="407" bestFit="1" customWidth="1"/>
    <col min="9989" max="9989" width="10" style="407" bestFit="1" customWidth="1"/>
    <col min="9990" max="9990" width="8.85546875" style="407" bestFit="1" customWidth="1"/>
    <col min="9991" max="9991" width="22.85546875" style="407" customWidth="1"/>
    <col min="9992" max="9992" width="59.7109375" style="407" bestFit="1" customWidth="1"/>
    <col min="9993" max="9993" width="57.85546875" style="407" bestFit="1" customWidth="1"/>
    <col min="9994" max="9994" width="35.28515625" style="407" bestFit="1" customWidth="1"/>
    <col min="9995" max="9995" width="28.140625" style="407" bestFit="1" customWidth="1"/>
    <col min="9996" max="9996" width="33.140625" style="407" bestFit="1" customWidth="1"/>
    <col min="9997" max="9997" width="26" style="407" bestFit="1" customWidth="1"/>
    <col min="9998" max="9998" width="19.140625" style="407" bestFit="1" customWidth="1"/>
    <col min="9999" max="9999" width="10.42578125" style="407" customWidth="1"/>
    <col min="10000" max="10000" width="11.85546875" style="407" customWidth="1"/>
    <col min="10001" max="10001" width="14.7109375" style="407" customWidth="1"/>
    <col min="10002" max="10002" width="9" style="407" bestFit="1" customWidth="1"/>
    <col min="10003" max="10242" width="9.140625" style="407"/>
    <col min="10243" max="10243" width="4.7109375" style="407" bestFit="1" customWidth="1"/>
    <col min="10244" max="10244" width="9.7109375" style="407" bestFit="1" customWidth="1"/>
    <col min="10245" max="10245" width="10" style="407" bestFit="1" customWidth="1"/>
    <col min="10246" max="10246" width="8.85546875" style="407" bestFit="1" customWidth="1"/>
    <col min="10247" max="10247" width="22.85546875" style="407" customWidth="1"/>
    <col min="10248" max="10248" width="59.7109375" style="407" bestFit="1" customWidth="1"/>
    <col min="10249" max="10249" width="57.85546875" style="407" bestFit="1" customWidth="1"/>
    <col min="10250" max="10250" width="35.28515625" style="407" bestFit="1" customWidth="1"/>
    <col min="10251" max="10251" width="28.140625" style="407" bestFit="1" customWidth="1"/>
    <col min="10252" max="10252" width="33.140625" style="407" bestFit="1" customWidth="1"/>
    <col min="10253" max="10253" width="26" style="407" bestFit="1" customWidth="1"/>
    <col min="10254" max="10254" width="19.140625" style="407" bestFit="1" customWidth="1"/>
    <col min="10255" max="10255" width="10.42578125" style="407" customWidth="1"/>
    <col min="10256" max="10256" width="11.85546875" style="407" customWidth="1"/>
    <col min="10257" max="10257" width="14.7109375" style="407" customWidth="1"/>
    <col min="10258" max="10258" width="9" style="407" bestFit="1" customWidth="1"/>
    <col min="10259" max="10498" width="9.140625" style="407"/>
    <col min="10499" max="10499" width="4.7109375" style="407" bestFit="1" customWidth="1"/>
    <col min="10500" max="10500" width="9.7109375" style="407" bestFit="1" customWidth="1"/>
    <col min="10501" max="10501" width="10" style="407" bestFit="1" customWidth="1"/>
    <col min="10502" max="10502" width="8.85546875" style="407" bestFit="1" customWidth="1"/>
    <col min="10503" max="10503" width="22.85546875" style="407" customWidth="1"/>
    <col min="10504" max="10504" width="59.7109375" style="407" bestFit="1" customWidth="1"/>
    <col min="10505" max="10505" width="57.85546875" style="407" bestFit="1" customWidth="1"/>
    <col min="10506" max="10506" width="35.28515625" style="407" bestFit="1" customWidth="1"/>
    <col min="10507" max="10507" width="28.140625" style="407" bestFit="1" customWidth="1"/>
    <col min="10508" max="10508" width="33.140625" style="407" bestFit="1" customWidth="1"/>
    <col min="10509" max="10509" width="26" style="407" bestFit="1" customWidth="1"/>
    <col min="10510" max="10510" width="19.140625" style="407" bestFit="1" customWidth="1"/>
    <col min="10511" max="10511" width="10.42578125" style="407" customWidth="1"/>
    <col min="10512" max="10512" width="11.85546875" style="407" customWidth="1"/>
    <col min="10513" max="10513" width="14.7109375" style="407" customWidth="1"/>
    <col min="10514" max="10514" width="9" style="407" bestFit="1" customWidth="1"/>
    <col min="10515" max="10754" width="9.140625" style="407"/>
    <col min="10755" max="10755" width="4.7109375" style="407" bestFit="1" customWidth="1"/>
    <col min="10756" max="10756" width="9.7109375" style="407" bestFit="1" customWidth="1"/>
    <col min="10757" max="10757" width="10" style="407" bestFit="1" customWidth="1"/>
    <col min="10758" max="10758" width="8.85546875" style="407" bestFit="1" customWidth="1"/>
    <col min="10759" max="10759" width="22.85546875" style="407" customWidth="1"/>
    <col min="10760" max="10760" width="59.7109375" style="407" bestFit="1" customWidth="1"/>
    <col min="10761" max="10761" width="57.85546875" style="407" bestFit="1" customWidth="1"/>
    <col min="10762" max="10762" width="35.28515625" style="407" bestFit="1" customWidth="1"/>
    <col min="10763" max="10763" width="28.140625" style="407" bestFit="1" customWidth="1"/>
    <col min="10764" max="10764" width="33.140625" style="407" bestFit="1" customWidth="1"/>
    <col min="10765" max="10765" width="26" style="407" bestFit="1" customWidth="1"/>
    <col min="10766" max="10766" width="19.140625" style="407" bestFit="1" customWidth="1"/>
    <col min="10767" max="10767" width="10.42578125" style="407" customWidth="1"/>
    <col min="10768" max="10768" width="11.85546875" style="407" customWidth="1"/>
    <col min="10769" max="10769" width="14.7109375" style="407" customWidth="1"/>
    <col min="10770" max="10770" width="9" style="407" bestFit="1" customWidth="1"/>
    <col min="10771" max="11010" width="9.140625" style="407"/>
    <col min="11011" max="11011" width="4.7109375" style="407" bestFit="1" customWidth="1"/>
    <col min="11012" max="11012" width="9.7109375" style="407" bestFit="1" customWidth="1"/>
    <col min="11013" max="11013" width="10" style="407" bestFit="1" customWidth="1"/>
    <col min="11014" max="11014" width="8.85546875" style="407" bestFit="1" customWidth="1"/>
    <col min="11015" max="11015" width="22.85546875" style="407" customWidth="1"/>
    <col min="11016" max="11016" width="59.7109375" style="407" bestFit="1" customWidth="1"/>
    <col min="11017" max="11017" width="57.85546875" style="407" bestFit="1" customWidth="1"/>
    <col min="11018" max="11018" width="35.28515625" style="407" bestFit="1" customWidth="1"/>
    <col min="11019" max="11019" width="28.140625" style="407" bestFit="1" customWidth="1"/>
    <col min="11020" max="11020" width="33.140625" style="407" bestFit="1" customWidth="1"/>
    <col min="11021" max="11021" width="26" style="407" bestFit="1" customWidth="1"/>
    <col min="11022" max="11022" width="19.140625" style="407" bestFit="1" customWidth="1"/>
    <col min="11023" max="11023" width="10.42578125" style="407" customWidth="1"/>
    <col min="11024" max="11024" width="11.85546875" style="407" customWidth="1"/>
    <col min="11025" max="11025" width="14.7109375" style="407" customWidth="1"/>
    <col min="11026" max="11026" width="9" style="407" bestFit="1" customWidth="1"/>
    <col min="11027" max="11266" width="9.140625" style="407"/>
    <col min="11267" max="11267" width="4.7109375" style="407" bestFit="1" customWidth="1"/>
    <col min="11268" max="11268" width="9.7109375" style="407" bestFit="1" customWidth="1"/>
    <col min="11269" max="11269" width="10" style="407" bestFit="1" customWidth="1"/>
    <col min="11270" max="11270" width="8.85546875" style="407" bestFit="1" customWidth="1"/>
    <col min="11271" max="11271" width="22.85546875" style="407" customWidth="1"/>
    <col min="11272" max="11272" width="59.7109375" style="407" bestFit="1" customWidth="1"/>
    <col min="11273" max="11273" width="57.85546875" style="407" bestFit="1" customWidth="1"/>
    <col min="11274" max="11274" width="35.28515625" style="407" bestFit="1" customWidth="1"/>
    <col min="11275" max="11275" width="28.140625" style="407" bestFit="1" customWidth="1"/>
    <col min="11276" max="11276" width="33.140625" style="407" bestFit="1" customWidth="1"/>
    <col min="11277" max="11277" width="26" style="407" bestFit="1" customWidth="1"/>
    <col min="11278" max="11278" width="19.140625" style="407" bestFit="1" customWidth="1"/>
    <col min="11279" max="11279" width="10.42578125" style="407" customWidth="1"/>
    <col min="11280" max="11280" width="11.85546875" style="407" customWidth="1"/>
    <col min="11281" max="11281" width="14.7109375" style="407" customWidth="1"/>
    <col min="11282" max="11282" width="9" style="407" bestFit="1" customWidth="1"/>
    <col min="11283" max="11522" width="9.140625" style="407"/>
    <col min="11523" max="11523" width="4.7109375" style="407" bestFit="1" customWidth="1"/>
    <col min="11524" max="11524" width="9.7109375" style="407" bestFit="1" customWidth="1"/>
    <col min="11525" max="11525" width="10" style="407" bestFit="1" customWidth="1"/>
    <col min="11526" max="11526" width="8.85546875" style="407" bestFit="1" customWidth="1"/>
    <col min="11527" max="11527" width="22.85546875" style="407" customWidth="1"/>
    <col min="11528" max="11528" width="59.7109375" style="407" bestFit="1" customWidth="1"/>
    <col min="11529" max="11529" width="57.85546875" style="407" bestFit="1" customWidth="1"/>
    <col min="11530" max="11530" width="35.28515625" style="407" bestFit="1" customWidth="1"/>
    <col min="11531" max="11531" width="28.140625" style="407" bestFit="1" customWidth="1"/>
    <col min="11532" max="11532" width="33.140625" style="407" bestFit="1" customWidth="1"/>
    <col min="11533" max="11533" width="26" style="407" bestFit="1" customWidth="1"/>
    <col min="11534" max="11534" width="19.140625" style="407" bestFit="1" customWidth="1"/>
    <col min="11535" max="11535" width="10.42578125" style="407" customWidth="1"/>
    <col min="11536" max="11536" width="11.85546875" style="407" customWidth="1"/>
    <col min="11537" max="11537" width="14.7109375" style="407" customWidth="1"/>
    <col min="11538" max="11538" width="9" style="407" bestFit="1" customWidth="1"/>
    <col min="11539" max="11778" width="9.140625" style="407"/>
    <col min="11779" max="11779" width="4.7109375" style="407" bestFit="1" customWidth="1"/>
    <col min="11780" max="11780" width="9.7109375" style="407" bestFit="1" customWidth="1"/>
    <col min="11781" max="11781" width="10" style="407" bestFit="1" customWidth="1"/>
    <col min="11782" max="11782" width="8.85546875" style="407" bestFit="1" customWidth="1"/>
    <col min="11783" max="11783" width="22.85546875" style="407" customWidth="1"/>
    <col min="11784" max="11784" width="59.7109375" style="407" bestFit="1" customWidth="1"/>
    <col min="11785" max="11785" width="57.85546875" style="407" bestFit="1" customWidth="1"/>
    <col min="11786" max="11786" width="35.28515625" style="407" bestFit="1" customWidth="1"/>
    <col min="11787" max="11787" width="28.140625" style="407" bestFit="1" customWidth="1"/>
    <col min="11788" max="11788" width="33.140625" style="407" bestFit="1" customWidth="1"/>
    <col min="11789" max="11789" width="26" style="407" bestFit="1" customWidth="1"/>
    <col min="11790" max="11790" width="19.140625" style="407" bestFit="1" customWidth="1"/>
    <col min="11791" max="11791" width="10.42578125" style="407" customWidth="1"/>
    <col min="11792" max="11792" width="11.85546875" style="407" customWidth="1"/>
    <col min="11793" max="11793" width="14.7109375" style="407" customWidth="1"/>
    <col min="11794" max="11794" width="9" style="407" bestFit="1" customWidth="1"/>
    <col min="11795" max="12034" width="9.140625" style="407"/>
    <col min="12035" max="12035" width="4.7109375" style="407" bestFit="1" customWidth="1"/>
    <col min="12036" max="12036" width="9.7109375" style="407" bestFit="1" customWidth="1"/>
    <col min="12037" max="12037" width="10" style="407" bestFit="1" customWidth="1"/>
    <col min="12038" max="12038" width="8.85546875" style="407" bestFit="1" customWidth="1"/>
    <col min="12039" max="12039" width="22.85546875" style="407" customWidth="1"/>
    <col min="12040" max="12040" width="59.7109375" style="407" bestFit="1" customWidth="1"/>
    <col min="12041" max="12041" width="57.85546875" style="407" bestFit="1" customWidth="1"/>
    <col min="12042" max="12042" width="35.28515625" style="407" bestFit="1" customWidth="1"/>
    <col min="12043" max="12043" width="28.140625" style="407" bestFit="1" customWidth="1"/>
    <col min="12044" max="12044" width="33.140625" style="407" bestFit="1" customWidth="1"/>
    <col min="12045" max="12045" width="26" style="407" bestFit="1" customWidth="1"/>
    <col min="12046" max="12046" width="19.140625" style="407" bestFit="1" customWidth="1"/>
    <col min="12047" max="12047" width="10.42578125" style="407" customWidth="1"/>
    <col min="12048" max="12048" width="11.85546875" style="407" customWidth="1"/>
    <col min="12049" max="12049" width="14.7109375" style="407" customWidth="1"/>
    <col min="12050" max="12050" width="9" style="407" bestFit="1" customWidth="1"/>
    <col min="12051" max="12290" width="9.140625" style="407"/>
    <col min="12291" max="12291" width="4.7109375" style="407" bestFit="1" customWidth="1"/>
    <col min="12292" max="12292" width="9.7109375" style="407" bestFit="1" customWidth="1"/>
    <col min="12293" max="12293" width="10" style="407" bestFit="1" customWidth="1"/>
    <col min="12294" max="12294" width="8.85546875" style="407" bestFit="1" customWidth="1"/>
    <col min="12295" max="12295" width="22.85546875" style="407" customWidth="1"/>
    <col min="12296" max="12296" width="59.7109375" style="407" bestFit="1" customWidth="1"/>
    <col min="12297" max="12297" width="57.85546875" style="407" bestFit="1" customWidth="1"/>
    <col min="12298" max="12298" width="35.28515625" style="407" bestFit="1" customWidth="1"/>
    <col min="12299" max="12299" width="28.140625" style="407" bestFit="1" customWidth="1"/>
    <col min="12300" max="12300" width="33.140625" style="407" bestFit="1" customWidth="1"/>
    <col min="12301" max="12301" width="26" style="407" bestFit="1" customWidth="1"/>
    <col min="12302" max="12302" width="19.140625" style="407" bestFit="1" customWidth="1"/>
    <col min="12303" max="12303" width="10.42578125" style="407" customWidth="1"/>
    <col min="12304" max="12304" width="11.85546875" style="407" customWidth="1"/>
    <col min="12305" max="12305" width="14.7109375" style="407" customWidth="1"/>
    <col min="12306" max="12306" width="9" style="407" bestFit="1" customWidth="1"/>
    <col min="12307" max="12546" width="9.140625" style="407"/>
    <col min="12547" max="12547" width="4.7109375" style="407" bestFit="1" customWidth="1"/>
    <col min="12548" max="12548" width="9.7109375" style="407" bestFit="1" customWidth="1"/>
    <col min="12549" max="12549" width="10" style="407" bestFit="1" customWidth="1"/>
    <col min="12550" max="12550" width="8.85546875" style="407" bestFit="1" customWidth="1"/>
    <col min="12551" max="12551" width="22.85546875" style="407" customWidth="1"/>
    <col min="12552" max="12552" width="59.7109375" style="407" bestFit="1" customWidth="1"/>
    <col min="12553" max="12553" width="57.85546875" style="407" bestFit="1" customWidth="1"/>
    <col min="12554" max="12554" width="35.28515625" style="407" bestFit="1" customWidth="1"/>
    <col min="12555" max="12555" width="28.140625" style="407" bestFit="1" customWidth="1"/>
    <col min="12556" max="12556" width="33.140625" style="407" bestFit="1" customWidth="1"/>
    <col min="12557" max="12557" width="26" style="407" bestFit="1" customWidth="1"/>
    <col min="12558" max="12558" width="19.140625" style="407" bestFit="1" customWidth="1"/>
    <col min="12559" max="12559" width="10.42578125" style="407" customWidth="1"/>
    <col min="12560" max="12560" width="11.85546875" style="407" customWidth="1"/>
    <col min="12561" max="12561" width="14.7109375" style="407" customWidth="1"/>
    <col min="12562" max="12562" width="9" style="407" bestFit="1" customWidth="1"/>
    <col min="12563" max="12802" width="9.140625" style="407"/>
    <col min="12803" max="12803" width="4.7109375" style="407" bestFit="1" customWidth="1"/>
    <col min="12804" max="12804" width="9.7109375" style="407" bestFit="1" customWidth="1"/>
    <col min="12805" max="12805" width="10" style="407" bestFit="1" customWidth="1"/>
    <col min="12806" max="12806" width="8.85546875" style="407" bestFit="1" customWidth="1"/>
    <col min="12807" max="12807" width="22.85546875" style="407" customWidth="1"/>
    <col min="12808" max="12808" width="59.7109375" style="407" bestFit="1" customWidth="1"/>
    <col min="12809" max="12809" width="57.85546875" style="407" bestFit="1" customWidth="1"/>
    <col min="12810" max="12810" width="35.28515625" style="407" bestFit="1" customWidth="1"/>
    <col min="12811" max="12811" width="28.140625" style="407" bestFit="1" customWidth="1"/>
    <col min="12812" max="12812" width="33.140625" style="407" bestFit="1" customWidth="1"/>
    <col min="12813" max="12813" width="26" style="407" bestFit="1" customWidth="1"/>
    <col min="12814" max="12814" width="19.140625" style="407" bestFit="1" customWidth="1"/>
    <col min="12815" max="12815" width="10.42578125" style="407" customWidth="1"/>
    <col min="12816" max="12816" width="11.85546875" style="407" customWidth="1"/>
    <col min="12817" max="12817" width="14.7109375" style="407" customWidth="1"/>
    <col min="12818" max="12818" width="9" style="407" bestFit="1" customWidth="1"/>
    <col min="12819" max="13058" width="9.140625" style="407"/>
    <col min="13059" max="13059" width="4.7109375" style="407" bestFit="1" customWidth="1"/>
    <col min="13060" max="13060" width="9.7109375" style="407" bestFit="1" customWidth="1"/>
    <col min="13061" max="13061" width="10" style="407" bestFit="1" customWidth="1"/>
    <col min="13062" max="13062" width="8.85546875" style="407" bestFit="1" customWidth="1"/>
    <col min="13063" max="13063" width="22.85546875" style="407" customWidth="1"/>
    <col min="13064" max="13064" width="59.7109375" style="407" bestFit="1" customWidth="1"/>
    <col min="13065" max="13065" width="57.85546875" style="407" bestFit="1" customWidth="1"/>
    <col min="13066" max="13066" width="35.28515625" style="407" bestFit="1" customWidth="1"/>
    <col min="13067" max="13067" width="28.140625" style="407" bestFit="1" customWidth="1"/>
    <col min="13068" max="13068" width="33.140625" style="407" bestFit="1" customWidth="1"/>
    <col min="13069" max="13069" width="26" style="407" bestFit="1" customWidth="1"/>
    <col min="13070" max="13070" width="19.140625" style="407" bestFit="1" customWidth="1"/>
    <col min="13071" max="13071" width="10.42578125" style="407" customWidth="1"/>
    <col min="13072" max="13072" width="11.85546875" style="407" customWidth="1"/>
    <col min="13073" max="13073" width="14.7109375" style="407" customWidth="1"/>
    <col min="13074" max="13074" width="9" style="407" bestFit="1" customWidth="1"/>
    <col min="13075" max="13314" width="9.140625" style="407"/>
    <col min="13315" max="13315" width="4.7109375" style="407" bestFit="1" customWidth="1"/>
    <col min="13316" max="13316" width="9.7109375" style="407" bestFit="1" customWidth="1"/>
    <col min="13317" max="13317" width="10" style="407" bestFit="1" customWidth="1"/>
    <col min="13318" max="13318" width="8.85546875" style="407" bestFit="1" customWidth="1"/>
    <col min="13319" max="13319" width="22.85546875" style="407" customWidth="1"/>
    <col min="13320" max="13320" width="59.7109375" style="407" bestFit="1" customWidth="1"/>
    <col min="13321" max="13321" width="57.85546875" style="407" bestFit="1" customWidth="1"/>
    <col min="13322" max="13322" width="35.28515625" style="407" bestFit="1" customWidth="1"/>
    <col min="13323" max="13323" width="28.140625" style="407" bestFit="1" customWidth="1"/>
    <col min="13324" max="13324" width="33.140625" style="407" bestFit="1" customWidth="1"/>
    <col min="13325" max="13325" width="26" style="407" bestFit="1" customWidth="1"/>
    <col min="13326" max="13326" width="19.140625" style="407" bestFit="1" customWidth="1"/>
    <col min="13327" max="13327" width="10.42578125" style="407" customWidth="1"/>
    <col min="13328" max="13328" width="11.85546875" style="407" customWidth="1"/>
    <col min="13329" max="13329" width="14.7109375" style="407" customWidth="1"/>
    <col min="13330" max="13330" width="9" style="407" bestFit="1" customWidth="1"/>
    <col min="13331" max="13570" width="9.140625" style="407"/>
    <col min="13571" max="13571" width="4.7109375" style="407" bestFit="1" customWidth="1"/>
    <col min="13572" max="13572" width="9.7109375" style="407" bestFit="1" customWidth="1"/>
    <col min="13573" max="13573" width="10" style="407" bestFit="1" customWidth="1"/>
    <col min="13574" max="13574" width="8.85546875" style="407" bestFit="1" customWidth="1"/>
    <col min="13575" max="13575" width="22.85546875" style="407" customWidth="1"/>
    <col min="13576" max="13576" width="59.7109375" style="407" bestFit="1" customWidth="1"/>
    <col min="13577" max="13577" width="57.85546875" style="407" bestFit="1" customWidth="1"/>
    <col min="13578" max="13578" width="35.28515625" style="407" bestFit="1" customWidth="1"/>
    <col min="13579" max="13579" width="28.140625" style="407" bestFit="1" customWidth="1"/>
    <col min="13580" max="13580" width="33.140625" style="407" bestFit="1" customWidth="1"/>
    <col min="13581" max="13581" width="26" style="407" bestFit="1" customWidth="1"/>
    <col min="13582" max="13582" width="19.140625" style="407" bestFit="1" customWidth="1"/>
    <col min="13583" max="13583" width="10.42578125" style="407" customWidth="1"/>
    <col min="13584" max="13584" width="11.85546875" style="407" customWidth="1"/>
    <col min="13585" max="13585" width="14.7109375" style="407" customWidth="1"/>
    <col min="13586" max="13586" width="9" style="407" bestFit="1" customWidth="1"/>
    <col min="13587" max="13826" width="9.140625" style="407"/>
    <col min="13827" max="13827" width="4.7109375" style="407" bestFit="1" customWidth="1"/>
    <col min="13828" max="13828" width="9.7109375" style="407" bestFit="1" customWidth="1"/>
    <col min="13829" max="13829" width="10" style="407" bestFit="1" customWidth="1"/>
    <col min="13830" max="13830" width="8.85546875" style="407" bestFit="1" customWidth="1"/>
    <col min="13831" max="13831" width="22.85546875" style="407" customWidth="1"/>
    <col min="13832" max="13832" width="59.7109375" style="407" bestFit="1" customWidth="1"/>
    <col min="13833" max="13833" width="57.85546875" style="407" bestFit="1" customWidth="1"/>
    <col min="13834" max="13834" width="35.28515625" style="407" bestFit="1" customWidth="1"/>
    <col min="13835" max="13835" width="28.140625" style="407" bestFit="1" customWidth="1"/>
    <col min="13836" max="13836" width="33.140625" style="407" bestFit="1" customWidth="1"/>
    <col min="13837" max="13837" width="26" style="407" bestFit="1" customWidth="1"/>
    <col min="13838" max="13838" width="19.140625" style="407" bestFit="1" customWidth="1"/>
    <col min="13839" max="13839" width="10.42578125" style="407" customWidth="1"/>
    <col min="13840" max="13840" width="11.85546875" style="407" customWidth="1"/>
    <col min="13841" max="13841" width="14.7109375" style="407" customWidth="1"/>
    <col min="13842" max="13842" width="9" style="407" bestFit="1" customWidth="1"/>
    <col min="13843" max="14082" width="9.140625" style="407"/>
    <col min="14083" max="14083" width="4.7109375" style="407" bestFit="1" customWidth="1"/>
    <col min="14084" max="14084" width="9.7109375" style="407" bestFit="1" customWidth="1"/>
    <col min="14085" max="14085" width="10" style="407" bestFit="1" customWidth="1"/>
    <col min="14086" max="14086" width="8.85546875" style="407" bestFit="1" customWidth="1"/>
    <col min="14087" max="14087" width="22.85546875" style="407" customWidth="1"/>
    <col min="14088" max="14088" width="59.7109375" style="407" bestFit="1" customWidth="1"/>
    <col min="14089" max="14089" width="57.85546875" style="407" bestFit="1" customWidth="1"/>
    <col min="14090" max="14090" width="35.28515625" style="407" bestFit="1" customWidth="1"/>
    <col min="14091" max="14091" width="28.140625" style="407" bestFit="1" customWidth="1"/>
    <col min="14092" max="14092" width="33.140625" style="407" bestFit="1" customWidth="1"/>
    <col min="14093" max="14093" width="26" style="407" bestFit="1" customWidth="1"/>
    <col min="14094" max="14094" width="19.140625" style="407" bestFit="1" customWidth="1"/>
    <col min="14095" max="14095" width="10.42578125" style="407" customWidth="1"/>
    <col min="14096" max="14096" width="11.85546875" style="407" customWidth="1"/>
    <col min="14097" max="14097" width="14.7109375" style="407" customWidth="1"/>
    <col min="14098" max="14098" width="9" style="407" bestFit="1" customWidth="1"/>
    <col min="14099" max="14338" width="9.140625" style="407"/>
    <col min="14339" max="14339" width="4.7109375" style="407" bestFit="1" customWidth="1"/>
    <col min="14340" max="14340" width="9.7109375" style="407" bestFit="1" customWidth="1"/>
    <col min="14341" max="14341" width="10" style="407" bestFit="1" customWidth="1"/>
    <col min="14342" max="14342" width="8.85546875" style="407" bestFit="1" customWidth="1"/>
    <col min="14343" max="14343" width="22.85546875" style="407" customWidth="1"/>
    <col min="14344" max="14344" width="59.7109375" style="407" bestFit="1" customWidth="1"/>
    <col min="14345" max="14345" width="57.85546875" style="407" bestFit="1" customWidth="1"/>
    <col min="14346" max="14346" width="35.28515625" style="407" bestFit="1" customWidth="1"/>
    <col min="14347" max="14347" width="28.140625" style="407" bestFit="1" customWidth="1"/>
    <col min="14348" max="14348" width="33.140625" style="407" bestFit="1" customWidth="1"/>
    <col min="14349" max="14349" width="26" style="407" bestFit="1" customWidth="1"/>
    <col min="14350" max="14350" width="19.140625" style="407" bestFit="1" customWidth="1"/>
    <col min="14351" max="14351" width="10.42578125" style="407" customWidth="1"/>
    <col min="14352" max="14352" width="11.85546875" style="407" customWidth="1"/>
    <col min="14353" max="14353" width="14.7109375" style="407" customWidth="1"/>
    <col min="14354" max="14354" width="9" style="407" bestFit="1" customWidth="1"/>
    <col min="14355" max="14594" width="9.140625" style="407"/>
    <col min="14595" max="14595" width="4.7109375" style="407" bestFit="1" customWidth="1"/>
    <col min="14596" max="14596" width="9.7109375" style="407" bestFit="1" customWidth="1"/>
    <col min="14597" max="14597" width="10" style="407" bestFit="1" customWidth="1"/>
    <col min="14598" max="14598" width="8.85546875" style="407" bestFit="1" customWidth="1"/>
    <col min="14599" max="14599" width="22.85546875" style="407" customWidth="1"/>
    <col min="14600" max="14600" width="59.7109375" style="407" bestFit="1" customWidth="1"/>
    <col min="14601" max="14601" width="57.85546875" style="407" bestFit="1" customWidth="1"/>
    <col min="14602" max="14602" width="35.28515625" style="407" bestFit="1" customWidth="1"/>
    <col min="14603" max="14603" width="28.140625" style="407" bestFit="1" customWidth="1"/>
    <col min="14604" max="14604" width="33.140625" style="407" bestFit="1" customWidth="1"/>
    <col min="14605" max="14605" width="26" style="407" bestFit="1" customWidth="1"/>
    <col min="14606" max="14606" width="19.140625" style="407" bestFit="1" customWidth="1"/>
    <col min="14607" max="14607" width="10.42578125" style="407" customWidth="1"/>
    <col min="14608" max="14608" width="11.85546875" style="407" customWidth="1"/>
    <col min="14609" max="14609" width="14.7109375" style="407" customWidth="1"/>
    <col min="14610" max="14610" width="9" style="407" bestFit="1" customWidth="1"/>
    <col min="14611" max="14850" width="9.140625" style="407"/>
    <col min="14851" max="14851" width="4.7109375" style="407" bestFit="1" customWidth="1"/>
    <col min="14852" max="14852" width="9.7109375" style="407" bestFit="1" customWidth="1"/>
    <col min="14853" max="14853" width="10" style="407" bestFit="1" customWidth="1"/>
    <col min="14854" max="14854" width="8.85546875" style="407" bestFit="1" customWidth="1"/>
    <col min="14855" max="14855" width="22.85546875" style="407" customWidth="1"/>
    <col min="14856" max="14856" width="59.7109375" style="407" bestFit="1" customWidth="1"/>
    <col min="14857" max="14857" width="57.85546875" style="407" bestFit="1" customWidth="1"/>
    <col min="14858" max="14858" width="35.28515625" style="407" bestFit="1" customWidth="1"/>
    <col min="14859" max="14859" width="28.140625" style="407" bestFit="1" customWidth="1"/>
    <col min="14860" max="14860" width="33.140625" style="407" bestFit="1" customWidth="1"/>
    <col min="14861" max="14861" width="26" style="407" bestFit="1" customWidth="1"/>
    <col min="14862" max="14862" width="19.140625" style="407" bestFit="1" customWidth="1"/>
    <col min="14863" max="14863" width="10.42578125" style="407" customWidth="1"/>
    <col min="14864" max="14864" width="11.85546875" style="407" customWidth="1"/>
    <col min="14865" max="14865" width="14.7109375" style="407" customWidth="1"/>
    <col min="14866" max="14866" width="9" style="407" bestFit="1" customWidth="1"/>
    <col min="14867" max="15106" width="9.140625" style="407"/>
    <col min="15107" max="15107" width="4.7109375" style="407" bestFit="1" customWidth="1"/>
    <col min="15108" max="15108" width="9.7109375" style="407" bestFit="1" customWidth="1"/>
    <col min="15109" max="15109" width="10" style="407" bestFit="1" customWidth="1"/>
    <col min="15110" max="15110" width="8.85546875" style="407" bestFit="1" customWidth="1"/>
    <col min="15111" max="15111" width="22.85546875" style="407" customWidth="1"/>
    <col min="15112" max="15112" width="59.7109375" style="407" bestFit="1" customWidth="1"/>
    <col min="15113" max="15113" width="57.85546875" style="407" bestFit="1" customWidth="1"/>
    <col min="15114" max="15114" width="35.28515625" style="407" bestFit="1" customWidth="1"/>
    <col min="15115" max="15115" width="28.140625" style="407" bestFit="1" customWidth="1"/>
    <col min="15116" max="15116" width="33.140625" style="407" bestFit="1" customWidth="1"/>
    <col min="15117" max="15117" width="26" style="407" bestFit="1" customWidth="1"/>
    <col min="15118" max="15118" width="19.140625" style="407" bestFit="1" customWidth="1"/>
    <col min="15119" max="15119" width="10.42578125" style="407" customWidth="1"/>
    <col min="15120" max="15120" width="11.85546875" style="407" customWidth="1"/>
    <col min="15121" max="15121" width="14.7109375" style="407" customWidth="1"/>
    <col min="15122" max="15122" width="9" style="407" bestFit="1" customWidth="1"/>
    <col min="15123" max="15362" width="9.140625" style="407"/>
    <col min="15363" max="15363" width="4.7109375" style="407" bestFit="1" customWidth="1"/>
    <col min="15364" max="15364" width="9.7109375" style="407" bestFit="1" customWidth="1"/>
    <col min="15365" max="15365" width="10" style="407" bestFit="1" customWidth="1"/>
    <col min="15366" max="15366" width="8.85546875" style="407" bestFit="1" customWidth="1"/>
    <col min="15367" max="15367" width="22.85546875" style="407" customWidth="1"/>
    <col min="15368" max="15368" width="59.7109375" style="407" bestFit="1" customWidth="1"/>
    <col min="15369" max="15369" width="57.85546875" style="407" bestFit="1" customWidth="1"/>
    <col min="15370" max="15370" width="35.28515625" style="407" bestFit="1" customWidth="1"/>
    <col min="15371" max="15371" width="28.140625" style="407" bestFit="1" customWidth="1"/>
    <col min="15372" max="15372" width="33.140625" style="407" bestFit="1" customWidth="1"/>
    <col min="15373" max="15373" width="26" style="407" bestFit="1" customWidth="1"/>
    <col min="15374" max="15374" width="19.140625" style="407" bestFit="1" customWidth="1"/>
    <col min="15375" max="15375" width="10.42578125" style="407" customWidth="1"/>
    <col min="15376" max="15376" width="11.85546875" style="407" customWidth="1"/>
    <col min="15377" max="15377" width="14.7109375" style="407" customWidth="1"/>
    <col min="15378" max="15378" width="9" style="407" bestFit="1" customWidth="1"/>
    <col min="15379" max="15618" width="9.140625" style="407"/>
    <col min="15619" max="15619" width="4.7109375" style="407" bestFit="1" customWidth="1"/>
    <col min="15620" max="15620" width="9.7109375" style="407" bestFit="1" customWidth="1"/>
    <col min="15621" max="15621" width="10" style="407" bestFit="1" customWidth="1"/>
    <col min="15622" max="15622" width="8.85546875" style="407" bestFit="1" customWidth="1"/>
    <col min="15623" max="15623" width="22.85546875" style="407" customWidth="1"/>
    <col min="15624" max="15624" width="59.7109375" style="407" bestFit="1" customWidth="1"/>
    <col min="15625" max="15625" width="57.85546875" style="407" bestFit="1" customWidth="1"/>
    <col min="15626" max="15626" width="35.28515625" style="407" bestFit="1" customWidth="1"/>
    <col min="15627" max="15627" width="28.140625" style="407" bestFit="1" customWidth="1"/>
    <col min="15628" max="15628" width="33.140625" style="407" bestFit="1" customWidth="1"/>
    <col min="15629" max="15629" width="26" style="407" bestFit="1" customWidth="1"/>
    <col min="15630" max="15630" width="19.140625" style="407" bestFit="1" customWidth="1"/>
    <col min="15631" max="15631" width="10.42578125" style="407" customWidth="1"/>
    <col min="15632" max="15632" width="11.85546875" style="407" customWidth="1"/>
    <col min="15633" max="15633" width="14.7109375" style="407" customWidth="1"/>
    <col min="15634" max="15634" width="9" style="407" bestFit="1" customWidth="1"/>
    <col min="15635" max="15874" width="9.140625" style="407"/>
    <col min="15875" max="15875" width="4.7109375" style="407" bestFit="1" customWidth="1"/>
    <col min="15876" max="15876" width="9.7109375" style="407" bestFit="1" customWidth="1"/>
    <col min="15877" max="15877" width="10" style="407" bestFit="1" customWidth="1"/>
    <col min="15878" max="15878" width="8.85546875" style="407" bestFit="1" customWidth="1"/>
    <col min="15879" max="15879" width="22.85546875" style="407" customWidth="1"/>
    <col min="15880" max="15880" width="59.7109375" style="407" bestFit="1" customWidth="1"/>
    <col min="15881" max="15881" width="57.85546875" style="407" bestFit="1" customWidth="1"/>
    <col min="15882" max="15882" width="35.28515625" style="407" bestFit="1" customWidth="1"/>
    <col min="15883" max="15883" width="28.140625" style="407" bestFit="1" customWidth="1"/>
    <col min="15884" max="15884" width="33.140625" style="407" bestFit="1" customWidth="1"/>
    <col min="15885" max="15885" width="26" style="407" bestFit="1" customWidth="1"/>
    <col min="15886" max="15886" width="19.140625" style="407" bestFit="1" customWidth="1"/>
    <col min="15887" max="15887" width="10.42578125" style="407" customWidth="1"/>
    <col min="15888" max="15888" width="11.85546875" style="407" customWidth="1"/>
    <col min="15889" max="15889" width="14.7109375" style="407" customWidth="1"/>
    <col min="15890" max="15890" width="9" style="407" bestFit="1" customWidth="1"/>
    <col min="15891" max="16130" width="9.140625" style="407"/>
    <col min="16131" max="16131" width="4.7109375" style="407" bestFit="1" customWidth="1"/>
    <col min="16132" max="16132" width="9.7109375" style="407" bestFit="1" customWidth="1"/>
    <col min="16133" max="16133" width="10" style="407" bestFit="1" customWidth="1"/>
    <col min="16134" max="16134" width="8.85546875" style="407" bestFit="1" customWidth="1"/>
    <col min="16135" max="16135" width="22.85546875" style="407" customWidth="1"/>
    <col min="16136" max="16136" width="59.7109375" style="407" bestFit="1" customWidth="1"/>
    <col min="16137" max="16137" width="57.85546875" style="407" bestFit="1" customWidth="1"/>
    <col min="16138" max="16138" width="35.28515625" style="407" bestFit="1" customWidth="1"/>
    <col min="16139" max="16139" width="28.140625" style="407" bestFit="1" customWidth="1"/>
    <col min="16140" max="16140" width="33.140625" style="407" bestFit="1" customWidth="1"/>
    <col min="16141" max="16141" width="26" style="407" bestFit="1" customWidth="1"/>
    <col min="16142" max="16142" width="19.140625" style="407" bestFit="1" customWidth="1"/>
    <col min="16143" max="16143" width="10.42578125" style="407" customWidth="1"/>
    <col min="16144" max="16144" width="11.85546875" style="407" customWidth="1"/>
    <col min="16145" max="16145" width="14.7109375" style="407" customWidth="1"/>
    <col min="16146" max="16146" width="9" style="407" bestFit="1" customWidth="1"/>
    <col min="16147" max="16384" width="9.140625" style="407"/>
  </cols>
  <sheetData>
    <row r="1" spans="1:19" ht="18.75" x14ac:dyDescent="0.3">
      <c r="A1" s="543"/>
      <c r="B1" s="543"/>
      <c r="C1" s="543"/>
      <c r="D1" s="543"/>
      <c r="E1" s="543"/>
      <c r="F1" s="543"/>
      <c r="G1" s="543"/>
      <c r="H1" s="543"/>
      <c r="I1" s="543"/>
      <c r="J1" s="543"/>
      <c r="K1" s="543"/>
      <c r="L1" s="543"/>
      <c r="M1" s="544"/>
      <c r="N1" s="544"/>
      <c r="O1" s="544"/>
      <c r="P1" s="544"/>
      <c r="Q1" s="543"/>
      <c r="R1" s="543"/>
    </row>
    <row r="2" spans="1:19" ht="18.75" x14ac:dyDescent="0.3">
      <c r="A2" s="545" t="s">
        <v>4137</v>
      </c>
      <c r="B2" s="543"/>
      <c r="C2" s="543"/>
      <c r="D2" s="543"/>
      <c r="E2" s="543"/>
      <c r="F2" s="543"/>
      <c r="G2" s="543"/>
      <c r="H2" s="543"/>
      <c r="I2" s="543"/>
      <c r="J2" s="543"/>
      <c r="K2" s="543"/>
      <c r="L2" s="543"/>
      <c r="M2" s="544"/>
      <c r="N2" s="544"/>
      <c r="O2" s="544"/>
      <c r="P2" s="544"/>
      <c r="Q2" s="543"/>
      <c r="R2" s="543"/>
    </row>
    <row r="3" spans="1:19" ht="18.75" x14ac:dyDescent="0.3">
      <c r="A3" s="543"/>
      <c r="B3" s="543"/>
      <c r="C3" s="543"/>
      <c r="D3" s="543"/>
      <c r="E3" s="543"/>
      <c r="F3" s="543"/>
      <c r="G3" s="543"/>
      <c r="H3" s="543"/>
      <c r="I3" s="543"/>
      <c r="J3" s="543"/>
      <c r="K3" s="543"/>
      <c r="L3" s="543"/>
      <c r="M3" s="544"/>
      <c r="N3" s="544"/>
      <c r="O3" s="544"/>
      <c r="P3" s="544"/>
      <c r="Q3" s="543"/>
      <c r="R3" s="543"/>
    </row>
    <row r="4" spans="1:19" s="106" customFormat="1" ht="76.5" customHeight="1" x14ac:dyDescent="0.3">
      <c r="A4" s="1241" t="s">
        <v>0</v>
      </c>
      <c r="B4" s="1243" t="s">
        <v>1</v>
      </c>
      <c r="C4" s="1243" t="s">
        <v>2</v>
      </c>
      <c r="D4" s="1243" t="s">
        <v>3</v>
      </c>
      <c r="E4" s="1241" t="s">
        <v>4</v>
      </c>
      <c r="F4" s="1241" t="s">
        <v>5</v>
      </c>
      <c r="G4" s="1241" t="s">
        <v>6</v>
      </c>
      <c r="H4" s="1245" t="s">
        <v>7</v>
      </c>
      <c r="I4" s="1245"/>
      <c r="J4" s="1241" t="s">
        <v>8</v>
      </c>
      <c r="K4" s="1246" t="s">
        <v>9</v>
      </c>
      <c r="L4" s="1247"/>
      <c r="M4" s="1251" t="s">
        <v>10</v>
      </c>
      <c r="N4" s="1251"/>
      <c r="O4" s="1251" t="s">
        <v>11</v>
      </c>
      <c r="P4" s="1251"/>
      <c r="Q4" s="1241" t="s">
        <v>12</v>
      </c>
      <c r="R4" s="1243" t="s">
        <v>13</v>
      </c>
      <c r="S4" s="105"/>
    </row>
    <row r="5" spans="1:19" s="106" customFormat="1" ht="35.25" customHeight="1" x14ac:dyDescent="0.2">
      <c r="A5" s="1242"/>
      <c r="B5" s="1244"/>
      <c r="C5" s="1244"/>
      <c r="D5" s="1244"/>
      <c r="E5" s="1242"/>
      <c r="F5" s="1242"/>
      <c r="G5" s="1242"/>
      <c r="H5" s="538" t="s">
        <v>14</v>
      </c>
      <c r="I5" s="538" t="s">
        <v>15</v>
      </c>
      <c r="J5" s="1242"/>
      <c r="K5" s="541">
        <v>2018</v>
      </c>
      <c r="L5" s="541">
        <v>2019</v>
      </c>
      <c r="M5" s="542">
        <v>2018</v>
      </c>
      <c r="N5" s="542">
        <v>2019</v>
      </c>
      <c r="O5" s="542">
        <v>2018</v>
      </c>
      <c r="P5" s="542">
        <v>2019</v>
      </c>
      <c r="Q5" s="1242"/>
      <c r="R5" s="1244"/>
      <c r="S5" s="105"/>
    </row>
    <row r="6" spans="1:19" s="106" customFormat="1" ht="15.75" customHeight="1" x14ac:dyDescent="0.2">
      <c r="A6" s="539" t="s">
        <v>16</v>
      </c>
      <c r="B6" s="538" t="s">
        <v>17</v>
      </c>
      <c r="C6" s="538" t="s">
        <v>18</v>
      </c>
      <c r="D6" s="538" t="s">
        <v>19</v>
      </c>
      <c r="E6" s="539" t="s">
        <v>20</v>
      </c>
      <c r="F6" s="539" t="s">
        <v>21</v>
      </c>
      <c r="G6" s="539" t="s">
        <v>22</v>
      </c>
      <c r="H6" s="538" t="s">
        <v>23</v>
      </c>
      <c r="I6" s="538" t="s">
        <v>24</v>
      </c>
      <c r="J6" s="539" t="s">
        <v>25</v>
      </c>
      <c r="K6" s="541" t="s">
        <v>26</v>
      </c>
      <c r="L6" s="541" t="s">
        <v>27</v>
      </c>
      <c r="M6" s="540" t="s">
        <v>28</v>
      </c>
      <c r="N6" s="540" t="s">
        <v>29</v>
      </c>
      <c r="O6" s="540" t="s">
        <v>30</v>
      </c>
      <c r="P6" s="540" t="s">
        <v>31</v>
      </c>
      <c r="Q6" s="539" t="s">
        <v>32</v>
      </c>
      <c r="R6" s="538" t="s">
        <v>33</v>
      </c>
      <c r="S6" s="105"/>
    </row>
    <row r="7" spans="1:19" s="410" customFormat="1" ht="323.25" customHeight="1" x14ac:dyDescent="0.25">
      <c r="A7" s="533">
        <v>1</v>
      </c>
      <c r="B7" s="536">
        <v>1.2</v>
      </c>
      <c r="C7" s="536">
        <v>4</v>
      </c>
      <c r="D7" s="536">
        <v>2</v>
      </c>
      <c r="E7" s="537" t="s">
        <v>4059</v>
      </c>
      <c r="F7" s="533" t="s">
        <v>4058</v>
      </c>
      <c r="G7" s="536" t="s">
        <v>4057</v>
      </c>
      <c r="H7" s="735" t="s">
        <v>4053</v>
      </c>
      <c r="I7" s="736">
        <v>200</v>
      </c>
      <c r="J7" s="533" t="s">
        <v>4056</v>
      </c>
      <c r="K7" s="536" t="s">
        <v>62</v>
      </c>
      <c r="L7" s="734"/>
      <c r="M7" s="534">
        <v>14169.6</v>
      </c>
      <c r="N7" s="734"/>
      <c r="O7" s="534">
        <v>14169.6</v>
      </c>
      <c r="P7" s="734"/>
      <c r="Q7" s="533" t="s">
        <v>83</v>
      </c>
      <c r="R7" s="537" t="s">
        <v>4040</v>
      </c>
      <c r="S7" s="119"/>
    </row>
    <row r="8" spans="1:19" s="410" customFormat="1" ht="329.25" customHeight="1" x14ac:dyDescent="0.25">
      <c r="A8" s="536">
        <v>2</v>
      </c>
      <c r="B8" s="536">
        <v>1</v>
      </c>
      <c r="C8" s="536">
        <v>4</v>
      </c>
      <c r="D8" s="533">
        <v>2</v>
      </c>
      <c r="E8" s="537" t="s">
        <v>4055</v>
      </c>
      <c r="F8" s="533" t="s">
        <v>4054</v>
      </c>
      <c r="G8" s="536" t="s">
        <v>76</v>
      </c>
      <c r="H8" s="735" t="s">
        <v>4053</v>
      </c>
      <c r="I8" s="536">
        <v>20</v>
      </c>
      <c r="J8" s="533" t="s">
        <v>4052</v>
      </c>
      <c r="K8" s="535" t="s">
        <v>62</v>
      </c>
      <c r="L8" s="535"/>
      <c r="M8" s="534">
        <v>23999</v>
      </c>
      <c r="N8" s="534"/>
      <c r="O8" s="534">
        <v>23999</v>
      </c>
      <c r="P8" s="534"/>
      <c r="Q8" s="533" t="s">
        <v>83</v>
      </c>
      <c r="R8" s="533" t="s">
        <v>4040</v>
      </c>
    </row>
    <row r="9" spans="1:19" s="410" customFormat="1" ht="248.25" customHeight="1" x14ac:dyDescent="0.3">
      <c r="A9" s="536">
        <v>3</v>
      </c>
      <c r="B9" s="536">
        <v>1</v>
      </c>
      <c r="C9" s="536">
        <v>4</v>
      </c>
      <c r="D9" s="536">
        <v>5</v>
      </c>
      <c r="E9" s="533" t="s">
        <v>4051</v>
      </c>
      <c r="F9" s="533" t="s">
        <v>4050</v>
      </c>
      <c r="G9" s="533" t="s">
        <v>4048</v>
      </c>
      <c r="H9" s="533" t="s">
        <v>84</v>
      </c>
      <c r="I9" s="536">
        <v>24</v>
      </c>
      <c r="J9" s="533" t="s">
        <v>4049</v>
      </c>
      <c r="K9" s="533" t="s">
        <v>62</v>
      </c>
      <c r="L9" s="737"/>
      <c r="M9" s="534">
        <v>39998.89</v>
      </c>
      <c r="N9" s="738"/>
      <c r="O9" s="534">
        <v>39998.89</v>
      </c>
      <c r="P9" s="738"/>
      <c r="Q9" s="533" t="s">
        <v>83</v>
      </c>
      <c r="R9" s="533" t="s">
        <v>4040</v>
      </c>
    </row>
    <row r="10" spans="1:19" s="410" customFormat="1" ht="178.5" customHeight="1" x14ac:dyDescent="0.25">
      <c r="A10" s="536">
        <v>4</v>
      </c>
      <c r="B10" s="536">
        <v>1</v>
      </c>
      <c r="C10" s="536">
        <v>4</v>
      </c>
      <c r="D10" s="533">
        <v>2</v>
      </c>
      <c r="E10" s="537" t="s">
        <v>4047</v>
      </c>
      <c r="F10" s="533" t="s">
        <v>4046</v>
      </c>
      <c r="G10" s="536" t="s">
        <v>87</v>
      </c>
      <c r="H10" s="735" t="s">
        <v>4045</v>
      </c>
      <c r="I10" s="536">
        <v>50</v>
      </c>
      <c r="J10" s="533" t="s">
        <v>4044</v>
      </c>
      <c r="K10" s="535" t="s">
        <v>62</v>
      </c>
      <c r="L10" s="535"/>
      <c r="M10" s="534">
        <v>32499</v>
      </c>
      <c r="N10" s="534"/>
      <c r="O10" s="534">
        <v>32499</v>
      </c>
      <c r="P10" s="534"/>
      <c r="Q10" s="533" t="s">
        <v>83</v>
      </c>
      <c r="R10" s="533" t="s">
        <v>4040</v>
      </c>
    </row>
    <row r="11" spans="1:19" s="410" customFormat="1" ht="177.75" customHeight="1" x14ac:dyDescent="0.3">
      <c r="A11" s="536">
        <v>5</v>
      </c>
      <c r="B11" s="536">
        <v>1</v>
      </c>
      <c r="C11" s="536">
        <v>4</v>
      </c>
      <c r="D11" s="536">
        <v>5</v>
      </c>
      <c r="E11" s="533" t="s">
        <v>4043</v>
      </c>
      <c r="F11" s="533" t="s">
        <v>4042</v>
      </c>
      <c r="G11" s="533" t="s">
        <v>87</v>
      </c>
      <c r="H11" s="533" t="s">
        <v>84</v>
      </c>
      <c r="I11" s="536">
        <v>40</v>
      </c>
      <c r="J11" s="533" t="s">
        <v>4041</v>
      </c>
      <c r="K11" s="533" t="s">
        <v>62</v>
      </c>
      <c r="L11" s="737"/>
      <c r="M11" s="534">
        <v>31917.99</v>
      </c>
      <c r="N11" s="738"/>
      <c r="O11" s="534">
        <v>31917.99</v>
      </c>
      <c r="P11" s="738"/>
      <c r="Q11" s="533" t="s">
        <v>83</v>
      </c>
      <c r="R11" s="533" t="s">
        <v>4040</v>
      </c>
    </row>
    <row r="12" spans="1:19" s="411" customFormat="1" x14ac:dyDescent="0.25">
      <c r="M12" s="109"/>
      <c r="N12" s="109"/>
      <c r="O12" s="109"/>
      <c r="P12" s="109"/>
    </row>
    <row r="13" spans="1:19" s="411" customFormat="1" x14ac:dyDescent="0.25">
      <c r="M13" s="109"/>
      <c r="N13" s="109"/>
      <c r="O13" s="109"/>
      <c r="P13" s="109"/>
    </row>
    <row r="14" spans="1:19" s="411" customFormat="1" ht="15.75" x14ac:dyDescent="0.25">
      <c r="M14" s="1248" t="s">
        <v>119</v>
      </c>
      <c r="N14" s="1248"/>
      <c r="O14" s="1249" t="s">
        <v>120</v>
      </c>
      <c r="P14" s="1250"/>
    </row>
    <row r="15" spans="1:19" s="411" customFormat="1" ht="15.75" x14ac:dyDescent="0.25">
      <c r="M15" s="740" t="s">
        <v>121</v>
      </c>
      <c r="N15" s="609" t="s">
        <v>122</v>
      </c>
      <c r="O15" s="532" t="s">
        <v>121</v>
      </c>
      <c r="P15" s="531" t="s">
        <v>122</v>
      </c>
    </row>
    <row r="16" spans="1:19" s="411" customFormat="1" ht="15.75" x14ac:dyDescent="0.25">
      <c r="M16" s="741">
        <v>5</v>
      </c>
      <c r="N16" s="530">
        <v>142584.48000000001</v>
      </c>
      <c r="O16" s="739">
        <v>0</v>
      </c>
      <c r="P16" s="529">
        <v>0</v>
      </c>
    </row>
    <row r="17" spans="13:16" s="411" customFormat="1" x14ac:dyDescent="0.25">
      <c r="M17" s="109"/>
      <c r="N17" s="109"/>
      <c r="O17" s="109"/>
      <c r="P17" s="109"/>
    </row>
    <row r="18" spans="13:16" s="411" customFormat="1" x14ac:dyDescent="0.25">
      <c r="M18" s="109"/>
      <c r="N18" s="109"/>
      <c r="O18" s="109"/>
      <c r="P18" s="109"/>
    </row>
    <row r="19" spans="13:16" s="411" customFormat="1" x14ac:dyDescent="0.25">
      <c r="M19" s="109"/>
      <c r="N19" s="109"/>
      <c r="O19" s="109"/>
      <c r="P19" s="109"/>
    </row>
    <row r="20" spans="13:16" s="411" customFormat="1" x14ac:dyDescent="0.25">
      <c r="M20" s="109"/>
      <c r="N20" s="109"/>
      <c r="O20" s="109"/>
      <c r="P20" s="109"/>
    </row>
    <row r="21" spans="13:16" s="411" customFormat="1" x14ac:dyDescent="0.25">
      <c r="M21" s="109"/>
      <c r="N21" s="109"/>
      <c r="O21" s="109"/>
      <c r="P21" s="109"/>
    </row>
    <row r="22" spans="13:16" s="411" customFormat="1" x14ac:dyDescent="0.25">
      <c r="M22" s="109"/>
      <c r="N22" s="109"/>
      <c r="O22" s="109"/>
      <c r="P22" s="109"/>
    </row>
    <row r="23" spans="13:16" s="411" customFormat="1" x14ac:dyDescent="0.25">
      <c r="M23" s="109"/>
      <c r="N23" s="109"/>
      <c r="O23" s="109"/>
      <c r="P23" s="109"/>
    </row>
    <row r="24" spans="13:16" s="411" customFormat="1" x14ac:dyDescent="0.25">
      <c r="M24" s="109"/>
      <c r="N24" s="109"/>
      <c r="O24" s="109"/>
      <c r="P24" s="109"/>
    </row>
    <row r="25" spans="13:16" s="411" customFormat="1" x14ac:dyDescent="0.25">
      <c r="M25" s="109"/>
      <c r="N25" s="109"/>
      <c r="O25" s="109"/>
      <c r="P25" s="109"/>
    </row>
    <row r="26" spans="13:16" s="411" customFormat="1" x14ac:dyDescent="0.25">
      <c r="M26" s="109"/>
      <c r="N26" s="109"/>
      <c r="O26" s="109"/>
      <c r="P26" s="109"/>
    </row>
    <row r="27" spans="13:16" s="411" customFormat="1" x14ac:dyDescent="0.25">
      <c r="M27" s="109"/>
      <c r="N27" s="109"/>
      <c r="O27" s="109"/>
      <c r="P27" s="109"/>
    </row>
    <row r="28" spans="13:16" s="411" customFormat="1" x14ac:dyDescent="0.25">
      <c r="M28" s="109"/>
      <c r="N28" s="109"/>
      <c r="O28" s="109"/>
      <c r="P28" s="109"/>
    </row>
    <row r="29" spans="13:16" s="411" customFormat="1" x14ac:dyDescent="0.25">
      <c r="M29" s="109"/>
      <c r="N29" s="109"/>
      <c r="O29" s="109"/>
      <c r="P29" s="109"/>
    </row>
    <row r="30" spans="13:16" s="411" customFormat="1" x14ac:dyDescent="0.25">
      <c r="M30" s="109"/>
      <c r="N30" s="109"/>
      <c r="O30" s="109"/>
      <c r="P30" s="109"/>
    </row>
    <row r="31" spans="13:16" s="411" customFormat="1" x14ac:dyDescent="0.25">
      <c r="M31" s="109"/>
      <c r="N31" s="109"/>
      <c r="O31" s="109"/>
      <c r="P31" s="109"/>
    </row>
    <row r="32" spans="13:16" s="411" customFormat="1" x14ac:dyDescent="0.25">
      <c r="M32" s="109"/>
      <c r="N32" s="109"/>
      <c r="O32" s="109"/>
      <c r="P32" s="109"/>
    </row>
    <row r="33" spans="13:16" s="411" customFormat="1" x14ac:dyDescent="0.25">
      <c r="M33" s="109"/>
      <c r="N33" s="109"/>
      <c r="O33" s="109"/>
      <c r="P33" s="109"/>
    </row>
    <row r="34" spans="13:16" s="411" customFormat="1" x14ac:dyDescent="0.25">
      <c r="M34" s="109"/>
      <c r="N34" s="109"/>
      <c r="O34" s="109"/>
      <c r="P34" s="109"/>
    </row>
    <row r="35" spans="13:16" s="411" customFormat="1" x14ac:dyDescent="0.25">
      <c r="M35" s="109"/>
      <c r="N35" s="109"/>
      <c r="O35" s="109"/>
      <c r="P35" s="109"/>
    </row>
    <row r="36" spans="13:16" s="411" customFormat="1" x14ac:dyDescent="0.25">
      <c r="M36" s="109"/>
      <c r="N36" s="109"/>
      <c r="O36" s="109"/>
      <c r="P36" s="109"/>
    </row>
    <row r="37" spans="13:16" s="411" customFormat="1" x14ac:dyDescent="0.25">
      <c r="M37" s="109"/>
      <c r="N37" s="109"/>
      <c r="O37" s="109"/>
      <c r="P37" s="109"/>
    </row>
    <row r="38" spans="13:16" s="411" customFormat="1" x14ac:dyDescent="0.25">
      <c r="M38" s="109"/>
      <c r="N38" s="109"/>
      <c r="O38" s="109"/>
      <c r="P38" s="109"/>
    </row>
    <row r="39" spans="13:16" s="411" customFormat="1" x14ac:dyDescent="0.25">
      <c r="M39" s="109"/>
      <c r="N39" s="109"/>
      <c r="O39" s="109"/>
      <c r="P39" s="109"/>
    </row>
    <row r="40" spans="13:16" s="411" customFormat="1" x14ac:dyDescent="0.25">
      <c r="M40" s="109"/>
      <c r="N40" s="109"/>
      <c r="O40" s="109"/>
      <c r="P40" s="109"/>
    </row>
    <row r="41" spans="13:16" s="411" customFormat="1" x14ac:dyDescent="0.25">
      <c r="M41" s="109"/>
      <c r="N41" s="109"/>
      <c r="O41" s="109"/>
      <c r="P41" s="109"/>
    </row>
    <row r="42" spans="13:16" s="411" customFormat="1" x14ac:dyDescent="0.25">
      <c r="M42" s="109"/>
      <c r="N42" s="109"/>
      <c r="O42" s="109"/>
      <c r="P42" s="109"/>
    </row>
    <row r="43" spans="13:16" s="411" customFormat="1" x14ac:dyDescent="0.25">
      <c r="M43" s="109"/>
      <c r="N43" s="109"/>
      <c r="O43" s="109"/>
      <c r="P43" s="109"/>
    </row>
    <row r="44" spans="13:16" s="411" customFormat="1" x14ac:dyDescent="0.25">
      <c r="M44" s="109"/>
      <c r="N44" s="109"/>
      <c r="O44" s="109"/>
      <c r="P44" s="109"/>
    </row>
    <row r="45" spans="13:16" s="411" customFormat="1" x14ac:dyDescent="0.25">
      <c r="M45" s="109"/>
      <c r="N45" s="109"/>
      <c r="O45" s="109"/>
      <c r="P45" s="109"/>
    </row>
    <row r="46" spans="13:16" s="411" customFormat="1" x14ac:dyDescent="0.25">
      <c r="M46" s="109"/>
      <c r="N46" s="109"/>
      <c r="O46" s="109"/>
      <c r="P46" s="109"/>
    </row>
    <row r="47" spans="13:16" s="411" customFormat="1" x14ac:dyDescent="0.25">
      <c r="M47" s="109"/>
      <c r="N47" s="109"/>
      <c r="O47" s="109"/>
      <c r="P47" s="109"/>
    </row>
    <row r="48" spans="13:16" s="411" customFormat="1" x14ac:dyDescent="0.25">
      <c r="M48" s="109"/>
      <c r="N48" s="109"/>
      <c r="O48" s="109"/>
      <c r="P48" s="109"/>
    </row>
    <row r="49" spans="13:16" s="411" customFormat="1" x14ac:dyDescent="0.25">
      <c r="M49" s="109"/>
      <c r="N49" s="109"/>
      <c r="O49" s="109"/>
      <c r="P49" s="109"/>
    </row>
    <row r="50" spans="13:16" s="411" customFormat="1" x14ac:dyDescent="0.25">
      <c r="M50" s="109"/>
      <c r="N50" s="109"/>
      <c r="O50" s="109"/>
      <c r="P50" s="109"/>
    </row>
    <row r="51" spans="13:16" s="411" customFormat="1" x14ac:dyDescent="0.25">
      <c r="M51" s="109"/>
      <c r="N51" s="109"/>
      <c r="O51" s="109"/>
      <c r="P51" s="109"/>
    </row>
    <row r="52" spans="13:16" s="411" customFormat="1" x14ac:dyDescent="0.25">
      <c r="M52" s="109"/>
      <c r="N52" s="109"/>
      <c r="O52" s="109"/>
      <c r="P52" s="109"/>
    </row>
    <row r="53" spans="13:16" s="411" customFormat="1" x14ac:dyDescent="0.25">
      <c r="M53" s="109"/>
      <c r="N53" s="109"/>
      <c r="O53" s="109"/>
      <c r="P53" s="109"/>
    </row>
    <row r="54" spans="13:16" s="411" customFormat="1" x14ac:dyDescent="0.25">
      <c r="M54" s="109"/>
      <c r="N54" s="109"/>
      <c r="O54" s="109"/>
      <c r="P54" s="109"/>
    </row>
    <row r="55" spans="13:16" s="411" customFormat="1" x14ac:dyDescent="0.25">
      <c r="M55" s="109"/>
      <c r="N55" s="109"/>
      <c r="O55" s="109"/>
      <c r="P55" s="109"/>
    </row>
    <row r="56" spans="13:16" s="411" customFormat="1" x14ac:dyDescent="0.25">
      <c r="M56" s="109"/>
      <c r="N56" s="109"/>
      <c r="O56" s="109"/>
      <c r="P56" s="109"/>
    </row>
    <row r="57" spans="13:16" s="411" customFormat="1" x14ac:dyDescent="0.25">
      <c r="M57" s="109"/>
      <c r="N57" s="109"/>
      <c r="O57" s="109"/>
      <c r="P57" s="109"/>
    </row>
    <row r="58" spans="13:16" s="411" customFormat="1" x14ac:dyDescent="0.25">
      <c r="M58" s="109"/>
      <c r="N58" s="109"/>
      <c r="O58" s="109"/>
      <c r="P58" s="109"/>
    </row>
    <row r="59" spans="13:16" s="411" customFormat="1" x14ac:dyDescent="0.25">
      <c r="M59" s="109"/>
      <c r="N59" s="109"/>
      <c r="O59" s="109"/>
      <c r="P59" s="109"/>
    </row>
    <row r="60" spans="13:16" s="411" customFormat="1" x14ac:dyDescent="0.25">
      <c r="M60" s="109"/>
      <c r="N60" s="109"/>
      <c r="O60" s="109"/>
      <c r="P60" s="109"/>
    </row>
    <row r="61" spans="13:16" s="411" customFormat="1" x14ac:dyDescent="0.25">
      <c r="M61" s="109"/>
      <c r="N61" s="109"/>
      <c r="O61" s="109"/>
      <c r="P61" s="109"/>
    </row>
    <row r="62" spans="13:16" s="411" customFormat="1" x14ac:dyDescent="0.25">
      <c r="M62" s="109"/>
      <c r="N62" s="109"/>
      <c r="O62" s="109"/>
      <c r="P62" s="109"/>
    </row>
    <row r="63" spans="13:16" s="411" customFormat="1" x14ac:dyDescent="0.25">
      <c r="M63" s="109"/>
      <c r="N63" s="109"/>
      <c r="O63" s="109"/>
      <c r="P63" s="109"/>
    </row>
    <row r="64" spans="13:16" s="411" customFormat="1" x14ac:dyDescent="0.25">
      <c r="M64" s="109"/>
      <c r="N64" s="109"/>
      <c r="O64" s="109"/>
      <c r="P64" s="109"/>
    </row>
    <row r="65" spans="13:16" s="411" customFormat="1" x14ac:dyDescent="0.25">
      <c r="M65" s="109"/>
      <c r="N65" s="109"/>
      <c r="O65" s="109"/>
      <c r="P65" s="109"/>
    </row>
    <row r="66" spans="13:16" s="411" customFormat="1" x14ac:dyDescent="0.25">
      <c r="M66" s="109"/>
      <c r="N66" s="109"/>
      <c r="O66" s="109"/>
      <c r="P66" s="109"/>
    </row>
    <row r="67" spans="13:16" s="411" customFormat="1" x14ac:dyDescent="0.25">
      <c r="M67" s="109"/>
      <c r="N67" s="109"/>
      <c r="O67" s="109"/>
      <c r="P67" s="109"/>
    </row>
    <row r="68" spans="13:16" s="411" customFormat="1" x14ac:dyDescent="0.25">
      <c r="M68" s="109"/>
      <c r="N68" s="109"/>
      <c r="O68" s="109"/>
      <c r="P68" s="109"/>
    </row>
    <row r="69" spans="13:16" s="411" customFormat="1" x14ac:dyDescent="0.25">
      <c r="M69" s="109"/>
      <c r="N69" s="109"/>
      <c r="O69" s="109"/>
      <c r="P69" s="109"/>
    </row>
    <row r="70" spans="13:16" s="411" customFormat="1" x14ac:dyDescent="0.25">
      <c r="M70" s="109"/>
      <c r="N70" s="109"/>
      <c r="O70" s="109"/>
      <c r="P70" s="109"/>
    </row>
    <row r="71" spans="13:16" s="411" customFormat="1" x14ac:dyDescent="0.25">
      <c r="M71" s="109"/>
      <c r="N71" s="109"/>
      <c r="O71" s="109"/>
      <c r="P71" s="109"/>
    </row>
    <row r="72" spans="13:16" s="411" customFormat="1" x14ac:dyDescent="0.25">
      <c r="M72" s="109"/>
      <c r="N72" s="109"/>
      <c r="O72" s="109"/>
      <c r="P72" s="109"/>
    </row>
    <row r="73" spans="13:16" s="411" customFormat="1" x14ac:dyDescent="0.25">
      <c r="M73" s="109"/>
      <c r="N73" s="109"/>
      <c r="O73" s="109"/>
      <c r="P73" s="109"/>
    </row>
    <row r="74" spans="13:16" s="411" customFormat="1" x14ac:dyDescent="0.25">
      <c r="M74" s="109"/>
      <c r="N74" s="109"/>
      <c r="O74" s="109"/>
      <c r="P74" s="109"/>
    </row>
    <row r="75" spans="13:16" s="411" customFormat="1" x14ac:dyDescent="0.25">
      <c r="M75" s="109"/>
      <c r="N75" s="109"/>
      <c r="O75" s="109"/>
      <c r="P75" s="109"/>
    </row>
    <row r="76" spans="13:16" s="411" customFormat="1" x14ac:dyDescent="0.25">
      <c r="M76" s="109"/>
      <c r="N76" s="109"/>
      <c r="O76" s="109"/>
      <c r="P76" s="109"/>
    </row>
    <row r="77" spans="13:16" s="411" customFormat="1" x14ac:dyDescent="0.25">
      <c r="M77" s="109"/>
      <c r="N77" s="109"/>
      <c r="O77" s="109"/>
      <c r="P77" s="109"/>
    </row>
    <row r="78" spans="13:16" s="411" customFormat="1" x14ac:dyDescent="0.25">
      <c r="M78" s="109"/>
      <c r="N78" s="109"/>
      <c r="O78" s="109"/>
      <c r="P78" s="109"/>
    </row>
    <row r="79" spans="13:16" s="411" customFormat="1" x14ac:dyDescent="0.25">
      <c r="M79" s="109"/>
      <c r="N79" s="109"/>
      <c r="O79" s="109"/>
      <c r="P79" s="109"/>
    </row>
    <row r="80" spans="13:16" s="411" customFormat="1" x14ac:dyDescent="0.25">
      <c r="M80" s="109"/>
      <c r="N80" s="109"/>
      <c r="O80" s="109"/>
      <c r="P80" s="109"/>
    </row>
    <row r="81" spans="13:16" s="411" customFormat="1" x14ac:dyDescent="0.25">
      <c r="M81" s="109"/>
      <c r="N81" s="109"/>
      <c r="O81" s="109"/>
      <c r="P81" s="109"/>
    </row>
    <row r="82" spans="13:16" s="411" customFormat="1" x14ac:dyDescent="0.25">
      <c r="M82" s="109"/>
      <c r="N82" s="109"/>
      <c r="O82" s="109"/>
      <c r="P82" s="109"/>
    </row>
    <row r="83" spans="13:16" s="411" customFormat="1" x14ac:dyDescent="0.25">
      <c r="M83" s="109"/>
      <c r="N83" s="109"/>
      <c r="O83" s="109"/>
      <c r="P83" s="109"/>
    </row>
    <row r="84" spans="13:16" s="411" customFormat="1" x14ac:dyDescent="0.25">
      <c r="M84" s="109"/>
      <c r="N84" s="109"/>
      <c r="O84" s="109"/>
      <c r="P84" s="109"/>
    </row>
    <row r="85" spans="13:16" s="411" customFormat="1" x14ac:dyDescent="0.25">
      <c r="M85" s="109"/>
      <c r="N85" s="109"/>
      <c r="O85" s="109"/>
      <c r="P85" s="109"/>
    </row>
    <row r="86" spans="13:16" s="411" customFormat="1" x14ac:dyDescent="0.25">
      <c r="M86" s="109"/>
      <c r="N86" s="109"/>
      <c r="O86" s="109"/>
      <c r="P86" s="109"/>
    </row>
    <row r="87" spans="13:16" s="411" customFormat="1" x14ac:dyDescent="0.25">
      <c r="M87" s="109"/>
      <c r="N87" s="109"/>
      <c r="O87" s="109"/>
      <c r="P87" s="109"/>
    </row>
    <row r="88" spans="13:16" s="411" customFormat="1" x14ac:dyDescent="0.25">
      <c r="M88" s="109"/>
      <c r="N88" s="109"/>
      <c r="O88" s="109"/>
      <c r="P88" s="109"/>
    </row>
    <row r="89" spans="13:16" s="411" customFormat="1" x14ac:dyDescent="0.25">
      <c r="M89" s="109"/>
      <c r="N89" s="109"/>
      <c r="O89" s="109"/>
      <c r="P89" s="109"/>
    </row>
    <row r="90" spans="13:16" s="411" customFormat="1" x14ac:dyDescent="0.25">
      <c r="M90" s="109"/>
      <c r="N90" s="109"/>
      <c r="O90" s="109"/>
      <c r="P90" s="109"/>
    </row>
    <row r="91" spans="13:16" s="411" customFormat="1" x14ac:dyDescent="0.25">
      <c r="M91" s="109"/>
      <c r="N91" s="109"/>
      <c r="O91" s="109"/>
      <c r="P91" s="109"/>
    </row>
    <row r="92" spans="13:16" s="411" customFormat="1" x14ac:dyDescent="0.25">
      <c r="M92" s="109"/>
      <c r="N92" s="109"/>
      <c r="O92" s="109"/>
      <c r="P92" s="109"/>
    </row>
    <row r="93" spans="13:16" s="411" customFormat="1" x14ac:dyDescent="0.25">
      <c r="M93" s="109"/>
      <c r="N93" s="109"/>
      <c r="O93" s="109"/>
      <c r="P93" s="109"/>
    </row>
    <row r="94" spans="13:16" s="411" customFormat="1" x14ac:dyDescent="0.25">
      <c r="M94" s="109"/>
      <c r="N94" s="109"/>
      <c r="O94" s="109"/>
      <c r="P94" s="109"/>
    </row>
    <row r="95" spans="13:16" s="411" customFormat="1" x14ac:dyDescent="0.25">
      <c r="M95" s="109"/>
      <c r="N95" s="109"/>
      <c r="O95" s="109"/>
      <c r="P95" s="109"/>
    </row>
    <row r="96" spans="13:16" s="411" customFormat="1" x14ac:dyDescent="0.25">
      <c r="M96" s="109"/>
      <c r="N96" s="109"/>
      <c r="O96" s="109"/>
      <c r="P96" s="109"/>
    </row>
    <row r="97" spans="13:16" s="411" customFormat="1" x14ac:dyDescent="0.25">
      <c r="M97" s="109"/>
      <c r="N97" s="109"/>
      <c r="O97" s="109"/>
      <c r="P97" s="109"/>
    </row>
    <row r="98" spans="13:16" s="411" customFormat="1" x14ac:dyDescent="0.25">
      <c r="M98" s="109"/>
      <c r="N98" s="109"/>
      <c r="O98" s="109"/>
      <c r="P98" s="109"/>
    </row>
    <row r="99" spans="13:16" s="411" customFormat="1" x14ac:dyDescent="0.25">
      <c r="M99" s="109"/>
      <c r="N99" s="109"/>
      <c r="O99" s="109"/>
      <c r="P99" s="109"/>
    </row>
    <row r="100" spans="13:16" s="411" customFormat="1" x14ac:dyDescent="0.25">
      <c r="M100" s="109"/>
      <c r="N100" s="109"/>
      <c r="O100" s="109"/>
      <c r="P100" s="109"/>
    </row>
    <row r="101" spans="13:16" s="411" customFormat="1" x14ac:dyDescent="0.25">
      <c r="M101" s="109"/>
      <c r="N101" s="109"/>
      <c r="O101" s="109"/>
      <c r="P101" s="109"/>
    </row>
    <row r="102" spans="13:16" s="411" customFormat="1" x14ac:dyDescent="0.25">
      <c r="M102" s="109"/>
      <c r="N102" s="109"/>
      <c r="O102" s="109"/>
      <c r="P102" s="109"/>
    </row>
    <row r="103" spans="13:16" s="411" customFormat="1" x14ac:dyDescent="0.25">
      <c r="M103" s="109"/>
      <c r="N103" s="109"/>
      <c r="O103" s="109"/>
      <c r="P103" s="109"/>
    </row>
    <row r="104" spans="13:16" s="411" customFormat="1" x14ac:dyDescent="0.25">
      <c r="M104" s="109"/>
      <c r="N104" s="109"/>
      <c r="O104" s="109"/>
      <c r="P104" s="109"/>
    </row>
    <row r="105" spans="13:16" s="411" customFormat="1" x14ac:dyDescent="0.25">
      <c r="M105" s="109"/>
      <c r="N105" s="109"/>
      <c r="O105" s="109"/>
      <c r="P105" s="109"/>
    </row>
    <row r="106" spans="13:16" s="411" customFormat="1" x14ac:dyDescent="0.25">
      <c r="M106" s="109"/>
      <c r="N106" s="109"/>
      <c r="O106" s="109"/>
      <c r="P106" s="109"/>
    </row>
    <row r="107" spans="13:16" s="411" customFormat="1" x14ac:dyDescent="0.25">
      <c r="M107" s="109"/>
      <c r="N107" s="109"/>
      <c r="O107" s="109"/>
      <c r="P107" s="109"/>
    </row>
    <row r="108" spans="13:16" s="411" customFormat="1" x14ac:dyDescent="0.25">
      <c r="M108" s="109"/>
      <c r="N108" s="109"/>
      <c r="O108" s="109"/>
      <c r="P108" s="109"/>
    </row>
    <row r="109" spans="13:16" s="411" customFormat="1" x14ac:dyDescent="0.25">
      <c r="M109" s="109"/>
      <c r="N109" s="109"/>
      <c r="O109" s="109"/>
      <c r="P109" s="109"/>
    </row>
    <row r="110" spans="13:16" s="411" customFormat="1" x14ac:dyDescent="0.25">
      <c r="M110" s="109"/>
      <c r="N110" s="109"/>
      <c r="O110" s="109"/>
      <c r="P110" s="109"/>
    </row>
    <row r="111" spans="13:16" s="411" customFormat="1" x14ac:dyDescent="0.25">
      <c r="M111" s="109"/>
      <c r="N111" s="109"/>
      <c r="O111" s="109"/>
      <c r="P111" s="109"/>
    </row>
    <row r="112" spans="13:16" s="411" customFormat="1" x14ac:dyDescent="0.25">
      <c r="M112" s="109"/>
      <c r="N112" s="109"/>
      <c r="O112" s="109"/>
      <c r="P112" s="109"/>
    </row>
    <row r="113" spans="1:18" s="411" customFormat="1" x14ac:dyDescent="0.25">
      <c r="M113" s="109"/>
      <c r="N113" s="109"/>
      <c r="O113" s="109"/>
      <c r="P113" s="109"/>
    </row>
    <row r="114" spans="1:18" s="411" customFormat="1" x14ac:dyDescent="0.25">
      <c r="M114" s="109"/>
      <c r="N114" s="109"/>
      <c r="O114" s="109"/>
      <c r="P114" s="109"/>
    </row>
    <row r="115" spans="1:18" s="411" customFormat="1" x14ac:dyDescent="0.25">
      <c r="M115" s="109"/>
      <c r="N115" s="109"/>
      <c r="O115" s="109"/>
      <c r="P115" s="109"/>
    </row>
    <row r="116" spans="1:18" s="411" customFormat="1" x14ac:dyDescent="0.25">
      <c r="M116" s="109"/>
      <c r="N116" s="109"/>
      <c r="O116" s="109"/>
      <c r="P116" s="109"/>
    </row>
    <row r="117" spans="1:18" s="411" customFormat="1" x14ac:dyDescent="0.25">
      <c r="M117" s="109"/>
      <c r="N117" s="109"/>
      <c r="O117" s="109"/>
      <c r="P117" s="109"/>
    </row>
    <row r="118" spans="1:18" s="411" customFormat="1" x14ac:dyDescent="0.25">
      <c r="M118" s="109"/>
      <c r="N118" s="109"/>
      <c r="O118" s="109"/>
      <c r="P118" s="109"/>
    </row>
    <row r="119" spans="1:18" s="411" customFormat="1" x14ac:dyDescent="0.25">
      <c r="M119" s="109"/>
      <c r="N119" s="109"/>
      <c r="O119" s="109"/>
      <c r="P119" s="109"/>
    </row>
    <row r="120" spans="1:18" s="411" customFormat="1" x14ac:dyDescent="0.25">
      <c r="M120" s="109"/>
      <c r="N120" s="109"/>
      <c r="O120" s="109"/>
      <c r="P120" s="109"/>
    </row>
    <row r="121" spans="1:18" s="411" customFormat="1" x14ac:dyDescent="0.25">
      <c r="M121" s="109"/>
      <c r="N121" s="109"/>
      <c r="O121" s="109"/>
      <c r="P121" s="109"/>
    </row>
    <row r="122" spans="1:18" s="411" customFormat="1" x14ac:dyDescent="0.25">
      <c r="M122" s="109"/>
      <c r="N122" s="109"/>
      <c r="O122" s="109"/>
      <c r="P122" s="109"/>
    </row>
    <row r="123" spans="1:18" s="411" customFormat="1" x14ac:dyDescent="0.25">
      <c r="M123" s="109"/>
      <c r="N123" s="109"/>
      <c r="O123" s="109"/>
      <c r="P123" s="109"/>
    </row>
    <row r="124" spans="1:18" s="411" customFormat="1" x14ac:dyDescent="0.25">
      <c r="L124" s="407"/>
      <c r="M124" s="109"/>
      <c r="N124" s="109"/>
      <c r="O124" s="109"/>
      <c r="P124" s="109"/>
    </row>
    <row r="125" spans="1:18" s="411" customFormat="1" x14ac:dyDescent="0.25">
      <c r="L125" s="407"/>
      <c r="M125" s="109"/>
      <c r="N125" s="109"/>
      <c r="O125" s="109"/>
      <c r="P125" s="109"/>
    </row>
    <row r="126" spans="1:18" s="411" customFormat="1" x14ac:dyDescent="0.25">
      <c r="L126" s="407"/>
      <c r="M126" s="109"/>
      <c r="N126" s="109"/>
      <c r="O126" s="109"/>
      <c r="P126" s="109"/>
    </row>
    <row r="127" spans="1:18" s="411" customFormat="1" x14ac:dyDescent="0.25">
      <c r="L127" s="407"/>
      <c r="M127" s="109"/>
      <c r="N127" s="109"/>
      <c r="O127" s="109"/>
      <c r="P127" s="109"/>
    </row>
    <row r="128" spans="1:18" x14ac:dyDescent="0.25">
      <c r="A128" s="411"/>
      <c r="B128" s="411"/>
      <c r="C128" s="411"/>
      <c r="D128" s="411"/>
      <c r="E128" s="411"/>
      <c r="F128" s="411"/>
      <c r="G128" s="411"/>
      <c r="H128" s="411"/>
      <c r="I128" s="411"/>
      <c r="J128" s="411"/>
      <c r="K128" s="411"/>
      <c r="M128" s="109"/>
      <c r="N128" s="109"/>
      <c r="O128" s="109"/>
      <c r="P128" s="109"/>
      <c r="Q128" s="411"/>
      <c r="R128" s="411"/>
    </row>
    <row r="129" spans="1:18" x14ac:dyDescent="0.25">
      <c r="A129" s="411"/>
      <c r="B129" s="411"/>
      <c r="C129" s="411"/>
      <c r="D129" s="411"/>
      <c r="E129" s="411"/>
      <c r="F129" s="411"/>
      <c r="G129" s="411"/>
      <c r="H129" s="411"/>
      <c r="I129" s="411"/>
      <c r="J129" s="411"/>
      <c r="K129" s="411"/>
      <c r="M129" s="109"/>
      <c r="N129" s="109"/>
      <c r="O129" s="109"/>
      <c r="P129" s="109"/>
      <c r="Q129" s="411"/>
      <c r="R129" s="411"/>
    </row>
    <row r="130" spans="1:18" x14ac:dyDescent="0.25">
      <c r="A130" s="411"/>
      <c r="B130" s="411"/>
      <c r="C130" s="411"/>
      <c r="D130" s="411"/>
      <c r="E130" s="411"/>
      <c r="F130" s="411"/>
      <c r="G130" s="411"/>
      <c r="H130" s="411"/>
      <c r="I130" s="411"/>
      <c r="J130" s="411"/>
      <c r="K130" s="411"/>
      <c r="M130" s="109"/>
      <c r="N130" s="109"/>
      <c r="O130" s="109"/>
      <c r="P130" s="109"/>
      <c r="Q130" s="411"/>
      <c r="R130" s="411"/>
    </row>
    <row r="131" spans="1:18" x14ac:dyDescent="0.25">
      <c r="A131" s="411"/>
      <c r="B131" s="411"/>
      <c r="C131" s="411"/>
      <c r="D131" s="411"/>
      <c r="E131" s="411"/>
      <c r="F131" s="411"/>
      <c r="G131" s="411"/>
      <c r="H131" s="411"/>
      <c r="I131" s="411"/>
      <c r="J131" s="411"/>
      <c r="K131" s="411"/>
      <c r="M131" s="109"/>
      <c r="N131" s="109"/>
      <c r="O131" s="109"/>
      <c r="P131" s="109"/>
      <c r="Q131" s="411"/>
      <c r="R131" s="411"/>
    </row>
    <row r="132" spans="1:18" x14ac:dyDescent="0.25">
      <c r="A132" s="411"/>
      <c r="B132" s="411"/>
      <c r="C132" s="411"/>
      <c r="D132" s="411"/>
      <c r="E132" s="411"/>
      <c r="F132" s="411"/>
      <c r="G132" s="411"/>
      <c r="H132" s="411"/>
      <c r="I132" s="411"/>
      <c r="J132" s="411"/>
      <c r="K132" s="411"/>
      <c r="M132" s="109"/>
      <c r="N132" s="109"/>
      <c r="O132" s="109"/>
      <c r="P132" s="109"/>
      <c r="Q132" s="411"/>
      <c r="R132" s="411"/>
    </row>
    <row r="133" spans="1:18" x14ac:dyDescent="0.25">
      <c r="H133" s="411"/>
    </row>
  </sheetData>
  <mergeCells count="16">
    <mergeCell ref="M14:N14"/>
    <mergeCell ref="O14:P14"/>
    <mergeCell ref="A4:A5"/>
    <mergeCell ref="B4:B5"/>
    <mergeCell ref="C4:C5"/>
    <mergeCell ref="D4:D5"/>
    <mergeCell ref="E4:E5"/>
    <mergeCell ref="M4:N4"/>
    <mergeCell ref="O4:P4"/>
    <mergeCell ref="F4:F5"/>
    <mergeCell ref="Q4:Q5"/>
    <mergeCell ref="R4:R5"/>
    <mergeCell ref="G4:G5"/>
    <mergeCell ref="H4:I4"/>
    <mergeCell ref="J4:J5"/>
    <mergeCell ref="K4:L4"/>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72"/>
  <sheetViews>
    <sheetView zoomScale="70" zoomScaleNormal="70" workbookViewId="0">
      <selection activeCell="O104" sqref="O10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8.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9" t="s">
        <v>4063</v>
      </c>
    </row>
    <row r="4" spans="1:19" s="22"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21"/>
    </row>
    <row r="5" spans="1:19" s="22" customFormat="1" ht="35.25" customHeight="1" x14ac:dyDescent="0.2">
      <c r="A5" s="891"/>
      <c r="B5" s="893"/>
      <c r="C5" s="893"/>
      <c r="D5" s="893"/>
      <c r="E5" s="891"/>
      <c r="F5" s="891"/>
      <c r="G5" s="891"/>
      <c r="H5" s="190" t="s">
        <v>14</v>
      </c>
      <c r="I5" s="190" t="s">
        <v>15</v>
      </c>
      <c r="J5" s="891"/>
      <c r="K5" s="191">
        <v>2018</v>
      </c>
      <c r="L5" s="191">
        <v>2019</v>
      </c>
      <c r="M5" s="192">
        <v>2018</v>
      </c>
      <c r="N5" s="192">
        <v>2019</v>
      </c>
      <c r="O5" s="192">
        <v>2018</v>
      </c>
      <c r="P5" s="192">
        <v>2019</v>
      </c>
      <c r="Q5" s="891"/>
      <c r="R5" s="893"/>
      <c r="S5" s="21"/>
    </row>
    <row r="6" spans="1:19" s="22" customFormat="1" ht="15.75" customHeight="1" x14ac:dyDescent="0.2">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c r="S6" s="21"/>
    </row>
    <row r="7" spans="1:19" s="231" customFormat="1" ht="174" customHeight="1" x14ac:dyDescent="0.2">
      <c r="A7" s="227">
        <v>1</v>
      </c>
      <c r="B7" s="227">
        <v>6</v>
      </c>
      <c r="C7" s="227">
        <v>5</v>
      </c>
      <c r="D7" s="227">
        <v>4</v>
      </c>
      <c r="E7" s="227" t="s">
        <v>320</v>
      </c>
      <c r="F7" s="227" t="s">
        <v>321</v>
      </c>
      <c r="G7" s="227" t="s">
        <v>102</v>
      </c>
      <c r="H7" s="227" t="s">
        <v>80</v>
      </c>
      <c r="I7" s="227">
        <v>24</v>
      </c>
      <c r="J7" s="227" t="s">
        <v>322</v>
      </c>
      <c r="K7" s="227" t="s">
        <v>75</v>
      </c>
      <c r="L7" s="227"/>
      <c r="M7" s="228">
        <v>76800</v>
      </c>
      <c r="N7" s="227"/>
      <c r="O7" s="228">
        <v>76800</v>
      </c>
      <c r="P7" s="227"/>
      <c r="Q7" s="229" t="s">
        <v>323</v>
      </c>
      <c r="R7" s="227" t="s">
        <v>324</v>
      </c>
      <c r="S7" s="230"/>
    </row>
    <row r="8" spans="1:19" s="231" customFormat="1" ht="121.5" customHeight="1" x14ac:dyDescent="0.2">
      <c r="A8" s="227">
        <v>2</v>
      </c>
      <c r="B8" s="227">
        <v>6</v>
      </c>
      <c r="C8" s="232">
        <v>5</v>
      </c>
      <c r="D8" s="232">
        <v>4</v>
      </c>
      <c r="E8" s="227" t="s">
        <v>325</v>
      </c>
      <c r="F8" s="232" t="s">
        <v>326</v>
      </c>
      <c r="G8" s="232" t="s">
        <v>102</v>
      </c>
      <c r="H8" s="227" t="s">
        <v>80</v>
      </c>
      <c r="I8" s="227">
        <v>30</v>
      </c>
      <c r="J8" s="227" t="s">
        <v>322</v>
      </c>
      <c r="K8" s="227" t="s">
        <v>78</v>
      </c>
      <c r="L8" s="227"/>
      <c r="M8" s="228">
        <v>40000</v>
      </c>
      <c r="N8" s="227"/>
      <c r="O8" s="228">
        <v>40000</v>
      </c>
      <c r="P8" s="227"/>
      <c r="Q8" s="229" t="s">
        <v>323</v>
      </c>
      <c r="R8" s="227" t="s">
        <v>324</v>
      </c>
      <c r="S8" s="230"/>
    </row>
    <row r="9" spans="1:19" s="231" customFormat="1" ht="148.5" customHeight="1" x14ac:dyDescent="0.2">
      <c r="A9" s="233">
        <v>3</v>
      </c>
      <c r="B9" s="232">
        <v>3.6</v>
      </c>
      <c r="C9" s="232">
        <v>1</v>
      </c>
      <c r="D9" s="232">
        <v>6</v>
      </c>
      <c r="E9" s="234" t="s">
        <v>327</v>
      </c>
      <c r="F9" s="235" t="s">
        <v>328</v>
      </c>
      <c r="G9" s="234" t="s">
        <v>329</v>
      </c>
      <c r="H9" s="232" t="s">
        <v>330</v>
      </c>
      <c r="I9" s="232">
        <v>30</v>
      </c>
      <c r="J9" s="234" t="s">
        <v>331</v>
      </c>
      <c r="K9" s="227" t="s">
        <v>175</v>
      </c>
      <c r="L9" s="227"/>
      <c r="M9" s="228">
        <v>44470</v>
      </c>
      <c r="N9" s="236"/>
      <c r="O9" s="228">
        <v>44470</v>
      </c>
      <c r="P9" s="236"/>
      <c r="Q9" s="229" t="s">
        <v>323</v>
      </c>
      <c r="R9" s="227" t="s">
        <v>324</v>
      </c>
      <c r="S9" s="230"/>
    </row>
    <row r="10" spans="1:19" s="83" customFormat="1" ht="127.5" customHeight="1" x14ac:dyDescent="0.2">
      <c r="A10" s="84">
        <v>4</v>
      </c>
      <c r="B10" s="85">
        <v>3.6</v>
      </c>
      <c r="C10" s="85">
        <v>1</v>
      </c>
      <c r="D10" s="85">
        <v>6</v>
      </c>
      <c r="E10" s="85" t="s">
        <v>332</v>
      </c>
      <c r="F10" s="87" t="s">
        <v>333</v>
      </c>
      <c r="G10" s="86" t="s">
        <v>334</v>
      </c>
      <c r="H10" s="85" t="s">
        <v>80</v>
      </c>
      <c r="I10" s="85">
        <v>120</v>
      </c>
      <c r="J10" s="85" t="s">
        <v>335</v>
      </c>
      <c r="K10" s="88" t="s">
        <v>78</v>
      </c>
      <c r="L10" s="88"/>
      <c r="M10" s="80">
        <v>35000</v>
      </c>
      <c r="N10" s="89"/>
      <c r="O10" s="80">
        <v>35000</v>
      </c>
      <c r="P10" s="89"/>
      <c r="Q10" s="81" t="s">
        <v>323</v>
      </c>
      <c r="R10" s="32" t="s">
        <v>324</v>
      </c>
      <c r="S10" s="82"/>
    </row>
    <row r="11" spans="1:19" s="231" customFormat="1" ht="135" customHeight="1" x14ac:dyDescent="0.2">
      <c r="A11" s="233">
        <v>5</v>
      </c>
      <c r="B11" s="232">
        <v>3.6</v>
      </c>
      <c r="C11" s="232">
        <v>1</v>
      </c>
      <c r="D11" s="232">
        <v>6</v>
      </c>
      <c r="E11" s="234" t="s">
        <v>336</v>
      </c>
      <c r="F11" s="235" t="s">
        <v>337</v>
      </c>
      <c r="G11" s="234" t="s">
        <v>329</v>
      </c>
      <c r="H11" s="232" t="s">
        <v>330</v>
      </c>
      <c r="I11" s="232">
        <v>30</v>
      </c>
      <c r="J11" s="234" t="s">
        <v>338</v>
      </c>
      <c r="K11" s="227" t="s">
        <v>52</v>
      </c>
      <c r="L11" s="227"/>
      <c r="M11" s="228">
        <v>48117.08</v>
      </c>
      <c r="N11" s="236"/>
      <c r="O11" s="228">
        <v>48117.08</v>
      </c>
      <c r="P11" s="236"/>
      <c r="Q11" s="229" t="s">
        <v>323</v>
      </c>
      <c r="R11" s="227" t="s">
        <v>324</v>
      </c>
      <c r="S11" s="230"/>
    </row>
    <row r="12" spans="1:19" s="231" customFormat="1" ht="82.5" customHeight="1" x14ac:dyDescent="0.2">
      <c r="A12" s="233">
        <v>6</v>
      </c>
      <c r="B12" s="232">
        <v>2.6</v>
      </c>
      <c r="C12" s="232">
        <v>1</v>
      </c>
      <c r="D12" s="232">
        <v>6</v>
      </c>
      <c r="E12" s="232" t="s">
        <v>339</v>
      </c>
      <c r="F12" s="235" t="s">
        <v>340</v>
      </c>
      <c r="G12" s="234" t="s">
        <v>341</v>
      </c>
      <c r="H12" s="227" t="s">
        <v>80</v>
      </c>
      <c r="I12" s="232">
        <v>300</v>
      </c>
      <c r="J12" s="232" t="s">
        <v>342</v>
      </c>
      <c r="K12" s="227" t="s">
        <v>77</v>
      </c>
      <c r="L12" s="227"/>
      <c r="M12" s="228">
        <v>27654.92</v>
      </c>
      <c r="N12" s="236"/>
      <c r="O12" s="228">
        <v>27654.92</v>
      </c>
      <c r="P12" s="236"/>
      <c r="Q12" s="229" t="s">
        <v>323</v>
      </c>
      <c r="R12" s="227" t="s">
        <v>324</v>
      </c>
      <c r="S12" s="230"/>
    </row>
    <row r="13" spans="1:19" s="231" customFormat="1" ht="126.75" customHeight="1" x14ac:dyDescent="0.2">
      <c r="A13" s="233">
        <v>7</v>
      </c>
      <c r="B13" s="232">
        <v>1.2</v>
      </c>
      <c r="C13" s="232">
        <v>1</v>
      </c>
      <c r="D13" s="232">
        <v>9</v>
      </c>
      <c r="E13" s="234" t="s">
        <v>343</v>
      </c>
      <c r="F13" s="227" t="s">
        <v>344</v>
      </c>
      <c r="G13" s="234" t="s">
        <v>345</v>
      </c>
      <c r="H13" s="227" t="s">
        <v>80</v>
      </c>
      <c r="I13" s="232">
        <v>400</v>
      </c>
      <c r="J13" s="234" t="s">
        <v>346</v>
      </c>
      <c r="K13" s="227" t="s">
        <v>78</v>
      </c>
      <c r="L13" s="227"/>
      <c r="M13" s="228">
        <v>92000</v>
      </c>
      <c r="N13" s="236"/>
      <c r="O13" s="228">
        <v>92000</v>
      </c>
      <c r="P13" s="236"/>
      <c r="Q13" s="229" t="s">
        <v>323</v>
      </c>
      <c r="R13" s="227" t="s">
        <v>324</v>
      </c>
      <c r="S13" s="230"/>
    </row>
    <row r="14" spans="1:19" s="231" customFormat="1" ht="104.25" customHeight="1" x14ac:dyDescent="0.2">
      <c r="A14" s="232">
        <v>8</v>
      </c>
      <c r="B14" s="232">
        <v>1.2</v>
      </c>
      <c r="C14" s="232">
        <v>1</v>
      </c>
      <c r="D14" s="232">
        <v>9</v>
      </c>
      <c r="E14" s="234" t="s">
        <v>347</v>
      </c>
      <c r="F14" s="237" t="s">
        <v>348</v>
      </c>
      <c r="G14" s="234" t="s">
        <v>70</v>
      </c>
      <c r="H14" s="227" t="s">
        <v>80</v>
      </c>
      <c r="I14" s="232">
        <v>80</v>
      </c>
      <c r="J14" s="232" t="s">
        <v>349</v>
      </c>
      <c r="K14" s="227" t="s">
        <v>78</v>
      </c>
      <c r="L14" s="227"/>
      <c r="M14" s="228">
        <v>15000</v>
      </c>
      <c r="N14" s="236"/>
      <c r="O14" s="228">
        <v>15000</v>
      </c>
      <c r="P14" s="236"/>
      <c r="Q14" s="229" t="s">
        <v>323</v>
      </c>
      <c r="R14" s="227" t="s">
        <v>324</v>
      </c>
      <c r="S14" s="230"/>
    </row>
    <row r="15" spans="1:19" s="231" customFormat="1" ht="130.5" customHeight="1" x14ac:dyDescent="0.2">
      <c r="A15" s="233">
        <v>9</v>
      </c>
      <c r="B15" s="232">
        <v>1.2</v>
      </c>
      <c r="C15" s="232">
        <v>1</v>
      </c>
      <c r="D15" s="232">
        <v>9</v>
      </c>
      <c r="E15" s="234" t="s">
        <v>350</v>
      </c>
      <c r="F15" s="227" t="s">
        <v>351</v>
      </c>
      <c r="G15" s="234" t="s">
        <v>345</v>
      </c>
      <c r="H15" s="232" t="s">
        <v>330</v>
      </c>
      <c r="I15" s="232">
        <v>30</v>
      </c>
      <c r="J15" s="232" t="s">
        <v>352</v>
      </c>
      <c r="K15" s="227" t="s">
        <v>78</v>
      </c>
      <c r="L15" s="227"/>
      <c r="M15" s="228">
        <v>26968</v>
      </c>
      <c r="N15" s="236"/>
      <c r="O15" s="228">
        <v>26968</v>
      </c>
      <c r="P15" s="236"/>
      <c r="Q15" s="229" t="s">
        <v>323</v>
      </c>
      <c r="R15" s="227" t="s">
        <v>324</v>
      </c>
      <c r="S15" s="230"/>
    </row>
    <row r="16" spans="1:19" s="231" customFormat="1" ht="58.5" customHeight="1" x14ac:dyDescent="0.2">
      <c r="A16" s="233">
        <v>10</v>
      </c>
      <c r="B16" s="232">
        <v>2.2999999999999998</v>
      </c>
      <c r="C16" s="232">
        <v>1</v>
      </c>
      <c r="D16" s="232">
        <v>3</v>
      </c>
      <c r="E16" s="232" t="s">
        <v>353</v>
      </c>
      <c r="F16" s="232" t="s">
        <v>354</v>
      </c>
      <c r="G16" s="234" t="s">
        <v>355</v>
      </c>
      <c r="H16" s="232" t="s">
        <v>356</v>
      </c>
      <c r="I16" s="232">
        <v>1000</v>
      </c>
      <c r="J16" s="234" t="s">
        <v>357</v>
      </c>
      <c r="K16" s="227" t="s">
        <v>78</v>
      </c>
      <c r="L16" s="227"/>
      <c r="M16" s="228">
        <v>3990</v>
      </c>
      <c r="N16" s="236"/>
      <c r="O16" s="228">
        <v>3990</v>
      </c>
      <c r="P16" s="236"/>
      <c r="Q16" s="229" t="s">
        <v>323</v>
      </c>
      <c r="R16" s="227" t="s">
        <v>324</v>
      </c>
      <c r="S16" s="230"/>
    </row>
    <row r="17" spans="1:19" s="40" customFormat="1" ht="44.25" customHeight="1" x14ac:dyDescent="0.25">
      <c r="A17" s="750">
        <v>11</v>
      </c>
      <c r="B17" s="750" t="s">
        <v>158</v>
      </c>
      <c r="C17" s="750">
        <v>1</v>
      </c>
      <c r="D17" s="761">
        <v>6</v>
      </c>
      <c r="E17" s="761" t="s">
        <v>358</v>
      </c>
      <c r="F17" s="761" t="s">
        <v>359</v>
      </c>
      <c r="G17" s="761" t="s">
        <v>360</v>
      </c>
      <c r="H17" s="43" t="s">
        <v>361</v>
      </c>
      <c r="I17" s="26" t="s">
        <v>66</v>
      </c>
      <c r="J17" s="761" t="s">
        <v>362</v>
      </c>
      <c r="K17" s="902" t="s">
        <v>51</v>
      </c>
      <c r="L17" s="902"/>
      <c r="M17" s="928">
        <v>60953</v>
      </c>
      <c r="N17" s="831"/>
      <c r="O17" s="831">
        <v>60953</v>
      </c>
      <c r="P17" s="831"/>
      <c r="Q17" s="761" t="s">
        <v>363</v>
      </c>
      <c r="R17" s="761" t="s">
        <v>364</v>
      </c>
      <c r="S17" s="39"/>
    </row>
    <row r="18" spans="1:19" s="40" customFormat="1" ht="102.75" customHeight="1" x14ac:dyDescent="0.25">
      <c r="A18" s="834"/>
      <c r="B18" s="834"/>
      <c r="C18" s="834"/>
      <c r="D18" s="763"/>
      <c r="E18" s="763"/>
      <c r="F18" s="763"/>
      <c r="G18" s="763"/>
      <c r="H18" s="43" t="s">
        <v>365</v>
      </c>
      <c r="I18" s="26" t="s">
        <v>63</v>
      </c>
      <c r="J18" s="763"/>
      <c r="K18" s="925"/>
      <c r="L18" s="925"/>
      <c r="M18" s="929"/>
      <c r="N18" s="833"/>
      <c r="O18" s="833"/>
      <c r="P18" s="833"/>
      <c r="Q18" s="763"/>
      <c r="R18" s="763"/>
      <c r="S18" s="39"/>
    </row>
    <row r="19" spans="1:19" s="40" customFormat="1" ht="108.75" customHeight="1" x14ac:dyDescent="0.25">
      <c r="A19" s="45">
        <v>12</v>
      </c>
      <c r="B19" s="45" t="s">
        <v>175</v>
      </c>
      <c r="C19" s="45">
        <v>1</v>
      </c>
      <c r="D19" s="42">
        <v>3</v>
      </c>
      <c r="E19" s="42" t="s">
        <v>366</v>
      </c>
      <c r="F19" s="42" t="s">
        <v>367</v>
      </c>
      <c r="G19" s="42" t="s">
        <v>368</v>
      </c>
      <c r="H19" s="42" t="s">
        <v>369</v>
      </c>
      <c r="I19" s="26" t="s">
        <v>370</v>
      </c>
      <c r="J19" s="42" t="s">
        <v>371</v>
      </c>
      <c r="K19" s="43" t="s">
        <v>51</v>
      </c>
      <c r="L19" s="43"/>
      <c r="M19" s="44">
        <v>22687.5</v>
      </c>
      <c r="N19" s="44"/>
      <c r="O19" s="44">
        <v>19987.5</v>
      </c>
      <c r="P19" s="44"/>
      <c r="Q19" s="42" t="s">
        <v>372</v>
      </c>
      <c r="R19" s="42" t="s">
        <v>373</v>
      </c>
      <c r="S19" s="39"/>
    </row>
    <row r="20" spans="1:19" s="40" customFormat="1" ht="54" customHeight="1" x14ac:dyDescent="0.25">
      <c r="A20" s="755">
        <v>13</v>
      </c>
      <c r="B20" s="755" t="s">
        <v>158</v>
      </c>
      <c r="C20" s="755">
        <v>5</v>
      </c>
      <c r="D20" s="755">
        <v>4</v>
      </c>
      <c r="E20" s="761" t="s">
        <v>374</v>
      </c>
      <c r="F20" s="761" t="s">
        <v>375</v>
      </c>
      <c r="G20" s="755" t="s">
        <v>376</v>
      </c>
      <c r="H20" s="45" t="s">
        <v>377</v>
      </c>
      <c r="I20" s="45">
        <v>3</v>
      </c>
      <c r="J20" s="761" t="s">
        <v>378</v>
      </c>
      <c r="K20" s="750" t="s">
        <v>91</v>
      </c>
      <c r="L20" s="750"/>
      <c r="M20" s="831">
        <v>39980</v>
      </c>
      <c r="N20" s="750"/>
      <c r="O20" s="765">
        <v>39980</v>
      </c>
      <c r="P20" s="755"/>
      <c r="Q20" s="761" t="s">
        <v>363</v>
      </c>
      <c r="R20" s="761" t="s">
        <v>364</v>
      </c>
      <c r="S20" s="39"/>
    </row>
    <row r="21" spans="1:19" s="40" customFormat="1" ht="36.75" customHeight="1" x14ac:dyDescent="0.25">
      <c r="A21" s="755"/>
      <c r="B21" s="755"/>
      <c r="C21" s="755"/>
      <c r="D21" s="755"/>
      <c r="E21" s="762"/>
      <c r="F21" s="762"/>
      <c r="G21" s="755"/>
      <c r="H21" s="42" t="s">
        <v>379</v>
      </c>
      <c r="I21" s="45">
        <v>30</v>
      </c>
      <c r="J21" s="762"/>
      <c r="K21" s="751"/>
      <c r="L21" s="751"/>
      <c r="M21" s="832"/>
      <c r="N21" s="751"/>
      <c r="O21" s="765"/>
      <c r="P21" s="755"/>
      <c r="Q21" s="762"/>
      <c r="R21" s="762"/>
      <c r="S21" s="39"/>
    </row>
    <row r="22" spans="1:19" s="40" customFormat="1" ht="60.75" customHeight="1" x14ac:dyDescent="0.25">
      <c r="A22" s="755"/>
      <c r="B22" s="755"/>
      <c r="C22" s="755"/>
      <c r="D22" s="755"/>
      <c r="E22" s="762"/>
      <c r="F22" s="762"/>
      <c r="G22" s="755"/>
      <c r="H22" s="42" t="s">
        <v>380</v>
      </c>
      <c r="I22" s="45">
        <v>2</v>
      </c>
      <c r="J22" s="762"/>
      <c r="K22" s="751"/>
      <c r="L22" s="751"/>
      <c r="M22" s="832"/>
      <c r="N22" s="751"/>
      <c r="O22" s="765"/>
      <c r="P22" s="755"/>
      <c r="Q22" s="762"/>
      <c r="R22" s="762"/>
      <c r="S22" s="39"/>
    </row>
    <row r="23" spans="1:19" s="40" customFormat="1" ht="48" customHeight="1" x14ac:dyDescent="0.25">
      <c r="A23" s="755"/>
      <c r="B23" s="755"/>
      <c r="C23" s="755"/>
      <c r="D23" s="755"/>
      <c r="E23" s="762"/>
      <c r="F23" s="762"/>
      <c r="G23" s="755"/>
      <c r="H23" s="42" t="s">
        <v>381</v>
      </c>
      <c r="I23" s="45">
        <v>60</v>
      </c>
      <c r="J23" s="763"/>
      <c r="K23" s="751"/>
      <c r="L23" s="751"/>
      <c r="M23" s="832"/>
      <c r="N23" s="751"/>
      <c r="O23" s="765"/>
      <c r="P23" s="755"/>
      <c r="Q23" s="763"/>
      <c r="R23" s="763"/>
      <c r="S23" s="39"/>
    </row>
    <row r="24" spans="1:19" s="40" customFormat="1" ht="80.25" customHeight="1" x14ac:dyDescent="0.25">
      <c r="A24" s="750">
        <v>14</v>
      </c>
      <c r="B24" s="750" t="s">
        <v>51</v>
      </c>
      <c r="C24" s="750">
        <v>1</v>
      </c>
      <c r="D24" s="750">
        <v>9</v>
      </c>
      <c r="E24" s="750" t="s">
        <v>382</v>
      </c>
      <c r="F24" s="761" t="s">
        <v>383</v>
      </c>
      <c r="G24" s="750" t="s">
        <v>384</v>
      </c>
      <c r="H24" s="42" t="s">
        <v>365</v>
      </c>
      <c r="I24" s="45">
        <v>200</v>
      </c>
      <c r="J24" s="761" t="s">
        <v>385</v>
      </c>
      <c r="K24" s="750" t="s">
        <v>91</v>
      </c>
      <c r="L24" s="750"/>
      <c r="M24" s="831">
        <v>12530</v>
      </c>
      <c r="N24" s="750"/>
      <c r="O24" s="831">
        <v>11530</v>
      </c>
      <c r="P24" s="750"/>
      <c r="Q24" s="761" t="s">
        <v>386</v>
      </c>
      <c r="R24" s="761" t="s">
        <v>387</v>
      </c>
      <c r="S24" s="39"/>
    </row>
    <row r="25" spans="1:19" s="40" customFormat="1" ht="60" customHeight="1" x14ac:dyDescent="0.25">
      <c r="A25" s="751"/>
      <c r="B25" s="751"/>
      <c r="C25" s="751"/>
      <c r="D25" s="751"/>
      <c r="E25" s="751"/>
      <c r="F25" s="762"/>
      <c r="G25" s="751"/>
      <c r="H25" s="42" t="s">
        <v>388</v>
      </c>
      <c r="I25" s="45">
        <v>4</v>
      </c>
      <c r="J25" s="762"/>
      <c r="K25" s="751"/>
      <c r="L25" s="751"/>
      <c r="M25" s="832"/>
      <c r="N25" s="751"/>
      <c r="O25" s="832"/>
      <c r="P25" s="751"/>
      <c r="Q25" s="762"/>
      <c r="R25" s="762"/>
      <c r="S25" s="39"/>
    </row>
    <row r="26" spans="1:19" s="40" customFormat="1" ht="75.75" customHeight="1" x14ac:dyDescent="0.25">
      <c r="A26" s="834"/>
      <c r="B26" s="834"/>
      <c r="C26" s="834"/>
      <c r="D26" s="834"/>
      <c r="E26" s="834"/>
      <c r="F26" s="763"/>
      <c r="G26" s="834"/>
      <c r="H26" s="42" t="s">
        <v>389</v>
      </c>
      <c r="I26" s="45">
        <v>20</v>
      </c>
      <c r="J26" s="763"/>
      <c r="K26" s="834"/>
      <c r="L26" s="834"/>
      <c r="M26" s="833"/>
      <c r="N26" s="834"/>
      <c r="O26" s="833"/>
      <c r="P26" s="834"/>
      <c r="Q26" s="763"/>
      <c r="R26" s="763"/>
      <c r="S26" s="39"/>
    </row>
    <row r="27" spans="1:19" s="40" customFormat="1" ht="81.75" customHeight="1" x14ac:dyDescent="0.25">
      <c r="A27" s="761">
        <v>15</v>
      </c>
      <c r="B27" s="761" t="s">
        <v>175</v>
      </c>
      <c r="C27" s="761">
        <v>1</v>
      </c>
      <c r="D27" s="761">
        <v>9</v>
      </c>
      <c r="E27" s="761" t="s">
        <v>390</v>
      </c>
      <c r="F27" s="761" t="s">
        <v>391</v>
      </c>
      <c r="G27" s="761" t="s">
        <v>392</v>
      </c>
      <c r="H27" s="42" t="s">
        <v>365</v>
      </c>
      <c r="I27" s="42">
        <v>500</v>
      </c>
      <c r="J27" s="761" t="s">
        <v>393</v>
      </c>
      <c r="K27" s="761" t="s">
        <v>394</v>
      </c>
      <c r="L27" s="761"/>
      <c r="M27" s="928">
        <v>39536.03</v>
      </c>
      <c r="N27" s="761"/>
      <c r="O27" s="928">
        <v>26256.03</v>
      </c>
      <c r="P27" s="761"/>
      <c r="Q27" s="761" t="s">
        <v>395</v>
      </c>
      <c r="R27" s="761" t="s">
        <v>396</v>
      </c>
      <c r="S27" s="39"/>
    </row>
    <row r="28" spans="1:19" s="40" customFormat="1" ht="51.75" customHeight="1" x14ac:dyDescent="0.25">
      <c r="A28" s="763"/>
      <c r="B28" s="763"/>
      <c r="C28" s="763"/>
      <c r="D28" s="763"/>
      <c r="E28" s="763"/>
      <c r="F28" s="763"/>
      <c r="G28" s="763"/>
      <c r="H28" s="42" t="s">
        <v>397</v>
      </c>
      <c r="I28" s="42">
        <v>60</v>
      </c>
      <c r="J28" s="763"/>
      <c r="K28" s="763"/>
      <c r="L28" s="763"/>
      <c r="M28" s="929"/>
      <c r="N28" s="763"/>
      <c r="O28" s="929"/>
      <c r="P28" s="763"/>
      <c r="Q28" s="763"/>
      <c r="R28" s="763"/>
      <c r="S28" s="39"/>
    </row>
    <row r="29" spans="1:19" s="41" customFormat="1" ht="62.25" customHeight="1" x14ac:dyDescent="0.25">
      <c r="A29" s="796">
        <v>16</v>
      </c>
      <c r="B29" s="796" t="s">
        <v>51</v>
      </c>
      <c r="C29" s="796">
        <v>1</v>
      </c>
      <c r="D29" s="796">
        <v>9</v>
      </c>
      <c r="E29" s="796" t="s">
        <v>398</v>
      </c>
      <c r="F29" s="796" t="s">
        <v>399</v>
      </c>
      <c r="G29" s="796" t="s">
        <v>400</v>
      </c>
      <c r="H29" s="53" t="s">
        <v>361</v>
      </c>
      <c r="I29" s="53">
        <v>40</v>
      </c>
      <c r="J29" s="796" t="s">
        <v>401</v>
      </c>
      <c r="K29" s="796" t="s">
        <v>402</v>
      </c>
      <c r="L29" s="796"/>
      <c r="M29" s="921">
        <v>59620</v>
      </c>
      <c r="N29" s="796"/>
      <c r="O29" s="921">
        <v>54200</v>
      </c>
      <c r="P29" s="796"/>
      <c r="Q29" s="796" t="s">
        <v>403</v>
      </c>
      <c r="R29" s="796" t="s">
        <v>404</v>
      </c>
    </row>
    <row r="30" spans="1:19" s="41" customFormat="1" ht="83.25" customHeight="1" x14ac:dyDescent="0.25">
      <c r="A30" s="930"/>
      <c r="B30" s="930"/>
      <c r="C30" s="930"/>
      <c r="D30" s="930"/>
      <c r="E30" s="930"/>
      <c r="F30" s="930"/>
      <c r="G30" s="930"/>
      <c r="H30" s="53" t="s">
        <v>73</v>
      </c>
      <c r="I30" s="53">
        <v>40</v>
      </c>
      <c r="J30" s="930"/>
      <c r="K30" s="930"/>
      <c r="L30" s="930"/>
      <c r="M30" s="931"/>
      <c r="N30" s="930"/>
      <c r="O30" s="931"/>
      <c r="P30" s="930"/>
      <c r="Q30" s="930"/>
      <c r="R30" s="930"/>
    </row>
    <row r="31" spans="1:19" s="41" customFormat="1" ht="33.75" customHeight="1" x14ac:dyDescent="0.25">
      <c r="A31" s="797"/>
      <c r="B31" s="797"/>
      <c r="C31" s="797"/>
      <c r="D31" s="797"/>
      <c r="E31" s="797"/>
      <c r="F31" s="797"/>
      <c r="G31" s="797"/>
      <c r="H31" s="53" t="s">
        <v>369</v>
      </c>
      <c r="I31" s="53">
        <v>200</v>
      </c>
      <c r="J31" s="797"/>
      <c r="K31" s="797"/>
      <c r="L31" s="797"/>
      <c r="M31" s="932"/>
      <c r="N31" s="797"/>
      <c r="O31" s="932"/>
      <c r="P31" s="797"/>
      <c r="Q31" s="797"/>
      <c r="R31" s="797"/>
    </row>
    <row r="32" spans="1:19" s="41" customFormat="1" ht="210" x14ac:dyDescent="0.25">
      <c r="A32" s="53">
        <v>17</v>
      </c>
      <c r="B32" s="53" t="s">
        <v>175</v>
      </c>
      <c r="C32" s="53">
        <v>1</v>
      </c>
      <c r="D32" s="53">
        <v>6</v>
      </c>
      <c r="E32" s="53" t="s">
        <v>405</v>
      </c>
      <c r="F32" s="53" t="s">
        <v>406</v>
      </c>
      <c r="G32" s="53" t="s">
        <v>407</v>
      </c>
      <c r="H32" s="53" t="s">
        <v>408</v>
      </c>
      <c r="I32" s="53">
        <v>250</v>
      </c>
      <c r="J32" s="53" t="s">
        <v>409</v>
      </c>
      <c r="K32" s="53" t="s">
        <v>394</v>
      </c>
      <c r="L32" s="53"/>
      <c r="M32" s="56">
        <v>52163.93</v>
      </c>
      <c r="N32" s="56"/>
      <c r="O32" s="56">
        <v>49463.93</v>
      </c>
      <c r="P32" s="56"/>
      <c r="Q32" s="42" t="s">
        <v>372</v>
      </c>
      <c r="R32" s="42" t="s">
        <v>373</v>
      </c>
    </row>
    <row r="33" spans="1:18" s="41" customFormat="1" ht="26.25" customHeight="1" x14ac:dyDescent="0.25">
      <c r="A33" s="796">
        <v>18</v>
      </c>
      <c r="B33" s="796" t="s">
        <v>175</v>
      </c>
      <c r="C33" s="796">
        <v>1</v>
      </c>
      <c r="D33" s="796">
        <v>6</v>
      </c>
      <c r="E33" s="796" t="s">
        <v>410</v>
      </c>
      <c r="F33" s="796" t="s">
        <v>411</v>
      </c>
      <c r="G33" s="796" t="s">
        <v>412</v>
      </c>
      <c r="H33" s="53" t="s">
        <v>413</v>
      </c>
      <c r="I33" s="53">
        <v>1</v>
      </c>
      <c r="J33" s="796" t="s">
        <v>414</v>
      </c>
      <c r="K33" s="796" t="s">
        <v>91</v>
      </c>
      <c r="L33" s="796"/>
      <c r="M33" s="921">
        <v>68676.899999999994</v>
      </c>
      <c r="N33" s="921"/>
      <c r="O33" s="921">
        <v>68676.899999999994</v>
      </c>
      <c r="P33" s="921"/>
      <c r="Q33" s="796" t="s">
        <v>415</v>
      </c>
      <c r="R33" s="796" t="s">
        <v>416</v>
      </c>
    </row>
    <row r="34" spans="1:18" s="41" customFormat="1" ht="41.25" customHeight="1" x14ac:dyDescent="0.25">
      <c r="A34" s="930"/>
      <c r="B34" s="930"/>
      <c r="C34" s="930"/>
      <c r="D34" s="930"/>
      <c r="E34" s="930"/>
      <c r="F34" s="930"/>
      <c r="G34" s="930"/>
      <c r="H34" s="53" t="s">
        <v>417</v>
      </c>
      <c r="I34" s="53">
        <v>150</v>
      </c>
      <c r="J34" s="930"/>
      <c r="K34" s="930"/>
      <c r="L34" s="930"/>
      <c r="M34" s="931"/>
      <c r="N34" s="931"/>
      <c r="O34" s="931"/>
      <c r="P34" s="931"/>
      <c r="Q34" s="930"/>
      <c r="R34" s="930"/>
    </row>
    <row r="35" spans="1:18" s="41" customFormat="1" ht="34.5" customHeight="1" x14ac:dyDescent="0.25">
      <c r="A35" s="930"/>
      <c r="B35" s="930"/>
      <c r="C35" s="930"/>
      <c r="D35" s="930"/>
      <c r="E35" s="930"/>
      <c r="F35" s="930"/>
      <c r="G35" s="930"/>
      <c r="H35" s="53" t="s">
        <v>377</v>
      </c>
      <c r="I35" s="53">
        <v>20</v>
      </c>
      <c r="J35" s="930"/>
      <c r="K35" s="930"/>
      <c r="L35" s="930"/>
      <c r="M35" s="931"/>
      <c r="N35" s="931"/>
      <c r="O35" s="931"/>
      <c r="P35" s="931"/>
      <c r="Q35" s="930"/>
      <c r="R35" s="930"/>
    </row>
    <row r="36" spans="1:18" s="41" customFormat="1" ht="42.75" customHeight="1" x14ac:dyDescent="0.25">
      <c r="A36" s="797"/>
      <c r="B36" s="797"/>
      <c r="C36" s="797"/>
      <c r="D36" s="797"/>
      <c r="E36" s="797"/>
      <c r="F36" s="797"/>
      <c r="G36" s="797"/>
      <c r="H36" s="53" t="s">
        <v>418</v>
      </c>
      <c r="I36" s="53">
        <v>400</v>
      </c>
      <c r="J36" s="797"/>
      <c r="K36" s="797"/>
      <c r="L36" s="797"/>
      <c r="M36" s="932"/>
      <c r="N36" s="932"/>
      <c r="O36" s="932"/>
      <c r="P36" s="932"/>
      <c r="Q36" s="797"/>
      <c r="R36" s="797"/>
    </row>
    <row r="37" spans="1:18" s="41" customFormat="1" ht="390" x14ac:dyDescent="0.25">
      <c r="A37" s="53">
        <v>19</v>
      </c>
      <c r="B37" s="53" t="s">
        <v>175</v>
      </c>
      <c r="C37" s="53">
        <v>1</v>
      </c>
      <c r="D37" s="53">
        <v>6</v>
      </c>
      <c r="E37" s="53" t="s">
        <v>419</v>
      </c>
      <c r="F37" s="53" t="s">
        <v>420</v>
      </c>
      <c r="G37" s="53" t="s">
        <v>360</v>
      </c>
      <c r="H37" s="53" t="s">
        <v>421</v>
      </c>
      <c r="I37" s="53">
        <v>500</v>
      </c>
      <c r="J37" s="53" t="s">
        <v>422</v>
      </c>
      <c r="K37" s="53" t="s">
        <v>91</v>
      </c>
      <c r="L37" s="53"/>
      <c r="M37" s="56">
        <v>50899.86</v>
      </c>
      <c r="N37" s="53"/>
      <c r="O37" s="56">
        <v>44207.5</v>
      </c>
      <c r="P37" s="53"/>
      <c r="Q37" s="53" t="s">
        <v>423</v>
      </c>
      <c r="R37" s="53" t="s">
        <v>424</v>
      </c>
    </row>
    <row r="38" spans="1:18" s="41" customFormat="1" ht="210" x14ac:dyDescent="0.25">
      <c r="A38" s="53">
        <v>20</v>
      </c>
      <c r="B38" s="53" t="s">
        <v>175</v>
      </c>
      <c r="C38" s="53">
        <v>1</v>
      </c>
      <c r="D38" s="53">
        <v>9</v>
      </c>
      <c r="E38" s="53" t="s">
        <v>425</v>
      </c>
      <c r="F38" s="53" t="s">
        <v>426</v>
      </c>
      <c r="G38" s="53" t="s">
        <v>368</v>
      </c>
      <c r="H38" s="53" t="s">
        <v>369</v>
      </c>
      <c r="I38" s="53">
        <v>2000</v>
      </c>
      <c r="J38" s="53" t="s">
        <v>427</v>
      </c>
      <c r="K38" s="53" t="s">
        <v>394</v>
      </c>
      <c r="L38" s="53"/>
      <c r="M38" s="56">
        <v>39275</v>
      </c>
      <c r="N38" s="56"/>
      <c r="O38" s="56">
        <v>36275</v>
      </c>
      <c r="P38" s="56"/>
      <c r="Q38" s="53" t="s">
        <v>428</v>
      </c>
      <c r="R38" s="53" t="s">
        <v>429</v>
      </c>
    </row>
    <row r="39" spans="1:18" s="41" customFormat="1" ht="54" customHeight="1" x14ac:dyDescent="0.25">
      <c r="A39" s="796">
        <v>21</v>
      </c>
      <c r="B39" s="796" t="s">
        <v>175</v>
      </c>
      <c r="C39" s="796">
        <v>1</v>
      </c>
      <c r="D39" s="796">
        <v>6</v>
      </c>
      <c r="E39" s="796" t="s">
        <v>430</v>
      </c>
      <c r="F39" s="796" t="s">
        <v>431</v>
      </c>
      <c r="G39" s="796" t="s">
        <v>432</v>
      </c>
      <c r="H39" s="53" t="s">
        <v>433</v>
      </c>
      <c r="I39" s="53">
        <v>800</v>
      </c>
      <c r="J39" s="796" t="s">
        <v>434</v>
      </c>
      <c r="K39" s="796" t="s">
        <v>51</v>
      </c>
      <c r="L39" s="796"/>
      <c r="M39" s="921">
        <v>37600.449999999997</v>
      </c>
      <c r="N39" s="921"/>
      <c r="O39" s="921">
        <v>31100.45</v>
      </c>
      <c r="P39" s="921"/>
      <c r="Q39" s="796" t="s">
        <v>435</v>
      </c>
      <c r="R39" s="796" t="s">
        <v>436</v>
      </c>
    </row>
    <row r="40" spans="1:18" s="41" customFormat="1" ht="58.5" customHeight="1" x14ac:dyDescent="0.25">
      <c r="A40" s="930"/>
      <c r="B40" s="930"/>
      <c r="C40" s="930"/>
      <c r="D40" s="930"/>
      <c r="E40" s="930"/>
      <c r="F40" s="930"/>
      <c r="G40" s="930"/>
      <c r="H40" s="53" t="s">
        <v>437</v>
      </c>
      <c r="I40" s="53">
        <v>4</v>
      </c>
      <c r="J40" s="930"/>
      <c r="K40" s="930"/>
      <c r="L40" s="930"/>
      <c r="M40" s="931"/>
      <c r="N40" s="931"/>
      <c r="O40" s="931"/>
      <c r="P40" s="931"/>
      <c r="Q40" s="930"/>
      <c r="R40" s="930"/>
    </row>
    <row r="41" spans="1:18" s="41" customFormat="1" ht="61.5" customHeight="1" x14ac:dyDescent="0.25">
      <c r="A41" s="797"/>
      <c r="B41" s="797"/>
      <c r="C41" s="797"/>
      <c r="D41" s="797"/>
      <c r="E41" s="797"/>
      <c r="F41" s="797"/>
      <c r="G41" s="797"/>
      <c r="H41" s="53" t="s">
        <v>438</v>
      </c>
      <c r="I41" s="53">
        <v>115</v>
      </c>
      <c r="J41" s="797"/>
      <c r="K41" s="797"/>
      <c r="L41" s="797"/>
      <c r="M41" s="932"/>
      <c r="N41" s="932"/>
      <c r="O41" s="932"/>
      <c r="P41" s="932"/>
      <c r="Q41" s="797"/>
      <c r="R41" s="797"/>
    </row>
    <row r="42" spans="1:18" s="41" customFormat="1" ht="45" x14ac:dyDescent="0.25">
      <c r="A42" s="796">
        <v>22</v>
      </c>
      <c r="B42" s="796" t="s">
        <v>175</v>
      </c>
      <c r="C42" s="796">
        <v>1</v>
      </c>
      <c r="D42" s="796">
        <v>9</v>
      </c>
      <c r="E42" s="796" t="s">
        <v>439</v>
      </c>
      <c r="F42" s="796" t="s">
        <v>440</v>
      </c>
      <c r="G42" s="796" t="s">
        <v>441</v>
      </c>
      <c r="H42" s="53" t="s">
        <v>433</v>
      </c>
      <c r="I42" s="53">
        <v>300</v>
      </c>
      <c r="J42" s="796" t="s">
        <v>442</v>
      </c>
      <c r="K42" s="796" t="s">
        <v>51</v>
      </c>
      <c r="L42" s="796"/>
      <c r="M42" s="921">
        <v>52425</v>
      </c>
      <c r="N42" s="921"/>
      <c r="O42" s="921">
        <v>52425</v>
      </c>
      <c r="P42" s="921"/>
      <c r="Q42" s="796" t="s">
        <v>443</v>
      </c>
      <c r="R42" s="796" t="s">
        <v>444</v>
      </c>
    </row>
    <row r="43" spans="1:18" s="41" customFormat="1" ht="75" x14ac:dyDescent="0.25">
      <c r="A43" s="930"/>
      <c r="B43" s="930"/>
      <c r="C43" s="930"/>
      <c r="D43" s="930"/>
      <c r="E43" s="930"/>
      <c r="F43" s="930"/>
      <c r="G43" s="930"/>
      <c r="H43" s="53" t="s">
        <v>445</v>
      </c>
      <c r="I43" s="53">
        <v>300</v>
      </c>
      <c r="J43" s="930"/>
      <c r="K43" s="930"/>
      <c r="L43" s="930"/>
      <c r="M43" s="931"/>
      <c r="N43" s="931"/>
      <c r="O43" s="931"/>
      <c r="P43" s="931"/>
      <c r="Q43" s="930"/>
      <c r="R43" s="930"/>
    </row>
    <row r="44" spans="1:18" s="41" customFormat="1" x14ac:dyDescent="0.25">
      <c r="A44" s="930"/>
      <c r="B44" s="930"/>
      <c r="C44" s="930"/>
      <c r="D44" s="930"/>
      <c r="E44" s="930"/>
      <c r="F44" s="930"/>
      <c r="G44" s="930"/>
      <c r="H44" s="53" t="s">
        <v>446</v>
      </c>
      <c r="I44" s="53">
        <v>5</v>
      </c>
      <c r="J44" s="930"/>
      <c r="K44" s="930"/>
      <c r="L44" s="930"/>
      <c r="M44" s="931"/>
      <c r="N44" s="931"/>
      <c r="O44" s="931"/>
      <c r="P44" s="931"/>
      <c r="Q44" s="930"/>
      <c r="R44" s="930"/>
    </row>
    <row r="45" spans="1:18" s="41" customFormat="1" ht="30" x14ac:dyDescent="0.25">
      <c r="A45" s="930"/>
      <c r="B45" s="930"/>
      <c r="C45" s="930"/>
      <c r="D45" s="930"/>
      <c r="E45" s="930"/>
      <c r="F45" s="930"/>
      <c r="G45" s="930"/>
      <c r="H45" s="53" t="s">
        <v>447</v>
      </c>
      <c r="I45" s="53">
        <v>75</v>
      </c>
      <c r="J45" s="930"/>
      <c r="K45" s="930"/>
      <c r="L45" s="930"/>
      <c r="M45" s="931"/>
      <c r="N45" s="931"/>
      <c r="O45" s="931"/>
      <c r="P45" s="931"/>
      <c r="Q45" s="930"/>
      <c r="R45" s="930"/>
    </row>
    <row r="46" spans="1:18" s="41" customFormat="1" ht="30" x14ac:dyDescent="0.25">
      <c r="A46" s="930"/>
      <c r="B46" s="930"/>
      <c r="C46" s="930"/>
      <c r="D46" s="930"/>
      <c r="E46" s="930"/>
      <c r="F46" s="930"/>
      <c r="G46" s="930"/>
      <c r="H46" s="53" t="s">
        <v>448</v>
      </c>
      <c r="I46" s="53">
        <v>20</v>
      </c>
      <c r="J46" s="930"/>
      <c r="K46" s="930"/>
      <c r="L46" s="930"/>
      <c r="M46" s="931"/>
      <c r="N46" s="931"/>
      <c r="O46" s="931"/>
      <c r="P46" s="931"/>
      <c r="Q46" s="930"/>
      <c r="R46" s="930"/>
    </row>
    <row r="47" spans="1:18" s="41" customFormat="1" ht="30" x14ac:dyDescent="0.25">
      <c r="A47" s="930"/>
      <c r="B47" s="930"/>
      <c r="C47" s="930"/>
      <c r="D47" s="930"/>
      <c r="E47" s="930"/>
      <c r="F47" s="930"/>
      <c r="G47" s="930"/>
      <c r="H47" s="53" t="s">
        <v>449</v>
      </c>
      <c r="I47" s="53">
        <v>6</v>
      </c>
      <c r="J47" s="930"/>
      <c r="K47" s="930"/>
      <c r="L47" s="930"/>
      <c r="M47" s="931"/>
      <c r="N47" s="931"/>
      <c r="O47" s="931"/>
      <c r="P47" s="931"/>
      <c r="Q47" s="930"/>
      <c r="R47" s="930"/>
    </row>
    <row r="48" spans="1:18" s="41" customFormat="1" x14ac:dyDescent="0.25">
      <c r="A48" s="930"/>
      <c r="B48" s="930"/>
      <c r="C48" s="930"/>
      <c r="D48" s="930"/>
      <c r="E48" s="930"/>
      <c r="F48" s="930"/>
      <c r="G48" s="930"/>
      <c r="H48" s="53" t="s">
        <v>450</v>
      </c>
      <c r="I48" s="53">
        <v>1</v>
      </c>
      <c r="J48" s="930"/>
      <c r="K48" s="930"/>
      <c r="L48" s="930"/>
      <c r="M48" s="931"/>
      <c r="N48" s="931"/>
      <c r="O48" s="931"/>
      <c r="P48" s="931"/>
      <c r="Q48" s="930"/>
      <c r="R48" s="930"/>
    </row>
    <row r="49" spans="1:18" s="41" customFormat="1" ht="30" x14ac:dyDescent="0.25">
      <c r="A49" s="930"/>
      <c r="B49" s="930"/>
      <c r="C49" s="930"/>
      <c r="D49" s="930"/>
      <c r="E49" s="930"/>
      <c r="F49" s="930"/>
      <c r="G49" s="930"/>
      <c r="H49" s="53" t="s">
        <v>451</v>
      </c>
      <c r="I49" s="53">
        <v>100</v>
      </c>
      <c r="J49" s="930"/>
      <c r="K49" s="930"/>
      <c r="L49" s="930"/>
      <c r="M49" s="931"/>
      <c r="N49" s="931"/>
      <c r="O49" s="931"/>
      <c r="P49" s="931"/>
      <c r="Q49" s="930"/>
      <c r="R49" s="930"/>
    </row>
    <row r="50" spans="1:18" s="41" customFormat="1" ht="30" x14ac:dyDescent="0.25">
      <c r="A50" s="797"/>
      <c r="B50" s="797"/>
      <c r="C50" s="797"/>
      <c r="D50" s="797"/>
      <c r="E50" s="797"/>
      <c r="F50" s="797"/>
      <c r="G50" s="797"/>
      <c r="H50" s="53" t="s">
        <v>452</v>
      </c>
      <c r="I50" s="53">
        <v>2</v>
      </c>
      <c r="J50" s="797"/>
      <c r="K50" s="797"/>
      <c r="L50" s="797"/>
      <c r="M50" s="932"/>
      <c r="N50" s="932"/>
      <c r="O50" s="932"/>
      <c r="P50" s="932"/>
      <c r="Q50" s="797"/>
      <c r="R50" s="797"/>
    </row>
    <row r="51" spans="1:18" s="41" customFormat="1" ht="104.25" customHeight="1" x14ac:dyDescent="0.25">
      <c r="A51" s="796">
        <v>23</v>
      </c>
      <c r="B51" s="796" t="s">
        <v>158</v>
      </c>
      <c r="C51" s="796">
        <v>1</v>
      </c>
      <c r="D51" s="796">
        <v>6</v>
      </c>
      <c r="E51" s="796" t="s">
        <v>453</v>
      </c>
      <c r="F51" s="796" t="s">
        <v>454</v>
      </c>
      <c r="G51" s="796" t="s">
        <v>455</v>
      </c>
      <c r="H51" s="53" t="s">
        <v>456</v>
      </c>
      <c r="I51" s="53">
        <v>12</v>
      </c>
      <c r="J51" s="796" t="s">
        <v>457</v>
      </c>
      <c r="K51" s="796" t="s">
        <v>91</v>
      </c>
      <c r="L51" s="796"/>
      <c r="M51" s="921">
        <v>43052.800000000003</v>
      </c>
      <c r="N51" s="921"/>
      <c r="O51" s="921">
        <v>39802.800000000003</v>
      </c>
      <c r="P51" s="921"/>
      <c r="Q51" s="796" t="s">
        <v>458</v>
      </c>
      <c r="R51" s="796" t="s">
        <v>459</v>
      </c>
    </row>
    <row r="52" spans="1:18" s="41" customFormat="1" ht="90.75" customHeight="1" x14ac:dyDescent="0.25">
      <c r="A52" s="797"/>
      <c r="B52" s="797"/>
      <c r="C52" s="797"/>
      <c r="D52" s="797"/>
      <c r="E52" s="797"/>
      <c r="F52" s="797"/>
      <c r="G52" s="797"/>
      <c r="H52" s="53" t="s">
        <v>369</v>
      </c>
      <c r="I52" s="53">
        <v>500</v>
      </c>
      <c r="J52" s="797"/>
      <c r="K52" s="797"/>
      <c r="L52" s="797"/>
      <c r="M52" s="932"/>
      <c r="N52" s="932"/>
      <c r="O52" s="932"/>
      <c r="P52" s="932"/>
      <c r="Q52" s="797"/>
      <c r="R52" s="797"/>
    </row>
    <row r="53" spans="1:18" s="41" customFormat="1" ht="34.5" customHeight="1" x14ac:dyDescent="0.25">
      <c r="A53" s="796">
        <v>24</v>
      </c>
      <c r="B53" s="796" t="s">
        <v>158</v>
      </c>
      <c r="C53" s="796">
        <v>1</v>
      </c>
      <c r="D53" s="796">
        <v>6</v>
      </c>
      <c r="E53" s="796" t="s">
        <v>460</v>
      </c>
      <c r="F53" s="796" t="s">
        <v>461</v>
      </c>
      <c r="G53" s="796" t="s">
        <v>462</v>
      </c>
      <c r="H53" s="53" t="s">
        <v>463</v>
      </c>
      <c r="I53" s="53">
        <v>1</v>
      </c>
      <c r="J53" s="796" t="s">
        <v>464</v>
      </c>
      <c r="K53" s="796" t="s">
        <v>465</v>
      </c>
      <c r="L53" s="796"/>
      <c r="M53" s="921">
        <v>76532.56</v>
      </c>
      <c r="N53" s="921"/>
      <c r="O53" s="921">
        <v>68145.06</v>
      </c>
      <c r="P53" s="921"/>
      <c r="Q53" s="796" t="s">
        <v>458</v>
      </c>
      <c r="R53" s="796" t="s">
        <v>459</v>
      </c>
    </row>
    <row r="54" spans="1:18" s="41" customFormat="1" ht="33.75" customHeight="1" x14ac:dyDescent="0.25">
      <c r="A54" s="930"/>
      <c r="B54" s="930"/>
      <c r="C54" s="930"/>
      <c r="D54" s="930"/>
      <c r="E54" s="930"/>
      <c r="F54" s="930"/>
      <c r="G54" s="930"/>
      <c r="H54" s="53" t="s">
        <v>466</v>
      </c>
      <c r="I54" s="53">
        <v>215</v>
      </c>
      <c r="J54" s="930"/>
      <c r="K54" s="930"/>
      <c r="L54" s="930"/>
      <c r="M54" s="931"/>
      <c r="N54" s="931"/>
      <c r="O54" s="931"/>
      <c r="P54" s="931"/>
      <c r="Q54" s="930"/>
      <c r="R54" s="930"/>
    </row>
    <row r="55" spans="1:18" s="41" customFormat="1" ht="40.5" customHeight="1" x14ac:dyDescent="0.25">
      <c r="A55" s="930"/>
      <c r="B55" s="930"/>
      <c r="C55" s="930"/>
      <c r="D55" s="930"/>
      <c r="E55" s="930"/>
      <c r="F55" s="930"/>
      <c r="G55" s="930"/>
      <c r="H55" s="53" t="s">
        <v>467</v>
      </c>
      <c r="I55" s="53">
        <v>3</v>
      </c>
      <c r="J55" s="930"/>
      <c r="K55" s="930"/>
      <c r="L55" s="930"/>
      <c r="M55" s="931"/>
      <c r="N55" s="931"/>
      <c r="O55" s="931"/>
      <c r="P55" s="931"/>
      <c r="Q55" s="930"/>
      <c r="R55" s="930"/>
    </row>
    <row r="56" spans="1:18" s="41" customFormat="1" ht="45" x14ac:dyDescent="0.25">
      <c r="A56" s="797"/>
      <c r="B56" s="797"/>
      <c r="C56" s="797"/>
      <c r="D56" s="797"/>
      <c r="E56" s="797"/>
      <c r="F56" s="797"/>
      <c r="G56" s="797"/>
      <c r="H56" s="53" t="s">
        <v>468</v>
      </c>
      <c r="I56" s="53">
        <v>84</v>
      </c>
      <c r="J56" s="797"/>
      <c r="K56" s="797"/>
      <c r="L56" s="797"/>
      <c r="M56" s="932"/>
      <c r="N56" s="932"/>
      <c r="O56" s="932"/>
      <c r="P56" s="932"/>
      <c r="Q56" s="797"/>
      <c r="R56" s="797"/>
    </row>
    <row r="57" spans="1:18" s="41" customFormat="1" x14ac:dyDescent="0.25">
      <c r="A57" s="796">
        <v>25</v>
      </c>
      <c r="B57" s="796" t="s">
        <v>175</v>
      </c>
      <c r="C57" s="796">
        <v>1</v>
      </c>
      <c r="D57" s="796">
        <v>9</v>
      </c>
      <c r="E57" s="796" t="s">
        <v>469</v>
      </c>
      <c r="F57" s="796" t="s">
        <v>470</v>
      </c>
      <c r="G57" s="796" t="s">
        <v>471</v>
      </c>
      <c r="H57" s="53" t="s">
        <v>377</v>
      </c>
      <c r="I57" s="53">
        <v>1</v>
      </c>
      <c r="J57" s="796" t="s">
        <v>472</v>
      </c>
      <c r="K57" s="796" t="s">
        <v>51</v>
      </c>
      <c r="L57" s="796"/>
      <c r="M57" s="921">
        <v>36164.400000000001</v>
      </c>
      <c r="N57" s="921"/>
      <c r="O57" s="921">
        <v>30000</v>
      </c>
      <c r="P57" s="921"/>
      <c r="Q57" s="796" t="s">
        <v>473</v>
      </c>
      <c r="R57" s="796" t="s">
        <v>474</v>
      </c>
    </row>
    <row r="58" spans="1:18" s="41" customFormat="1" ht="30" x14ac:dyDescent="0.25">
      <c r="A58" s="930"/>
      <c r="B58" s="930"/>
      <c r="C58" s="930"/>
      <c r="D58" s="930"/>
      <c r="E58" s="930"/>
      <c r="F58" s="930"/>
      <c r="G58" s="930"/>
      <c r="H58" s="53" t="s">
        <v>475</v>
      </c>
      <c r="I58" s="53">
        <v>100</v>
      </c>
      <c r="J58" s="930"/>
      <c r="K58" s="930"/>
      <c r="L58" s="930"/>
      <c r="M58" s="931"/>
      <c r="N58" s="931"/>
      <c r="O58" s="931"/>
      <c r="P58" s="931"/>
      <c r="Q58" s="930"/>
      <c r="R58" s="930"/>
    </row>
    <row r="59" spans="1:18" s="41" customFormat="1" ht="31.5" customHeight="1" x14ac:dyDescent="0.25">
      <c r="A59" s="930"/>
      <c r="B59" s="930"/>
      <c r="C59" s="930"/>
      <c r="D59" s="930"/>
      <c r="E59" s="930"/>
      <c r="F59" s="930"/>
      <c r="G59" s="930"/>
      <c r="H59" s="53" t="s">
        <v>476</v>
      </c>
      <c r="I59" s="53">
        <v>1</v>
      </c>
      <c r="J59" s="930"/>
      <c r="K59" s="930"/>
      <c r="L59" s="930"/>
      <c r="M59" s="931"/>
      <c r="N59" s="931"/>
      <c r="O59" s="931"/>
      <c r="P59" s="931"/>
      <c r="Q59" s="930"/>
      <c r="R59" s="930"/>
    </row>
    <row r="60" spans="1:18" s="41" customFormat="1" ht="36" customHeight="1" x14ac:dyDescent="0.25">
      <c r="A60" s="930"/>
      <c r="B60" s="930"/>
      <c r="C60" s="930"/>
      <c r="D60" s="930"/>
      <c r="E60" s="930"/>
      <c r="F60" s="930"/>
      <c r="G60" s="930"/>
      <c r="H60" s="53" t="s">
        <v>477</v>
      </c>
      <c r="I60" s="53">
        <v>200</v>
      </c>
      <c r="J60" s="930"/>
      <c r="K60" s="930"/>
      <c r="L60" s="930"/>
      <c r="M60" s="931"/>
      <c r="N60" s="931"/>
      <c r="O60" s="931"/>
      <c r="P60" s="931"/>
      <c r="Q60" s="930"/>
      <c r="R60" s="930"/>
    </row>
    <row r="61" spans="1:18" s="41" customFormat="1" ht="29.25" customHeight="1" x14ac:dyDescent="0.25">
      <c r="A61" s="930"/>
      <c r="B61" s="930"/>
      <c r="C61" s="930"/>
      <c r="D61" s="930"/>
      <c r="E61" s="930"/>
      <c r="F61" s="930"/>
      <c r="G61" s="930"/>
      <c r="H61" s="53" t="s">
        <v>478</v>
      </c>
      <c r="I61" s="53">
        <v>4</v>
      </c>
      <c r="J61" s="930"/>
      <c r="K61" s="930"/>
      <c r="L61" s="930"/>
      <c r="M61" s="931"/>
      <c r="N61" s="931"/>
      <c r="O61" s="931"/>
      <c r="P61" s="931"/>
      <c r="Q61" s="930"/>
      <c r="R61" s="930"/>
    </row>
    <row r="62" spans="1:18" s="41" customFormat="1" ht="45" x14ac:dyDescent="0.25">
      <c r="A62" s="930"/>
      <c r="B62" s="930"/>
      <c r="C62" s="930"/>
      <c r="D62" s="930"/>
      <c r="E62" s="930"/>
      <c r="F62" s="930"/>
      <c r="G62" s="930"/>
      <c r="H62" s="53" t="s">
        <v>479</v>
      </c>
      <c r="I62" s="53">
        <v>200</v>
      </c>
      <c r="J62" s="930"/>
      <c r="K62" s="930"/>
      <c r="L62" s="930"/>
      <c r="M62" s="931"/>
      <c r="N62" s="931"/>
      <c r="O62" s="931"/>
      <c r="P62" s="931"/>
      <c r="Q62" s="930"/>
      <c r="R62" s="930"/>
    </row>
    <row r="63" spans="1:18" s="41" customFormat="1" x14ac:dyDescent="0.25">
      <c r="A63" s="930"/>
      <c r="B63" s="930"/>
      <c r="C63" s="930"/>
      <c r="D63" s="930"/>
      <c r="E63" s="930"/>
      <c r="F63" s="930"/>
      <c r="G63" s="930"/>
      <c r="H63" s="53" t="s">
        <v>480</v>
      </c>
      <c r="I63" s="53">
        <v>2</v>
      </c>
      <c r="J63" s="930"/>
      <c r="K63" s="930"/>
      <c r="L63" s="930"/>
      <c r="M63" s="931"/>
      <c r="N63" s="931"/>
      <c r="O63" s="931"/>
      <c r="P63" s="931"/>
      <c r="Q63" s="930"/>
      <c r="R63" s="930"/>
    </row>
    <row r="64" spans="1:18" s="41" customFormat="1" ht="30" x14ac:dyDescent="0.25">
      <c r="A64" s="797"/>
      <c r="B64" s="797"/>
      <c r="C64" s="797"/>
      <c r="D64" s="797"/>
      <c r="E64" s="797"/>
      <c r="F64" s="797"/>
      <c r="G64" s="797"/>
      <c r="H64" s="53" t="s">
        <v>481</v>
      </c>
      <c r="I64" s="53">
        <v>55</v>
      </c>
      <c r="J64" s="797"/>
      <c r="K64" s="797"/>
      <c r="L64" s="797"/>
      <c r="M64" s="932"/>
      <c r="N64" s="932"/>
      <c r="O64" s="932"/>
      <c r="P64" s="932"/>
      <c r="Q64" s="797"/>
      <c r="R64" s="797"/>
    </row>
    <row r="65" spans="1:18" s="41" customFormat="1" ht="71.25" customHeight="1" x14ac:dyDescent="0.25">
      <c r="A65" s="796">
        <v>26</v>
      </c>
      <c r="B65" s="796" t="s">
        <v>51</v>
      </c>
      <c r="C65" s="796">
        <v>1</v>
      </c>
      <c r="D65" s="796">
        <v>9</v>
      </c>
      <c r="E65" s="796" t="s">
        <v>482</v>
      </c>
      <c r="F65" s="796" t="s">
        <v>483</v>
      </c>
      <c r="G65" s="796" t="s">
        <v>484</v>
      </c>
      <c r="H65" s="53" t="s">
        <v>369</v>
      </c>
      <c r="I65" s="53">
        <v>400</v>
      </c>
      <c r="J65" s="796" t="s">
        <v>485</v>
      </c>
      <c r="K65" s="796" t="s">
        <v>394</v>
      </c>
      <c r="L65" s="796"/>
      <c r="M65" s="921">
        <v>50550</v>
      </c>
      <c r="N65" s="921"/>
      <c r="O65" s="921">
        <v>44950</v>
      </c>
      <c r="P65" s="921"/>
      <c r="Q65" s="796" t="s">
        <v>486</v>
      </c>
      <c r="R65" s="796" t="s">
        <v>487</v>
      </c>
    </row>
    <row r="66" spans="1:18" s="41" customFormat="1" ht="78" customHeight="1" x14ac:dyDescent="0.25">
      <c r="A66" s="930"/>
      <c r="B66" s="930"/>
      <c r="C66" s="930"/>
      <c r="D66" s="930"/>
      <c r="E66" s="930"/>
      <c r="F66" s="930"/>
      <c r="G66" s="930"/>
      <c r="H66" s="53" t="s">
        <v>480</v>
      </c>
      <c r="I66" s="53">
        <v>1</v>
      </c>
      <c r="J66" s="930"/>
      <c r="K66" s="930"/>
      <c r="L66" s="930"/>
      <c r="M66" s="931"/>
      <c r="N66" s="931"/>
      <c r="O66" s="931"/>
      <c r="P66" s="931"/>
      <c r="Q66" s="930"/>
      <c r="R66" s="930"/>
    </row>
    <row r="67" spans="1:18" s="41" customFormat="1" ht="80.25" customHeight="1" x14ac:dyDescent="0.25">
      <c r="A67" s="930"/>
      <c r="B67" s="930"/>
      <c r="C67" s="930"/>
      <c r="D67" s="930"/>
      <c r="E67" s="930"/>
      <c r="F67" s="930"/>
      <c r="G67" s="930"/>
      <c r="H67" s="53" t="s">
        <v>488</v>
      </c>
      <c r="I67" s="53">
        <v>35</v>
      </c>
      <c r="J67" s="930"/>
      <c r="K67" s="930"/>
      <c r="L67" s="930"/>
      <c r="M67" s="931"/>
      <c r="N67" s="931"/>
      <c r="O67" s="931"/>
      <c r="P67" s="931"/>
      <c r="Q67" s="930"/>
      <c r="R67" s="930"/>
    </row>
    <row r="68" spans="1:18" s="41" customFormat="1" ht="50.25" customHeight="1" x14ac:dyDescent="0.25">
      <c r="A68" s="930"/>
      <c r="B68" s="930"/>
      <c r="C68" s="930"/>
      <c r="D68" s="930"/>
      <c r="E68" s="930"/>
      <c r="F68" s="930"/>
      <c r="G68" s="930"/>
      <c r="H68" s="53" t="s">
        <v>377</v>
      </c>
      <c r="I68" s="53">
        <v>6</v>
      </c>
      <c r="J68" s="930"/>
      <c r="K68" s="930"/>
      <c r="L68" s="930"/>
      <c r="M68" s="931"/>
      <c r="N68" s="931"/>
      <c r="O68" s="931"/>
      <c r="P68" s="931"/>
      <c r="Q68" s="930"/>
      <c r="R68" s="930"/>
    </row>
    <row r="69" spans="1:18" s="41" customFormat="1" ht="70.5" customHeight="1" x14ac:dyDescent="0.25">
      <c r="A69" s="797"/>
      <c r="B69" s="797"/>
      <c r="C69" s="797"/>
      <c r="D69" s="797"/>
      <c r="E69" s="797"/>
      <c r="F69" s="797"/>
      <c r="G69" s="797"/>
      <c r="H69" s="53" t="s">
        <v>489</v>
      </c>
      <c r="I69" s="53">
        <v>100</v>
      </c>
      <c r="J69" s="797"/>
      <c r="K69" s="797"/>
      <c r="L69" s="797"/>
      <c r="M69" s="932"/>
      <c r="N69" s="932"/>
      <c r="O69" s="932"/>
      <c r="P69" s="932"/>
      <c r="Q69" s="797"/>
      <c r="R69" s="797"/>
    </row>
    <row r="70" spans="1:18" s="41" customFormat="1" x14ac:dyDescent="0.25">
      <c r="A70" s="796">
        <v>27</v>
      </c>
      <c r="B70" s="796" t="s">
        <v>158</v>
      </c>
      <c r="C70" s="796">
        <v>1</v>
      </c>
      <c r="D70" s="796">
        <v>9</v>
      </c>
      <c r="E70" s="796" t="s">
        <v>490</v>
      </c>
      <c r="F70" s="796" t="s">
        <v>491</v>
      </c>
      <c r="G70" s="796" t="s">
        <v>492</v>
      </c>
      <c r="H70" s="53" t="s">
        <v>493</v>
      </c>
      <c r="I70" s="53">
        <v>1</v>
      </c>
      <c r="J70" s="796" t="s">
        <v>494</v>
      </c>
      <c r="K70" s="796" t="s">
        <v>394</v>
      </c>
      <c r="L70" s="796"/>
      <c r="M70" s="921">
        <v>57104.34</v>
      </c>
      <c r="N70" s="921"/>
      <c r="O70" s="921">
        <v>51393.91</v>
      </c>
      <c r="P70" s="921"/>
      <c r="Q70" s="796" t="s">
        <v>495</v>
      </c>
      <c r="R70" s="796" t="s">
        <v>496</v>
      </c>
    </row>
    <row r="71" spans="1:18" s="41" customFormat="1" ht="30" x14ac:dyDescent="0.25">
      <c r="A71" s="930"/>
      <c r="B71" s="930"/>
      <c r="C71" s="930"/>
      <c r="D71" s="930"/>
      <c r="E71" s="930"/>
      <c r="F71" s="930"/>
      <c r="G71" s="930"/>
      <c r="H71" s="53" t="s">
        <v>497</v>
      </c>
      <c r="I71" s="53">
        <v>400</v>
      </c>
      <c r="J71" s="930"/>
      <c r="K71" s="930"/>
      <c r="L71" s="930"/>
      <c r="M71" s="931"/>
      <c r="N71" s="931"/>
      <c r="O71" s="931"/>
      <c r="P71" s="931"/>
      <c r="Q71" s="930"/>
      <c r="R71" s="930"/>
    </row>
    <row r="72" spans="1:18" s="41" customFormat="1" ht="58.5" customHeight="1" x14ac:dyDescent="0.25">
      <c r="A72" s="930"/>
      <c r="B72" s="930"/>
      <c r="C72" s="930"/>
      <c r="D72" s="930"/>
      <c r="E72" s="930"/>
      <c r="F72" s="930"/>
      <c r="G72" s="930"/>
      <c r="H72" s="53" t="s">
        <v>437</v>
      </c>
      <c r="I72" s="53">
        <v>9</v>
      </c>
      <c r="J72" s="930"/>
      <c r="K72" s="930"/>
      <c r="L72" s="930"/>
      <c r="M72" s="931"/>
      <c r="N72" s="931"/>
      <c r="O72" s="931"/>
      <c r="P72" s="931"/>
      <c r="Q72" s="930"/>
      <c r="R72" s="930"/>
    </row>
    <row r="73" spans="1:18" s="41" customFormat="1" ht="45" customHeight="1" x14ac:dyDescent="0.25">
      <c r="A73" s="930"/>
      <c r="B73" s="930"/>
      <c r="C73" s="930"/>
      <c r="D73" s="930"/>
      <c r="E73" s="930"/>
      <c r="F73" s="930"/>
      <c r="G73" s="930"/>
      <c r="H73" s="53" t="s">
        <v>498</v>
      </c>
      <c r="I73" s="53">
        <v>128</v>
      </c>
      <c r="J73" s="930"/>
      <c r="K73" s="930"/>
      <c r="L73" s="930"/>
      <c r="M73" s="931"/>
      <c r="N73" s="931"/>
      <c r="O73" s="931"/>
      <c r="P73" s="931"/>
      <c r="Q73" s="930"/>
      <c r="R73" s="930"/>
    </row>
    <row r="74" spans="1:18" s="41" customFormat="1" ht="37.5" customHeight="1" x14ac:dyDescent="0.25">
      <c r="A74" s="930"/>
      <c r="B74" s="930"/>
      <c r="C74" s="930"/>
      <c r="D74" s="930"/>
      <c r="E74" s="930"/>
      <c r="F74" s="930"/>
      <c r="G74" s="930"/>
      <c r="H74" s="53" t="s">
        <v>499</v>
      </c>
      <c r="I74" s="53">
        <v>1</v>
      </c>
      <c r="J74" s="930"/>
      <c r="K74" s="930"/>
      <c r="L74" s="930"/>
      <c r="M74" s="931"/>
      <c r="N74" s="931"/>
      <c r="O74" s="931"/>
      <c r="P74" s="931"/>
      <c r="Q74" s="930"/>
      <c r="R74" s="930"/>
    </row>
    <row r="75" spans="1:18" s="41" customFormat="1" ht="54" customHeight="1" x14ac:dyDescent="0.25">
      <c r="A75" s="930"/>
      <c r="B75" s="930"/>
      <c r="C75" s="930"/>
      <c r="D75" s="930"/>
      <c r="E75" s="930"/>
      <c r="F75" s="930"/>
      <c r="G75" s="930"/>
      <c r="H75" s="53" t="s">
        <v>397</v>
      </c>
      <c r="I75" s="53">
        <v>100</v>
      </c>
      <c r="J75" s="930"/>
      <c r="K75" s="930"/>
      <c r="L75" s="930"/>
      <c r="M75" s="931"/>
      <c r="N75" s="931"/>
      <c r="O75" s="931"/>
      <c r="P75" s="931"/>
      <c r="Q75" s="930"/>
      <c r="R75" s="930"/>
    </row>
    <row r="76" spans="1:18" s="41" customFormat="1" ht="36.75" customHeight="1" x14ac:dyDescent="0.25">
      <c r="A76" s="930"/>
      <c r="B76" s="930"/>
      <c r="C76" s="930"/>
      <c r="D76" s="930"/>
      <c r="E76" s="930"/>
      <c r="F76" s="930"/>
      <c r="G76" s="930"/>
      <c r="H76" s="53" t="s">
        <v>446</v>
      </c>
      <c r="I76" s="53">
        <v>2</v>
      </c>
      <c r="J76" s="930"/>
      <c r="K76" s="930"/>
      <c r="L76" s="930"/>
      <c r="M76" s="931"/>
      <c r="N76" s="931"/>
      <c r="O76" s="931"/>
      <c r="P76" s="931"/>
      <c r="Q76" s="930"/>
      <c r="R76" s="930"/>
    </row>
    <row r="77" spans="1:18" s="41" customFormat="1" ht="71.25" customHeight="1" x14ac:dyDescent="0.25">
      <c r="A77" s="797"/>
      <c r="B77" s="797"/>
      <c r="C77" s="797"/>
      <c r="D77" s="797"/>
      <c r="E77" s="797"/>
      <c r="F77" s="797"/>
      <c r="G77" s="797"/>
      <c r="H77" s="53" t="s">
        <v>481</v>
      </c>
      <c r="I77" s="53">
        <v>45</v>
      </c>
      <c r="J77" s="797"/>
      <c r="K77" s="797"/>
      <c r="L77" s="797"/>
      <c r="M77" s="932"/>
      <c r="N77" s="932"/>
      <c r="O77" s="932"/>
      <c r="P77" s="932"/>
      <c r="Q77" s="797"/>
      <c r="R77" s="797"/>
    </row>
    <row r="78" spans="1:18" s="41" customFormat="1" ht="51" customHeight="1" x14ac:dyDescent="0.25">
      <c r="A78" s="796">
        <v>28</v>
      </c>
      <c r="B78" s="796" t="s">
        <v>51</v>
      </c>
      <c r="C78" s="796">
        <v>1</v>
      </c>
      <c r="D78" s="796">
        <v>9</v>
      </c>
      <c r="E78" s="796" t="s">
        <v>500</v>
      </c>
      <c r="F78" s="796" t="s">
        <v>501</v>
      </c>
      <c r="G78" s="796" t="s">
        <v>502</v>
      </c>
      <c r="H78" s="53" t="s">
        <v>499</v>
      </c>
      <c r="I78" s="53">
        <v>1</v>
      </c>
      <c r="J78" s="796" t="s">
        <v>503</v>
      </c>
      <c r="K78" s="796" t="s">
        <v>402</v>
      </c>
      <c r="L78" s="796"/>
      <c r="M78" s="921">
        <v>39972</v>
      </c>
      <c r="N78" s="921"/>
      <c r="O78" s="921">
        <v>39972</v>
      </c>
      <c r="P78" s="921"/>
      <c r="Q78" s="796" t="s">
        <v>363</v>
      </c>
      <c r="R78" s="796" t="s">
        <v>364</v>
      </c>
    </row>
    <row r="79" spans="1:18" s="41" customFormat="1" ht="45" customHeight="1" x14ac:dyDescent="0.25">
      <c r="A79" s="930"/>
      <c r="B79" s="930"/>
      <c r="C79" s="930"/>
      <c r="D79" s="930"/>
      <c r="E79" s="930"/>
      <c r="F79" s="930"/>
      <c r="G79" s="930"/>
      <c r="H79" s="53" t="s">
        <v>397</v>
      </c>
      <c r="I79" s="53">
        <v>60</v>
      </c>
      <c r="J79" s="930"/>
      <c r="K79" s="930"/>
      <c r="L79" s="930"/>
      <c r="M79" s="931"/>
      <c r="N79" s="931"/>
      <c r="O79" s="931"/>
      <c r="P79" s="931"/>
      <c r="Q79" s="930"/>
      <c r="R79" s="930"/>
    </row>
    <row r="80" spans="1:18" s="41" customFormat="1" ht="43.5" customHeight="1" x14ac:dyDescent="0.25">
      <c r="A80" s="930"/>
      <c r="B80" s="930"/>
      <c r="C80" s="930"/>
      <c r="D80" s="930"/>
      <c r="E80" s="930"/>
      <c r="F80" s="930"/>
      <c r="G80" s="930"/>
      <c r="H80" s="53" t="s">
        <v>380</v>
      </c>
      <c r="I80" s="53">
        <v>1</v>
      </c>
      <c r="J80" s="930"/>
      <c r="K80" s="930"/>
      <c r="L80" s="930"/>
      <c r="M80" s="931"/>
      <c r="N80" s="931"/>
      <c r="O80" s="931"/>
      <c r="P80" s="931"/>
      <c r="Q80" s="930" t="s">
        <v>363</v>
      </c>
      <c r="R80" s="930" t="s">
        <v>364</v>
      </c>
    </row>
    <row r="81" spans="1:18" s="41" customFormat="1" ht="49.5" customHeight="1" x14ac:dyDescent="0.25">
      <c r="A81" s="797"/>
      <c r="B81" s="797"/>
      <c r="C81" s="797"/>
      <c r="D81" s="797"/>
      <c r="E81" s="797"/>
      <c r="F81" s="797"/>
      <c r="G81" s="797"/>
      <c r="H81" s="53" t="s">
        <v>504</v>
      </c>
      <c r="I81" s="53">
        <v>30</v>
      </c>
      <c r="J81" s="797"/>
      <c r="K81" s="797"/>
      <c r="L81" s="797"/>
      <c r="M81" s="932"/>
      <c r="N81" s="932"/>
      <c r="O81" s="932"/>
      <c r="P81" s="932"/>
      <c r="Q81" s="797"/>
      <c r="R81" s="797"/>
    </row>
    <row r="82" spans="1:18" s="41" customFormat="1" ht="30" x14ac:dyDescent="0.25">
      <c r="A82" s="796">
        <v>29</v>
      </c>
      <c r="B82" s="796" t="s">
        <v>175</v>
      </c>
      <c r="C82" s="796">
        <v>1</v>
      </c>
      <c r="D82" s="796">
        <v>6</v>
      </c>
      <c r="E82" s="796" t="s">
        <v>505</v>
      </c>
      <c r="F82" s="796" t="s">
        <v>506</v>
      </c>
      <c r="G82" s="796" t="s">
        <v>507</v>
      </c>
      <c r="H82" s="53" t="s">
        <v>508</v>
      </c>
      <c r="I82" s="53">
        <v>1000</v>
      </c>
      <c r="J82" s="796" t="s">
        <v>509</v>
      </c>
      <c r="K82" s="796" t="s">
        <v>394</v>
      </c>
      <c r="L82" s="796"/>
      <c r="M82" s="921">
        <v>67000</v>
      </c>
      <c r="N82" s="921"/>
      <c r="O82" s="921">
        <v>67000</v>
      </c>
      <c r="P82" s="921"/>
      <c r="Q82" s="796" t="s">
        <v>510</v>
      </c>
      <c r="R82" s="796" t="s">
        <v>511</v>
      </c>
    </row>
    <row r="83" spans="1:18" s="41" customFormat="1" ht="30" x14ac:dyDescent="0.25">
      <c r="A83" s="930"/>
      <c r="B83" s="930"/>
      <c r="C83" s="930"/>
      <c r="D83" s="930"/>
      <c r="E83" s="930"/>
      <c r="F83" s="930"/>
      <c r="G83" s="930"/>
      <c r="H83" s="53" t="s">
        <v>369</v>
      </c>
      <c r="I83" s="53">
        <v>1000</v>
      </c>
      <c r="J83" s="930"/>
      <c r="K83" s="930"/>
      <c r="L83" s="930"/>
      <c r="M83" s="931"/>
      <c r="N83" s="931"/>
      <c r="O83" s="931"/>
      <c r="P83" s="931"/>
      <c r="Q83" s="930"/>
      <c r="R83" s="930"/>
    </row>
    <row r="84" spans="1:18" s="41" customFormat="1" ht="30" x14ac:dyDescent="0.25">
      <c r="A84" s="930"/>
      <c r="B84" s="930"/>
      <c r="C84" s="930"/>
      <c r="D84" s="930"/>
      <c r="E84" s="930"/>
      <c r="F84" s="930"/>
      <c r="G84" s="930"/>
      <c r="H84" s="53" t="s">
        <v>448</v>
      </c>
      <c r="I84" s="53">
        <v>15</v>
      </c>
      <c r="J84" s="930"/>
      <c r="K84" s="930"/>
      <c r="L84" s="930"/>
      <c r="M84" s="931"/>
      <c r="N84" s="931"/>
      <c r="O84" s="931"/>
      <c r="P84" s="931"/>
      <c r="Q84" s="930"/>
      <c r="R84" s="930"/>
    </row>
    <row r="85" spans="1:18" s="41" customFormat="1" ht="30" x14ac:dyDescent="0.25">
      <c r="A85" s="930"/>
      <c r="B85" s="930"/>
      <c r="C85" s="930"/>
      <c r="D85" s="930"/>
      <c r="E85" s="930"/>
      <c r="F85" s="930"/>
      <c r="G85" s="930"/>
      <c r="H85" s="53" t="s">
        <v>449</v>
      </c>
      <c r="I85" s="53">
        <v>2</v>
      </c>
      <c r="J85" s="930"/>
      <c r="K85" s="930"/>
      <c r="L85" s="930"/>
      <c r="M85" s="931"/>
      <c r="N85" s="931"/>
      <c r="O85" s="931"/>
      <c r="P85" s="931"/>
      <c r="Q85" s="930"/>
      <c r="R85" s="930"/>
    </row>
    <row r="86" spans="1:18" s="41" customFormat="1" ht="30" x14ac:dyDescent="0.25">
      <c r="A86" s="797"/>
      <c r="B86" s="797"/>
      <c r="C86" s="797"/>
      <c r="D86" s="797"/>
      <c r="E86" s="797"/>
      <c r="F86" s="797"/>
      <c r="G86" s="797"/>
      <c r="H86" s="548" t="s">
        <v>512</v>
      </c>
      <c r="I86" s="548">
        <v>1</v>
      </c>
      <c r="J86" s="797"/>
      <c r="K86" s="797"/>
      <c r="L86" s="797"/>
      <c r="M86" s="932"/>
      <c r="N86" s="932"/>
      <c r="O86" s="932"/>
      <c r="P86" s="932"/>
      <c r="Q86" s="797"/>
      <c r="R86" s="797"/>
    </row>
    <row r="87" spans="1:18" s="72" customFormat="1" ht="165" customHeight="1" x14ac:dyDescent="0.25">
      <c r="A87" s="619">
        <v>30</v>
      </c>
      <c r="B87" s="32">
        <v>6</v>
      </c>
      <c r="C87" s="32">
        <v>5</v>
      </c>
      <c r="D87" s="32">
        <v>4</v>
      </c>
      <c r="E87" s="32" t="s">
        <v>2290</v>
      </c>
      <c r="F87" s="32" t="s">
        <v>2291</v>
      </c>
      <c r="G87" s="32" t="s">
        <v>102</v>
      </c>
      <c r="H87" s="32" t="s">
        <v>80</v>
      </c>
      <c r="I87" s="32">
        <v>30</v>
      </c>
      <c r="J87" s="32" t="s">
        <v>322</v>
      </c>
      <c r="K87" s="32"/>
      <c r="L87" s="32" t="s">
        <v>75</v>
      </c>
      <c r="M87" s="32"/>
      <c r="N87" s="625">
        <v>135000</v>
      </c>
      <c r="O87" s="625"/>
      <c r="P87" s="625">
        <v>135000</v>
      </c>
      <c r="Q87" s="32" t="s">
        <v>323</v>
      </c>
      <c r="R87" s="32" t="s">
        <v>2292</v>
      </c>
    </row>
    <row r="88" spans="1:18" s="72" customFormat="1" ht="111" customHeight="1" x14ac:dyDescent="0.25">
      <c r="A88" s="35">
        <v>31</v>
      </c>
      <c r="B88" s="32">
        <v>3.6</v>
      </c>
      <c r="C88" s="32">
        <v>1</v>
      </c>
      <c r="D88" s="32">
        <v>6</v>
      </c>
      <c r="E88" s="35" t="s">
        <v>327</v>
      </c>
      <c r="F88" s="624" t="s">
        <v>2293</v>
      </c>
      <c r="G88" s="35" t="s">
        <v>2294</v>
      </c>
      <c r="H88" s="32" t="s">
        <v>330</v>
      </c>
      <c r="I88" s="32">
        <v>30</v>
      </c>
      <c r="J88" s="35" t="s">
        <v>331</v>
      </c>
      <c r="K88" s="32"/>
      <c r="L88" s="32" t="s">
        <v>2295</v>
      </c>
      <c r="M88" s="80"/>
      <c r="N88" s="625">
        <v>55000</v>
      </c>
      <c r="O88" s="625"/>
      <c r="P88" s="625">
        <v>55000</v>
      </c>
      <c r="Q88" s="32" t="s">
        <v>323</v>
      </c>
      <c r="R88" s="32" t="s">
        <v>2296</v>
      </c>
    </row>
    <row r="89" spans="1:18" s="72" customFormat="1" ht="118.5" customHeight="1" x14ac:dyDescent="0.25">
      <c r="A89" s="35">
        <v>32</v>
      </c>
      <c r="B89" s="32">
        <v>3.6</v>
      </c>
      <c r="C89" s="32">
        <v>1</v>
      </c>
      <c r="D89" s="32">
        <v>6</v>
      </c>
      <c r="E89" s="35" t="s">
        <v>2297</v>
      </c>
      <c r="F89" s="624" t="s">
        <v>2293</v>
      </c>
      <c r="G89" s="35" t="s">
        <v>2298</v>
      </c>
      <c r="H89" s="32" t="s">
        <v>330</v>
      </c>
      <c r="I89" s="32">
        <v>30</v>
      </c>
      <c r="J89" s="35" t="s">
        <v>331</v>
      </c>
      <c r="K89" s="32"/>
      <c r="L89" s="32" t="s">
        <v>52</v>
      </c>
      <c r="M89" s="80"/>
      <c r="N89" s="625">
        <v>75000</v>
      </c>
      <c r="O89" s="625"/>
      <c r="P89" s="625">
        <v>75000</v>
      </c>
      <c r="Q89" s="32" t="s">
        <v>323</v>
      </c>
      <c r="R89" s="32" t="s">
        <v>2299</v>
      </c>
    </row>
    <row r="90" spans="1:18" s="72" customFormat="1" ht="38.25" x14ac:dyDescent="0.25">
      <c r="A90" s="32">
        <v>33</v>
      </c>
      <c r="B90" s="32">
        <v>2.2999999999999998</v>
      </c>
      <c r="C90" s="32">
        <v>1</v>
      </c>
      <c r="D90" s="32">
        <v>3</v>
      </c>
      <c r="E90" s="32" t="s">
        <v>2300</v>
      </c>
      <c r="F90" s="32" t="s">
        <v>2301</v>
      </c>
      <c r="G90" s="35" t="s">
        <v>355</v>
      </c>
      <c r="H90" s="32" t="s">
        <v>356</v>
      </c>
      <c r="I90" s="32">
        <v>3000</v>
      </c>
      <c r="J90" s="35" t="s">
        <v>357</v>
      </c>
      <c r="K90" s="32"/>
      <c r="L90" s="32" t="s">
        <v>78</v>
      </c>
      <c r="M90" s="80"/>
      <c r="N90" s="625">
        <v>20000</v>
      </c>
      <c r="O90" s="625"/>
      <c r="P90" s="625">
        <v>20000</v>
      </c>
      <c r="Q90" s="32" t="s">
        <v>323</v>
      </c>
      <c r="R90" s="32" t="s">
        <v>2299</v>
      </c>
    </row>
    <row r="91" spans="1:18" s="72" customFormat="1" ht="102" x14ac:dyDescent="0.25">
      <c r="A91" s="35">
        <v>34</v>
      </c>
      <c r="B91" s="32">
        <v>1.2</v>
      </c>
      <c r="C91" s="32">
        <v>1</v>
      </c>
      <c r="D91" s="32">
        <v>9</v>
      </c>
      <c r="E91" s="32" t="s">
        <v>2302</v>
      </c>
      <c r="F91" s="32" t="s">
        <v>2303</v>
      </c>
      <c r="G91" s="35" t="s">
        <v>2304</v>
      </c>
      <c r="H91" s="32" t="s">
        <v>80</v>
      </c>
      <c r="I91" s="32">
        <v>300</v>
      </c>
      <c r="J91" s="32" t="s">
        <v>2305</v>
      </c>
      <c r="K91" s="32"/>
      <c r="L91" s="32" t="s">
        <v>78</v>
      </c>
      <c r="M91" s="80"/>
      <c r="N91" s="625">
        <v>60000</v>
      </c>
      <c r="O91" s="625"/>
      <c r="P91" s="625">
        <v>60000</v>
      </c>
      <c r="Q91" s="32" t="s">
        <v>323</v>
      </c>
      <c r="R91" s="32" t="s">
        <v>2299</v>
      </c>
    </row>
    <row r="92" spans="1:18" s="72" customFormat="1" ht="38.25" x14ac:dyDescent="0.25">
      <c r="A92" s="619">
        <v>35</v>
      </c>
      <c r="B92" s="619">
        <v>1</v>
      </c>
      <c r="C92" s="619">
        <v>1</v>
      </c>
      <c r="D92" s="620">
        <v>6</v>
      </c>
      <c r="E92" s="620" t="s">
        <v>2306</v>
      </c>
      <c r="F92" s="620" t="s">
        <v>2307</v>
      </c>
      <c r="G92" s="620" t="s">
        <v>2308</v>
      </c>
      <c r="H92" s="620" t="s">
        <v>39</v>
      </c>
      <c r="I92" s="621" t="s">
        <v>2309</v>
      </c>
      <c r="J92" s="620" t="s">
        <v>2310</v>
      </c>
      <c r="K92" s="622"/>
      <c r="L92" s="622" t="s">
        <v>52</v>
      </c>
      <c r="M92" s="623"/>
      <c r="N92" s="625">
        <v>100000</v>
      </c>
      <c r="O92" s="623"/>
      <c r="P92" s="625">
        <v>100000</v>
      </c>
      <c r="Q92" s="32" t="s">
        <v>323</v>
      </c>
      <c r="R92" s="32" t="s">
        <v>2311</v>
      </c>
    </row>
    <row r="93" spans="1:18" s="72" customFormat="1" ht="114.75" x14ac:dyDescent="0.25">
      <c r="A93" s="35">
        <v>36</v>
      </c>
      <c r="B93" s="32">
        <v>1.2</v>
      </c>
      <c r="C93" s="32">
        <v>1</v>
      </c>
      <c r="D93" s="32">
        <v>9</v>
      </c>
      <c r="E93" s="35" t="s">
        <v>350</v>
      </c>
      <c r="F93" s="32" t="s">
        <v>2312</v>
      </c>
      <c r="G93" s="35" t="s">
        <v>345</v>
      </c>
      <c r="H93" s="32" t="s">
        <v>330</v>
      </c>
      <c r="I93" s="32">
        <v>30</v>
      </c>
      <c r="J93" s="32" t="s">
        <v>352</v>
      </c>
      <c r="K93" s="32"/>
      <c r="L93" s="32" t="s">
        <v>78</v>
      </c>
      <c r="M93" s="80"/>
      <c r="N93" s="625">
        <v>35000</v>
      </c>
      <c r="O93" s="625"/>
      <c r="P93" s="625">
        <v>35000</v>
      </c>
      <c r="Q93" s="32" t="s">
        <v>323</v>
      </c>
      <c r="R93" s="32" t="s">
        <v>2299</v>
      </c>
    </row>
    <row r="94" spans="1:18" s="41" customFormat="1" x14ac:dyDescent="0.25">
      <c r="M94" s="23"/>
      <c r="N94" s="23"/>
      <c r="O94" s="23"/>
      <c r="P94" s="23"/>
    </row>
    <row r="95" spans="1:18" s="41" customFormat="1" x14ac:dyDescent="0.25">
      <c r="L95" s="219"/>
      <c r="M95" s="918" t="s">
        <v>119</v>
      </c>
      <c r="N95" s="918"/>
      <c r="O95" s="828" t="s">
        <v>120</v>
      </c>
      <c r="P95" s="919"/>
    </row>
    <row r="96" spans="1:18" s="41" customFormat="1" x14ac:dyDescent="0.25">
      <c r="M96" s="582" t="s">
        <v>121</v>
      </c>
      <c r="N96" s="582" t="s">
        <v>122</v>
      </c>
      <c r="O96" s="217" t="s">
        <v>121</v>
      </c>
      <c r="P96" s="189" t="s">
        <v>122</v>
      </c>
    </row>
    <row r="97" spans="13:16" s="41" customFormat="1" x14ac:dyDescent="0.25">
      <c r="M97" s="359">
        <v>17</v>
      </c>
      <c r="N97" s="360">
        <v>890000</v>
      </c>
      <c r="O97" s="598">
        <v>19</v>
      </c>
      <c r="P97" s="111">
        <v>836319.08</v>
      </c>
    </row>
    <row r="98" spans="13:16" s="41" customFormat="1" x14ac:dyDescent="0.25">
      <c r="M98" s="23"/>
      <c r="N98" s="23"/>
      <c r="O98" s="23"/>
      <c r="P98" s="23"/>
    </row>
    <row r="99" spans="13:16" s="41" customFormat="1" x14ac:dyDescent="0.25">
      <c r="M99" s="23"/>
      <c r="N99" s="23"/>
      <c r="O99" s="23"/>
      <c r="P99" s="23"/>
    </row>
    <row r="100" spans="13:16" s="41" customFormat="1" x14ac:dyDescent="0.25">
      <c r="M100" s="23"/>
      <c r="N100" s="23"/>
      <c r="O100" s="23"/>
      <c r="P100" s="23"/>
    </row>
    <row r="101" spans="13:16" s="41" customFormat="1" x14ac:dyDescent="0.25">
      <c r="M101" s="23"/>
      <c r="N101" s="23"/>
      <c r="O101" s="23"/>
      <c r="P101" s="23"/>
    </row>
    <row r="102" spans="13:16" s="41" customFormat="1" x14ac:dyDescent="0.25">
      <c r="M102" s="23"/>
      <c r="N102" s="23"/>
      <c r="O102" s="23"/>
      <c r="P102" s="23"/>
    </row>
    <row r="103" spans="13:16" s="41" customFormat="1" x14ac:dyDescent="0.25">
      <c r="M103" s="23"/>
      <c r="N103" s="23"/>
      <c r="O103" s="90"/>
      <c r="P103" s="23"/>
    </row>
    <row r="104" spans="13:16" s="41" customFormat="1" x14ac:dyDescent="0.25">
      <c r="M104" s="23"/>
      <c r="N104" s="23"/>
      <c r="O104" s="23"/>
      <c r="P104" s="23"/>
    </row>
    <row r="105" spans="13:16" s="41" customFormat="1" x14ac:dyDescent="0.25">
      <c r="M105" s="23"/>
      <c r="N105" s="23"/>
      <c r="O105" s="23"/>
      <c r="P105" s="23"/>
    </row>
    <row r="106" spans="13:16" s="41" customFormat="1" x14ac:dyDescent="0.25">
      <c r="M106" s="23"/>
      <c r="N106" s="23"/>
      <c r="O106" s="23"/>
      <c r="P106" s="23"/>
    </row>
    <row r="107" spans="13:16" s="41" customFormat="1" x14ac:dyDescent="0.25">
      <c r="M107" s="23"/>
      <c r="N107" s="23"/>
      <c r="O107" s="23"/>
      <c r="P107" s="23"/>
    </row>
    <row r="108" spans="13:16" s="41" customFormat="1" x14ac:dyDescent="0.25">
      <c r="M108" s="23"/>
      <c r="N108" s="23"/>
      <c r="O108" s="23"/>
      <c r="P108" s="23"/>
    </row>
    <row r="109" spans="13:16" s="41" customFormat="1" x14ac:dyDescent="0.25">
      <c r="M109" s="23"/>
      <c r="N109" s="23"/>
      <c r="O109" s="23"/>
      <c r="P109" s="23"/>
    </row>
    <row r="110" spans="13:16" s="41" customFormat="1" x14ac:dyDescent="0.25">
      <c r="M110" s="23"/>
      <c r="N110" s="23"/>
      <c r="O110" s="23"/>
      <c r="P110" s="23"/>
    </row>
    <row r="111" spans="13:16" s="41" customFormat="1" x14ac:dyDescent="0.25">
      <c r="M111" s="23"/>
      <c r="N111" s="23"/>
      <c r="O111" s="23"/>
      <c r="P111" s="23"/>
    </row>
    <row r="112" spans="13:16" s="41" customFormat="1" x14ac:dyDescent="0.25">
      <c r="M112" s="23"/>
      <c r="N112" s="23"/>
      <c r="O112" s="23"/>
      <c r="P112" s="23"/>
    </row>
    <row r="113" spans="13:16" s="41" customFormat="1" x14ac:dyDescent="0.25">
      <c r="M113" s="23"/>
      <c r="N113" s="23"/>
      <c r="O113" s="23"/>
      <c r="P113" s="23"/>
    </row>
    <row r="114" spans="13:16" s="41" customFormat="1" x14ac:dyDescent="0.25">
      <c r="M114" s="23"/>
      <c r="N114" s="23"/>
      <c r="O114" s="23"/>
      <c r="P114" s="23"/>
    </row>
    <row r="115" spans="13:16" s="41" customFormat="1" x14ac:dyDescent="0.25">
      <c r="M115" s="23"/>
      <c r="N115" s="23"/>
      <c r="O115" s="23"/>
      <c r="P115" s="23"/>
    </row>
    <row r="116" spans="13:16" s="41" customFormat="1" x14ac:dyDescent="0.25">
      <c r="M116" s="23"/>
      <c r="N116" s="23"/>
      <c r="O116" s="23"/>
      <c r="P116" s="23"/>
    </row>
    <row r="117" spans="13:16" s="41" customFormat="1" x14ac:dyDescent="0.25">
      <c r="M117" s="23"/>
      <c r="N117" s="23"/>
      <c r="O117" s="23"/>
      <c r="P117" s="23"/>
    </row>
    <row r="118" spans="13:16" s="41" customFormat="1" x14ac:dyDescent="0.25">
      <c r="M118" s="23"/>
      <c r="N118" s="23"/>
      <c r="O118" s="23"/>
      <c r="P118" s="23"/>
    </row>
    <row r="119" spans="13:16" s="41" customFormat="1" x14ac:dyDescent="0.25">
      <c r="M119" s="23"/>
      <c r="N119" s="23"/>
      <c r="O119" s="23"/>
      <c r="P119" s="23"/>
    </row>
    <row r="120" spans="13:16" s="41" customFormat="1" x14ac:dyDescent="0.25">
      <c r="M120" s="23"/>
      <c r="N120" s="23"/>
      <c r="O120" s="23"/>
      <c r="P120" s="23"/>
    </row>
    <row r="121" spans="13:16" s="41" customFormat="1" x14ac:dyDescent="0.25">
      <c r="M121" s="23"/>
      <c r="N121" s="23"/>
      <c r="O121" s="23"/>
      <c r="P121" s="23"/>
    </row>
    <row r="122" spans="13:16" s="41" customFormat="1" x14ac:dyDescent="0.25">
      <c r="M122" s="23"/>
      <c r="N122" s="23"/>
      <c r="O122" s="23"/>
      <c r="P122" s="23"/>
    </row>
    <row r="123" spans="13:16" s="41" customFormat="1" x14ac:dyDescent="0.25">
      <c r="M123" s="23"/>
      <c r="N123" s="23"/>
      <c r="O123" s="23"/>
      <c r="P123" s="23"/>
    </row>
    <row r="124" spans="13:16" s="41" customFormat="1" x14ac:dyDescent="0.25">
      <c r="M124" s="23"/>
      <c r="N124" s="23"/>
      <c r="O124" s="23"/>
      <c r="P124" s="23"/>
    </row>
    <row r="125" spans="13:16" s="41" customFormat="1" x14ac:dyDescent="0.25">
      <c r="M125" s="23"/>
      <c r="N125" s="23"/>
      <c r="O125" s="23"/>
      <c r="P125" s="23"/>
    </row>
    <row r="126" spans="13:16" s="41" customFormat="1" x14ac:dyDescent="0.25">
      <c r="M126" s="23"/>
      <c r="N126" s="23"/>
      <c r="O126" s="23"/>
      <c r="P126" s="23"/>
    </row>
    <row r="127" spans="13:16" s="41" customFormat="1" x14ac:dyDescent="0.25">
      <c r="M127" s="23"/>
      <c r="N127" s="23"/>
      <c r="O127" s="23"/>
      <c r="P127" s="23"/>
    </row>
    <row r="128" spans="13:16" s="41" customFormat="1" x14ac:dyDescent="0.25">
      <c r="M128" s="23"/>
      <c r="N128" s="23"/>
      <c r="O128" s="23"/>
      <c r="P128" s="23"/>
    </row>
    <row r="129" spans="13:16" s="41" customFormat="1" x14ac:dyDescent="0.25">
      <c r="M129" s="23"/>
      <c r="N129" s="23"/>
      <c r="O129" s="23"/>
      <c r="P129" s="23"/>
    </row>
    <row r="130" spans="13:16" s="41" customFormat="1" x14ac:dyDescent="0.25">
      <c r="M130" s="23"/>
      <c r="N130" s="23"/>
      <c r="O130" s="23"/>
      <c r="P130" s="23"/>
    </row>
    <row r="131" spans="13:16" s="41" customFormat="1" x14ac:dyDescent="0.25">
      <c r="M131" s="23"/>
      <c r="N131" s="23"/>
      <c r="O131" s="23"/>
      <c r="P131" s="23"/>
    </row>
    <row r="132" spans="13:16" s="41" customFormat="1" x14ac:dyDescent="0.25">
      <c r="M132" s="23"/>
      <c r="N132" s="23"/>
      <c r="O132" s="23"/>
      <c r="P132" s="23"/>
    </row>
    <row r="133" spans="13:16" s="41" customFormat="1" x14ac:dyDescent="0.25">
      <c r="M133" s="23"/>
      <c r="N133" s="23"/>
      <c r="O133" s="23"/>
      <c r="P133" s="23"/>
    </row>
    <row r="134" spans="13:16" s="41" customFormat="1" x14ac:dyDescent="0.25">
      <c r="M134" s="23"/>
      <c r="N134" s="23"/>
      <c r="O134" s="23"/>
      <c r="P134" s="23"/>
    </row>
    <row r="135" spans="13:16" s="41" customFormat="1" x14ac:dyDescent="0.25">
      <c r="M135" s="23"/>
      <c r="N135" s="23"/>
      <c r="O135" s="23"/>
      <c r="P135" s="23"/>
    </row>
    <row r="136" spans="13:16" s="41" customFormat="1" x14ac:dyDescent="0.25">
      <c r="M136" s="23"/>
      <c r="N136" s="23"/>
      <c r="O136" s="23"/>
      <c r="P136" s="23"/>
    </row>
    <row r="137" spans="13:16" s="41" customFormat="1" x14ac:dyDescent="0.25">
      <c r="M137" s="23"/>
      <c r="N137" s="23"/>
      <c r="O137" s="23"/>
      <c r="P137" s="23"/>
    </row>
    <row r="138" spans="13:16" s="41" customFormat="1" x14ac:dyDescent="0.25">
      <c r="M138" s="23"/>
      <c r="N138" s="23"/>
      <c r="O138" s="23"/>
      <c r="P138" s="23"/>
    </row>
    <row r="139" spans="13:16" s="41" customFormat="1" x14ac:dyDescent="0.25">
      <c r="M139" s="23"/>
      <c r="N139" s="23"/>
      <c r="O139" s="23"/>
      <c r="P139" s="23"/>
    </row>
    <row r="140" spans="13:16" s="41" customFormat="1" x14ac:dyDescent="0.25">
      <c r="M140" s="23"/>
      <c r="N140" s="23"/>
      <c r="O140" s="23"/>
      <c r="P140" s="23"/>
    </row>
    <row r="141" spans="13:16" s="41" customFormat="1" x14ac:dyDescent="0.25">
      <c r="M141" s="23"/>
      <c r="N141" s="23"/>
      <c r="O141" s="23"/>
      <c r="P141" s="23"/>
    </row>
    <row r="142" spans="13:16" s="41" customFormat="1" x14ac:dyDescent="0.25">
      <c r="M142" s="23"/>
      <c r="N142" s="23"/>
      <c r="O142" s="23"/>
      <c r="P142" s="23"/>
    </row>
    <row r="143" spans="13:16" s="41" customFormat="1" x14ac:dyDescent="0.25">
      <c r="M143" s="23"/>
      <c r="N143" s="23"/>
      <c r="O143" s="23"/>
      <c r="P143" s="23"/>
    </row>
    <row r="144" spans="13:16" s="41" customFormat="1" x14ac:dyDescent="0.25">
      <c r="M144" s="23"/>
      <c r="N144" s="23"/>
      <c r="O144" s="23"/>
      <c r="P144" s="23"/>
    </row>
    <row r="145" spans="13:16" s="41" customFormat="1" x14ac:dyDescent="0.25">
      <c r="M145" s="23"/>
      <c r="N145" s="23"/>
      <c r="O145" s="23"/>
      <c r="P145" s="23"/>
    </row>
    <row r="146" spans="13:16" s="41" customFormat="1" x14ac:dyDescent="0.25">
      <c r="M146" s="23"/>
      <c r="N146" s="23"/>
      <c r="O146" s="23"/>
      <c r="P146" s="23"/>
    </row>
    <row r="147" spans="13:16" s="41" customFormat="1" x14ac:dyDescent="0.25">
      <c r="M147" s="23"/>
      <c r="N147" s="23"/>
      <c r="O147" s="23"/>
      <c r="P147" s="23"/>
    </row>
    <row r="148" spans="13:16" s="41" customFormat="1" x14ac:dyDescent="0.25">
      <c r="M148" s="23"/>
      <c r="N148" s="23"/>
      <c r="O148" s="23"/>
      <c r="P148" s="23"/>
    </row>
    <row r="149" spans="13:16" s="41" customFormat="1" x14ac:dyDescent="0.25">
      <c r="M149" s="23"/>
      <c r="N149" s="23"/>
      <c r="O149" s="23"/>
      <c r="P149" s="23"/>
    </row>
    <row r="150" spans="13:16" s="41" customFormat="1" x14ac:dyDescent="0.25">
      <c r="M150" s="23"/>
      <c r="N150" s="23"/>
      <c r="O150" s="23"/>
      <c r="P150" s="23"/>
    </row>
    <row r="151" spans="13:16" s="41" customFormat="1" x14ac:dyDescent="0.25">
      <c r="M151" s="23"/>
      <c r="N151" s="23"/>
      <c r="O151" s="23"/>
      <c r="P151" s="23"/>
    </row>
    <row r="152" spans="13:16" s="41" customFormat="1" x14ac:dyDescent="0.25">
      <c r="M152" s="23"/>
      <c r="N152" s="23"/>
      <c r="O152" s="23"/>
      <c r="P152" s="23"/>
    </row>
    <row r="153" spans="13:16" s="41" customFormat="1" x14ac:dyDescent="0.25">
      <c r="M153" s="23"/>
      <c r="N153" s="23"/>
      <c r="O153" s="23"/>
      <c r="P153" s="23"/>
    </row>
    <row r="154" spans="13:16" s="41" customFormat="1" x14ac:dyDescent="0.25">
      <c r="M154" s="23"/>
      <c r="N154" s="23"/>
      <c r="O154" s="23"/>
      <c r="P154" s="23"/>
    </row>
    <row r="155" spans="13:16" s="41" customFormat="1" x14ac:dyDescent="0.25">
      <c r="M155" s="23"/>
      <c r="N155" s="23"/>
      <c r="O155" s="23"/>
      <c r="P155" s="23"/>
    </row>
    <row r="156" spans="13:16" s="41" customFormat="1" x14ac:dyDescent="0.25">
      <c r="M156" s="23"/>
      <c r="N156" s="23"/>
      <c r="O156" s="23"/>
      <c r="P156" s="23"/>
    </row>
    <row r="157" spans="13:16" s="41" customFormat="1" x14ac:dyDescent="0.25">
      <c r="M157" s="23"/>
      <c r="N157" s="23"/>
      <c r="O157" s="23"/>
      <c r="P157" s="23"/>
    </row>
    <row r="158" spans="13:16" s="41" customFormat="1" x14ac:dyDescent="0.25">
      <c r="M158" s="23"/>
      <c r="N158" s="23"/>
      <c r="O158" s="23"/>
      <c r="P158" s="23"/>
    </row>
    <row r="159" spans="13:16" s="41" customFormat="1" x14ac:dyDescent="0.25">
      <c r="M159" s="23"/>
      <c r="N159" s="23"/>
      <c r="O159" s="23"/>
      <c r="P159" s="23"/>
    </row>
    <row r="160" spans="13:16" s="41" customFormat="1" x14ac:dyDescent="0.25">
      <c r="M160" s="23"/>
      <c r="N160" s="23"/>
      <c r="O160" s="23"/>
      <c r="P160" s="23"/>
    </row>
    <row r="161" spans="12:16" s="41" customFormat="1" x14ac:dyDescent="0.25">
      <c r="M161" s="23"/>
      <c r="N161" s="23"/>
      <c r="O161" s="23"/>
      <c r="P161" s="23"/>
    </row>
    <row r="162" spans="12:16" s="41" customFormat="1" x14ac:dyDescent="0.25">
      <c r="M162" s="23"/>
      <c r="N162" s="23"/>
      <c r="O162" s="23"/>
      <c r="P162" s="23"/>
    </row>
    <row r="163" spans="12:16" s="41" customFormat="1" x14ac:dyDescent="0.25">
      <c r="M163" s="23"/>
      <c r="N163" s="23"/>
      <c r="O163" s="23"/>
      <c r="P163" s="23"/>
    </row>
    <row r="164" spans="12:16" s="41" customFormat="1" x14ac:dyDescent="0.25">
      <c r="M164" s="23"/>
      <c r="N164" s="23"/>
      <c r="O164" s="23"/>
      <c r="P164" s="23"/>
    </row>
    <row r="165" spans="12:16" s="41" customFormat="1" x14ac:dyDescent="0.25">
      <c r="M165" s="23"/>
      <c r="N165" s="23"/>
      <c r="O165" s="23"/>
      <c r="P165" s="23"/>
    </row>
    <row r="166" spans="12:16" s="41" customFormat="1" x14ac:dyDescent="0.25">
      <c r="M166" s="23"/>
      <c r="N166" s="23"/>
      <c r="O166" s="23"/>
      <c r="P166" s="23"/>
    </row>
    <row r="167" spans="12:16" s="41" customFormat="1" x14ac:dyDescent="0.25">
      <c r="M167" s="23"/>
      <c r="N167" s="23"/>
      <c r="O167" s="23"/>
      <c r="P167" s="23"/>
    </row>
    <row r="168" spans="12:16" s="41" customFormat="1" x14ac:dyDescent="0.25">
      <c r="M168" s="23"/>
      <c r="N168" s="23"/>
      <c r="O168" s="23"/>
      <c r="P168" s="23"/>
    </row>
    <row r="169" spans="12:16" s="41" customFormat="1" x14ac:dyDescent="0.25">
      <c r="L169"/>
      <c r="M169" s="23"/>
      <c r="N169" s="23"/>
      <c r="O169" s="23"/>
      <c r="P169" s="23"/>
    </row>
    <row r="170" spans="12:16" s="41" customFormat="1" x14ac:dyDescent="0.25">
      <c r="L170"/>
      <c r="M170" s="23"/>
      <c r="N170" s="23"/>
      <c r="O170" s="23"/>
      <c r="P170" s="23"/>
    </row>
    <row r="171" spans="12:16" s="41" customFormat="1" x14ac:dyDescent="0.25">
      <c r="L171"/>
      <c r="M171" s="23"/>
      <c r="N171" s="23"/>
      <c r="O171" s="23"/>
      <c r="P171" s="23"/>
    </row>
    <row r="172" spans="12:16" s="41" customFormat="1" x14ac:dyDescent="0.25">
      <c r="L172"/>
      <c r="M172" s="23"/>
      <c r="N172" s="23"/>
      <c r="O172" s="23"/>
      <c r="P172" s="23"/>
    </row>
  </sheetData>
  <mergeCells count="256">
    <mergeCell ref="M95:N95"/>
    <mergeCell ref="O95:P95"/>
    <mergeCell ref="F82:F86"/>
    <mergeCell ref="G82:G86"/>
    <mergeCell ref="J82:J86"/>
    <mergeCell ref="K82:K86"/>
    <mergeCell ref="L82:L86"/>
    <mergeCell ref="M82:M86"/>
    <mergeCell ref="N78:N81"/>
    <mergeCell ref="O78:O81"/>
    <mergeCell ref="P78:P81"/>
    <mergeCell ref="Q78:Q81"/>
    <mergeCell ref="R78:R81"/>
    <mergeCell ref="L78:L81"/>
    <mergeCell ref="M78:M81"/>
    <mergeCell ref="N82:N86"/>
    <mergeCell ref="O82:O86"/>
    <mergeCell ref="A82:A86"/>
    <mergeCell ref="B82:B86"/>
    <mergeCell ref="C82:C86"/>
    <mergeCell ref="D82:D86"/>
    <mergeCell ref="E82:E86"/>
    <mergeCell ref="F78:F81"/>
    <mergeCell ref="G78:G81"/>
    <mergeCell ref="J78:J81"/>
    <mergeCell ref="K78:K81"/>
    <mergeCell ref="P82:P86"/>
    <mergeCell ref="Q82:Q86"/>
    <mergeCell ref="R82:R86"/>
    <mergeCell ref="A78:A81"/>
    <mergeCell ref="B78:B81"/>
    <mergeCell ref="C78:C81"/>
    <mergeCell ref="D78:D81"/>
    <mergeCell ref="E78:E81"/>
    <mergeCell ref="N65:N69"/>
    <mergeCell ref="O65:O69"/>
    <mergeCell ref="P65:P69"/>
    <mergeCell ref="Q65:Q69"/>
    <mergeCell ref="R65:R69"/>
    <mergeCell ref="L65:L69"/>
    <mergeCell ref="M65:M69"/>
    <mergeCell ref="N70:N77"/>
    <mergeCell ref="O70:O77"/>
    <mergeCell ref="P70:P77"/>
    <mergeCell ref="Q70:Q77"/>
    <mergeCell ref="R70:R77"/>
    <mergeCell ref="L70:L77"/>
    <mergeCell ref="M70:M77"/>
    <mergeCell ref="A70:A77"/>
    <mergeCell ref="B70:B77"/>
    <mergeCell ref="C70:C77"/>
    <mergeCell ref="D70:D77"/>
    <mergeCell ref="E70:E77"/>
    <mergeCell ref="F65:F69"/>
    <mergeCell ref="G65:G69"/>
    <mergeCell ref="J65:J69"/>
    <mergeCell ref="K65:K69"/>
    <mergeCell ref="A65:A69"/>
    <mergeCell ref="B65:B69"/>
    <mergeCell ref="C65:C69"/>
    <mergeCell ref="D65:D69"/>
    <mergeCell ref="E65:E69"/>
    <mergeCell ref="F70:F77"/>
    <mergeCell ref="G70:G77"/>
    <mergeCell ref="J70:J77"/>
    <mergeCell ref="K70:K77"/>
    <mergeCell ref="N53:N56"/>
    <mergeCell ref="O53:O56"/>
    <mergeCell ref="P53:P56"/>
    <mergeCell ref="Q53:Q56"/>
    <mergeCell ref="R53:R56"/>
    <mergeCell ref="L53:L56"/>
    <mergeCell ref="M53:M56"/>
    <mergeCell ref="N57:N64"/>
    <mergeCell ref="O57:O64"/>
    <mergeCell ref="P57:P64"/>
    <mergeCell ref="Q57:Q64"/>
    <mergeCell ref="R57:R64"/>
    <mergeCell ref="L57:L64"/>
    <mergeCell ref="M57:M64"/>
    <mergeCell ref="A57:A64"/>
    <mergeCell ref="B57:B64"/>
    <mergeCell ref="C57:C64"/>
    <mergeCell ref="D57:D64"/>
    <mergeCell ref="E57:E64"/>
    <mergeCell ref="F53:F56"/>
    <mergeCell ref="G53:G56"/>
    <mergeCell ref="J53:J56"/>
    <mergeCell ref="K53:K56"/>
    <mergeCell ref="A53:A56"/>
    <mergeCell ref="B53:B56"/>
    <mergeCell ref="C53:C56"/>
    <mergeCell ref="D53:D56"/>
    <mergeCell ref="E53:E56"/>
    <mergeCell ref="F57:F64"/>
    <mergeCell ref="G57:G64"/>
    <mergeCell ref="J57:J64"/>
    <mergeCell ref="K57:K64"/>
    <mergeCell ref="N42:N50"/>
    <mergeCell ref="O42:O50"/>
    <mergeCell ref="P42:P50"/>
    <mergeCell ref="Q42:Q50"/>
    <mergeCell ref="R42:R50"/>
    <mergeCell ref="L42:L50"/>
    <mergeCell ref="M42:M50"/>
    <mergeCell ref="N51:N52"/>
    <mergeCell ref="O51:O52"/>
    <mergeCell ref="P51:P52"/>
    <mergeCell ref="Q51:Q52"/>
    <mergeCell ref="R51:R52"/>
    <mergeCell ref="L51:L52"/>
    <mergeCell ref="M51:M52"/>
    <mergeCell ref="A51:A52"/>
    <mergeCell ref="B51:B52"/>
    <mergeCell ref="C51:C52"/>
    <mergeCell ref="D51:D52"/>
    <mergeCell ref="E51:E52"/>
    <mergeCell ref="F42:F50"/>
    <mergeCell ref="G42:G50"/>
    <mergeCell ref="J42:J50"/>
    <mergeCell ref="K42:K50"/>
    <mergeCell ref="A42:A50"/>
    <mergeCell ref="B42:B50"/>
    <mergeCell ref="C42:C50"/>
    <mergeCell ref="D42:D50"/>
    <mergeCell ref="E42:E50"/>
    <mergeCell ref="F51:F52"/>
    <mergeCell ref="G51:G52"/>
    <mergeCell ref="J51:J52"/>
    <mergeCell ref="K51:K52"/>
    <mergeCell ref="N33:N36"/>
    <mergeCell ref="O33:O36"/>
    <mergeCell ref="P33:P36"/>
    <mergeCell ref="Q33:Q36"/>
    <mergeCell ref="R33:R36"/>
    <mergeCell ref="L33:L36"/>
    <mergeCell ref="M33:M36"/>
    <mergeCell ref="N39:N41"/>
    <mergeCell ref="O39:O41"/>
    <mergeCell ref="P39:P41"/>
    <mergeCell ref="Q39:Q41"/>
    <mergeCell ref="R39:R41"/>
    <mergeCell ref="L39:L41"/>
    <mergeCell ref="M39:M41"/>
    <mergeCell ref="A39:A41"/>
    <mergeCell ref="B39:B41"/>
    <mergeCell ref="C39:C41"/>
    <mergeCell ref="D39:D41"/>
    <mergeCell ref="E39:E41"/>
    <mergeCell ref="F33:F36"/>
    <mergeCell ref="G33:G36"/>
    <mergeCell ref="J33:J36"/>
    <mergeCell ref="K33:K36"/>
    <mergeCell ref="A33:A36"/>
    <mergeCell ref="B33:B36"/>
    <mergeCell ref="C33:C36"/>
    <mergeCell ref="D33:D36"/>
    <mergeCell ref="E33:E36"/>
    <mergeCell ref="F39:F41"/>
    <mergeCell ref="G39:G41"/>
    <mergeCell ref="J39:J41"/>
    <mergeCell ref="K39:K41"/>
    <mergeCell ref="N27:N28"/>
    <mergeCell ref="O27:O28"/>
    <mergeCell ref="P27:P28"/>
    <mergeCell ref="Q27:Q28"/>
    <mergeCell ref="R27:R28"/>
    <mergeCell ref="L27:L28"/>
    <mergeCell ref="M27:M28"/>
    <mergeCell ref="N29:N31"/>
    <mergeCell ref="O29:O31"/>
    <mergeCell ref="P29:P31"/>
    <mergeCell ref="Q29:Q31"/>
    <mergeCell ref="R29:R31"/>
    <mergeCell ref="L29:L31"/>
    <mergeCell ref="M29:M31"/>
    <mergeCell ref="A29:A31"/>
    <mergeCell ref="B29:B31"/>
    <mergeCell ref="C29:C31"/>
    <mergeCell ref="D29:D31"/>
    <mergeCell ref="E29:E31"/>
    <mergeCell ref="F27:F28"/>
    <mergeCell ref="G27:G28"/>
    <mergeCell ref="J27:J28"/>
    <mergeCell ref="K27:K28"/>
    <mergeCell ref="A27:A28"/>
    <mergeCell ref="B27:B28"/>
    <mergeCell ref="C27:C28"/>
    <mergeCell ref="D27:D28"/>
    <mergeCell ref="E27:E28"/>
    <mergeCell ref="F29:F31"/>
    <mergeCell ref="G29:G31"/>
    <mergeCell ref="J29:J31"/>
    <mergeCell ref="K29:K31"/>
    <mergeCell ref="K24:K26"/>
    <mergeCell ref="N20:N23"/>
    <mergeCell ref="O20:O23"/>
    <mergeCell ref="P20:P23"/>
    <mergeCell ref="Q20:Q23"/>
    <mergeCell ref="R20:R23"/>
    <mergeCell ref="L20:L23"/>
    <mergeCell ref="M20:M23"/>
    <mergeCell ref="N24:N26"/>
    <mergeCell ref="O24:O26"/>
    <mergeCell ref="P24:P26"/>
    <mergeCell ref="Q24:Q26"/>
    <mergeCell ref="R24:R26"/>
    <mergeCell ref="L24:L26"/>
    <mergeCell ref="M24:M26"/>
    <mergeCell ref="N17:N18"/>
    <mergeCell ref="O17:O18"/>
    <mergeCell ref="P17:P18"/>
    <mergeCell ref="Q17:Q18"/>
    <mergeCell ref="R17:R18"/>
    <mergeCell ref="L17:L18"/>
    <mergeCell ref="M17:M18"/>
    <mergeCell ref="A24:A26"/>
    <mergeCell ref="B24:B26"/>
    <mergeCell ref="C24:C26"/>
    <mergeCell ref="D24:D26"/>
    <mergeCell ref="E24:E26"/>
    <mergeCell ref="F20:F23"/>
    <mergeCell ref="G20:G23"/>
    <mergeCell ref="J20:J23"/>
    <mergeCell ref="K20:K23"/>
    <mergeCell ref="A20:A23"/>
    <mergeCell ref="B20:B23"/>
    <mergeCell ref="C20:C23"/>
    <mergeCell ref="D20:D23"/>
    <mergeCell ref="E20:E23"/>
    <mergeCell ref="F24:F26"/>
    <mergeCell ref="G24:G26"/>
    <mergeCell ref="J24:J26"/>
    <mergeCell ref="F17:F18"/>
    <mergeCell ref="G17:G18"/>
    <mergeCell ref="J17:J18"/>
    <mergeCell ref="K17:K18"/>
    <mergeCell ref="A17:A18"/>
    <mergeCell ref="B17:B18"/>
    <mergeCell ref="C17:C18"/>
    <mergeCell ref="D17:D18"/>
    <mergeCell ref="E17:E18"/>
    <mergeCell ref="A4:A5"/>
    <mergeCell ref="B4:B5"/>
    <mergeCell ref="C4:C5"/>
    <mergeCell ref="D4:D5"/>
    <mergeCell ref="E4:E5"/>
    <mergeCell ref="F4:F5"/>
    <mergeCell ref="Q4:Q5"/>
    <mergeCell ref="R4:R5"/>
    <mergeCell ref="G4:G5"/>
    <mergeCell ref="H4:I4"/>
    <mergeCell ref="J4:J5"/>
    <mergeCell ref="K4:L4"/>
    <mergeCell ref="M4:N4"/>
    <mergeCell ref="O4:P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62"/>
  <sheetViews>
    <sheetView zoomScale="70" zoomScaleNormal="70" workbookViewId="0">
      <selection activeCell="A3" sqref="A3"/>
    </sheetView>
  </sheetViews>
  <sheetFormatPr defaultRowHeight="15" x14ac:dyDescent="0.25"/>
  <cols>
    <col min="1" max="1" width="5.28515625" style="102" customWidth="1"/>
    <col min="2" max="3" width="9.140625" style="102"/>
    <col min="4" max="4" width="9.42578125" style="102" customWidth="1"/>
    <col min="5" max="5" width="35.7109375" style="102" customWidth="1"/>
    <col min="6" max="6" width="43.7109375" style="102" customWidth="1"/>
    <col min="7" max="7" width="24.5703125" style="102" customWidth="1"/>
    <col min="8" max="8" width="20.140625" style="102" customWidth="1"/>
    <col min="9" max="9" width="9" style="102" customWidth="1"/>
    <col min="10" max="10" width="46.85546875" style="102" customWidth="1"/>
    <col min="11" max="11" width="11.28515625" style="102" customWidth="1"/>
    <col min="12" max="12" width="9.140625" style="102"/>
    <col min="13" max="13" width="13.140625" style="102" customWidth="1"/>
    <col min="14" max="14" width="19" style="102" customWidth="1"/>
    <col min="15" max="15" width="14.42578125" style="102" customWidth="1"/>
    <col min="16" max="16" width="13.28515625" style="102" customWidth="1"/>
    <col min="17" max="17" width="22.5703125" style="102" customWidth="1"/>
    <col min="18" max="18" width="22.42578125" style="102" customWidth="1"/>
    <col min="19" max="20" width="10.85546875" style="102" bestFit="1" customWidth="1"/>
    <col min="21" max="16384" width="9.140625" style="102"/>
  </cols>
  <sheetData>
    <row r="2" spans="1:19" x14ac:dyDescent="0.25">
      <c r="A2" s="103" t="s">
        <v>4064</v>
      </c>
    </row>
    <row r="4" spans="1:19" ht="40.5" customHeight="1" x14ac:dyDescent="0.25">
      <c r="A4" s="890" t="s">
        <v>0</v>
      </c>
      <c r="B4" s="892" t="s">
        <v>1</v>
      </c>
      <c r="C4" s="892" t="s">
        <v>2</v>
      </c>
      <c r="D4" s="892" t="s">
        <v>3</v>
      </c>
      <c r="E4" s="890" t="s">
        <v>4</v>
      </c>
      <c r="F4" s="890" t="s">
        <v>5</v>
      </c>
      <c r="G4" s="890" t="s">
        <v>6</v>
      </c>
      <c r="H4" s="896" t="s">
        <v>7</v>
      </c>
      <c r="I4" s="933"/>
      <c r="J4" s="890" t="s">
        <v>8</v>
      </c>
      <c r="K4" s="896" t="s">
        <v>9</v>
      </c>
      <c r="L4" s="933"/>
      <c r="M4" s="934" t="s">
        <v>10</v>
      </c>
      <c r="N4" s="935"/>
      <c r="O4" s="934" t="s">
        <v>2233</v>
      </c>
      <c r="P4" s="935"/>
      <c r="Q4" s="890" t="s">
        <v>12</v>
      </c>
      <c r="R4" s="892" t="s">
        <v>13</v>
      </c>
    </row>
    <row r="5" spans="1:19" ht="27.75" customHeight="1" x14ac:dyDescent="0.25">
      <c r="A5" s="891"/>
      <c r="B5" s="893"/>
      <c r="C5" s="893"/>
      <c r="D5" s="893"/>
      <c r="E5" s="891"/>
      <c r="F5" s="891"/>
      <c r="G5" s="891"/>
      <c r="H5" s="267" t="s">
        <v>14</v>
      </c>
      <c r="I5" s="267" t="s">
        <v>15</v>
      </c>
      <c r="J5" s="891"/>
      <c r="K5" s="269">
        <v>2018</v>
      </c>
      <c r="L5" s="269">
        <v>2019</v>
      </c>
      <c r="M5" s="268">
        <v>2018</v>
      </c>
      <c r="N5" s="192">
        <v>2019</v>
      </c>
      <c r="O5" s="268">
        <v>2018</v>
      </c>
      <c r="P5" s="192">
        <v>2019</v>
      </c>
      <c r="Q5" s="891"/>
      <c r="R5" s="893"/>
    </row>
    <row r="6" spans="1:19" ht="20.25" customHeight="1" x14ac:dyDescent="0.25">
      <c r="A6" s="266" t="s">
        <v>16</v>
      </c>
      <c r="B6" s="267" t="s">
        <v>17</v>
      </c>
      <c r="C6" s="267" t="s">
        <v>18</v>
      </c>
      <c r="D6" s="267" t="s">
        <v>19</v>
      </c>
      <c r="E6" s="266" t="s">
        <v>20</v>
      </c>
      <c r="F6" s="266" t="s">
        <v>21</v>
      </c>
      <c r="G6" s="266" t="s">
        <v>22</v>
      </c>
      <c r="H6" s="267" t="s">
        <v>23</v>
      </c>
      <c r="I6" s="267" t="s">
        <v>24</v>
      </c>
      <c r="J6" s="266" t="s">
        <v>25</v>
      </c>
      <c r="K6" s="269" t="s">
        <v>26</v>
      </c>
      <c r="L6" s="269" t="s">
        <v>27</v>
      </c>
      <c r="M6" s="268" t="s">
        <v>28</v>
      </c>
      <c r="N6" s="268" t="s">
        <v>29</v>
      </c>
      <c r="O6" s="268" t="s">
        <v>30</v>
      </c>
      <c r="P6" s="268" t="s">
        <v>31</v>
      </c>
      <c r="Q6" s="266" t="s">
        <v>32</v>
      </c>
      <c r="R6" s="267" t="s">
        <v>33</v>
      </c>
    </row>
    <row r="7" spans="1:19" s="174" customFormat="1" ht="47.25" customHeight="1" x14ac:dyDescent="0.25">
      <c r="A7" s="556">
        <v>1</v>
      </c>
      <c r="B7" s="312">
        <v>1</v>
      </c>
      <c r="C7" s="552">
        <v>5</v>
      </c>
      <c r="D7" s="556">
        <v>4</v>
      </c>
      <c r="E7" s="175" t="s">
        <v>2313</v>
      </c>
      <c r="F7" s="556" t="s">
        <v>513</v>
      </c>
      <c r="G7" s="556" t="s">
        <v>92</v>
      </c>
      <c r="H7" s="556" t="s">
        <v>514</v>
      </c>
      <c r="I7" s="608">
        <v>1</v>
      </c>
      <c r="J7" s="175" t="s">
        <v>515</v>
      </c>
      <c r="K7" s="626" t="s">
        <v>52</v>
      </c>
      <c r="L7" s="166"/>
      <c r="M7" s="571">
        <v>20000</v>
      </c>
      <c r="N7" s="576"/>
      <c r="O7" s="578">
        <v>20000</v>
      </c>
      <c r="P7" s="166"/>
      <c r="Q7" s="556" t="s">
        <v>516</v>
      </c>
      <c r="R7" s="556" t="s">
        <v>517</v>
      </c>
    </row>
    <row r="8" spans="1:19" s="174" customFormat="1" ht="67.5" customHeight="1" x14ac:dyDescent="0.25">
      <c r="A8" s="562">
        <v>2</v>
      </c>
      <c r="B8" s="175">
        <v>1</v>
      </c>
      <c r="C8" s="556">
        <v>1</v>
      </c>
      <c r="D8" s="556">
        <v>6</v>
      </c>
      <c r="E8" s="627" t="s">
        <v>2314</v>
      </c>
      <c r="F8" s="556" t="s">
        <v>518</v>
      </c>
      <c r="G8" s="556" t="s">
        <v>41</v>
      </c>
      <c r="H8" s="556" t="s">
        <v>519</v>
      </c>
      <c r="I8" s="595">
        <v>44</v>
      </c>
      <c r="J8" s="175" t="s">
        <v>520</v>
      </c>
      <c r="K8" s="595" t="s">
        <v>101</v>
      </c>
      <c r="L8" s="166"/>
      <c r="M8" s="628">
        <v>24892.61</v>
      </c>
      <c r="N8" s="595"/>
      <c r="O8" s="628">
        <v>24892.61</v>
      </c>
      <c r="P8" s="166"/>
      <c r="Q8" s="556" t="s">
        <v>516</v>
      </c>
      <c r="R8" s="556" t="s">
        <v>517</v>
      </c>
    </row>
    <row r="9" spans="1:19" s="174" customFormat="1" ht="63" customHeight="1" x14ac:dyDescent="0.25">
      <c r="A9" s="556">
        <v>3</v>
      </c>
      <c r="B9" s="175">
        <v>1</v>
      </c>
      <c r="C9" s="556">
        <v>1</v>
      </c>
      <c r="D9" s="556">
        <v>6</v>
      </c>
      <c r="E9" s="627" t="s">
        <v>2315</v>
      </c>
      <c r="F9" s="556" t="s">
        <v>518</v>
      </c>
      <c r="G9" s="556" t="s">
        <v>41</v>
      </c>
      <c r="H9" s="556" t="s">
        <v>124</v>
      </c>
      <c r="I9" s="595">
        <v>27</v>
      </c>
      <c r="J9" s="175" t="s">
        <v>521</v>
      </c>
      <c r="K9" s="595" t="s">
        <v>62</v>
      </c>
      <c r="L9" s="337"/>
      <c r="M9" s="628">
        <v>28357.74</v>
      </c>
      <c r="N9" s="556"/>
      <c r="O9" s="628">
        <v>28357.74</v>
      </c>
      <c r="P9" s="337"/>
      <c r="Q9" s="556" t="s">
        <v>516</v>
      </c>
      <c r="R9" s="556" t="s">
        <v>517</v>
      </c>
    </row>
    <row r="10" spans="1:19" s="174" customFormat="1" ht="69.75" customHeight="1" x14ac:dyDescent="0.25">
      <c r="A10" s="551">
        <v>4</v>
      </c>
      <c r="B10" s="563">
        <v>3</v>
      </c>
      <c r="C10" s="551">
        <v>1</v>
      </c>
      <c r="D10" s="551">
        <v>6</v>
      </c>
      <c r="E10" s="563" t="s">
        <v>522</v>
      </c>
      <c r="F10" s="551" t="s">
        <v>523</v>
      </c>
      <c r="G10" s="551" t="s">
        <v>524</v>
      </c>
      <c r="H10" s="551" t="s">
        <v>525</v>
      </c>
      <c r="I10" s="594">
        <v>248</v>
      </c>
      <c r="J10" s="563" t="s">
        <v>526</v>
      </c>
      <c r="K10" s="551" t="s">
        <v>59</v>
      </c>
      <c r="L10" s="337"/>
      <c r="M10" s="628">
        <v>22854.71</v>
      </c>
      <c r="N10" s="566"/>
      <c r="O10" s="628">
        <v>22854.71</v>
      </c>
      <c r="P10" s="337"/>
      <c r="Q10" s="551" t="s">
        <v>516</v>
      </c>
      <c r="R10" s="551" t="s">
        <v>517</v>
      </c>
    </row>
    <row r="11" spans="1:19" s="174" customFormat="1" ht="80.25" customHeight="1" x14ac:dyDescent="0.25">
      <c r="A11" s="551">
        <v>5</v>
      </c>
      <c r="B11" s="563">
        <v>3</v>
      </c>
      <c r="C11" s="551">
        <v>1</v>
      </c>
      <c r="D11" s="551">
        <v>6</v>
      </c>
      <c r="E11" s="563" t="s">
        <v>527</v>
      </c>
      <c r="F11" s="551" t="s">
        <v>528</v>
      </c>
      <c r="G11" s="551" t="s">
        <v>529</v>
      </c>
      <c r="H11" s="551" t="s">
        <v>530</v>
      </c>
      <c r="I11" s="576">
        <v>1</v>
      </c>
      <c r="J11" s="563" t="s">
        <v>531</v>
      </c>
      <c r="K11" s="594" t="s">
        <v>59</v>
      </c>
      <c r="L11" s="337"/>
      <c r="M11" s="629">
        <v>34484.880000000005</v>
      </c>
      <c r="N11" s="594"/>
      <c r="O11" s="629">
        <v>34484.880000000005</v>
      </c>
      <c r="P11" s="337"/>
      <c r="Q11" s="551" t="s">
        <v>516</v>
      </c>
      <c r="R11" s="551" t="s">
        <v>517</v>
      </c>
    </row>
    <row r="12" spans="1:19" s="174" customFormat="1" ht="85.5" customHeight="1" x14ac:dyDescent="0.25">
      <c r="A12" s="556">
        <v>6</v>
      </c>
      <c r="B12" s="563">
        <v>3</v>
      </c>
      <c r="C12" s="551">
        <v>1</v>
      </c>
      <c r="D12" s="551">
        <v>6</v>
      </c>
      <c r="E12" s="563" t="s">
        <v>532</v>
      </c>
      <c r="F12" s="551" t="s">
        <v>533</v>
      </c>
      <c r="G12" s="551" t="s">
        <v>534</v>
      </c>
      <c r="H12" s="551" t="s">
        <v>535</v>
      </c>
      <c r="I12" s="551">
        <v>10</v>
      </c>
      <c r="J12" s="563" t="s">
        <v>536</v>
      </c>
      <c r="K12" s="551" t="s">
        <v>101</v>
      </c>
      <c r="L12" s="337"/>
      <c r="M12" s="629">
        <v>19325.04</v>
      </c>
      <c r="N12" s="551"/>
      <c r="O12" s="629">
        <v>19325.04</v>
      </c>
      <c r="P12" s="337"/>
      <c r="Q12" s="551" t="s">
        <v>516</v>
      </c>
      <c r="R12" s="551" t="s">
        <v>517</v>
      </c>
    </row>
    <row r="13" spans="1:19" s="174" customFormat="1" ht="78" customHeight="1" x14ac:dyDescent="0.25">
      <c r="A13" s="556">
        <v>7</v>
      </c>
      <c r="B13" s="556">
        <v>1</v>
      </c>
      <c r="C13" s="556">
        <v>1</v>
      </c>
      <c r="D13" s="556">
        <v>9</v>
      </c>
      <c r="E13" s="556" t="s">
        <v>538</v>
      </c>
      <c r="F13" s="556" t="s">
        <v>539</v>
      </c>
      <c r="G13" s="556" t="s">
        <v>540</v>
      </c>
      <c r="H13" s="556" t="s">
        <v>541</v>
      </c>
      <c r="I13" s="595">
        <v>2</v>
      </c>
      <c r="J13" s="556" t="s">
        <v>536</v>
      </c>
      <c r="K13" s="595" t="s">
        <v>62</v>
      </c>
      <c r="L13" s="337"/>
      <c r="M13" s="628">
        <v>17079.78</v>
      </c>
      <c r="N13" s="556"/>
      <c r="O13" s="628">
        <v>17079.78</v>
      </c>
      <c r="P13" s="337"/>
      <c r="Q13" s="556" t="s">
        <v>516</v>
      </c>
      <c r="R13" s="556" t="s">
        <v>517</v>
      </c>
    </row>
    <row r="14" spans="1:19" s="174" customFormat="1" ht="43.5" customHeight="1" x14ac:dyDescent="0.25">
      <c r="A14" s="556">
        <v>8</v>
      </c>
      <c r="B14" s="556">
        <v>6</v>
      </c>
      <c r="C14" s="556">
        <v>1</v>
      </c>
      <c r="D14" s="556">
        <v>9</v>
      </c>
      <c r="E14" s="556" t="s">
        <v>542</v>
      </c>
      <c r="F14" s="556" t="s">
        <v>543</v>
      </c>
      <c r="G14" s="556" t="s">
        <v>85</v>
      </c>
      <c r="H14" s="556" t="s">
        <v>525</v>
      </c>
      <c r="I14" s="556">
        <v>100</v>
      </c>
      <c r="J14" s="556" t="s">
        <v>531</v>
      </c>
      <c r="K14" s="595" t="s">
        <v>65</v>
      </c>
      <c r="L14" s="337"/>
      <c r="M14" s="628">
        <v>6057.8</v>
      </c>
      <c r="N14" s="595"/>
      <c r="O14" s="628">
        <v>6057.8</v>
      </c>
      <c r="P14" s="337"/>
      <c r="Q14" s="556" t="s">
        <v>516</v>
      </c>
      <c r="R14" s="556" t="s">
        <v>517</v>
      </c>
    </row>
    <row r="15" spans="1:19" s="3" customFormat="1" ht="69.75" customHeight="1" x14ac:dyDescent="0.25">
      <c r="A15" s="263">
        <v>9</v>
      </c>
      <c r="B15" s="263">
        <v>6</v>
      </c>
      <c r="C15" s="263">
        <v>1</v>
      </c>
      <c r="D15" s="263">
        <v>9</v>
      </c>
      <c r="E15" s="263" t="s">
        <v>544</v>
      </c>
      <c r="F15" s="263" t="s">
        <v>545</v>
      </c>
      <c r="G15" s="263" t="s">
        <v>85</v>
      </c>
      <c r="H15" s="263" t="s">
        <v>546</v>
      </c>
      <c r="I15" s="263">
        <v>1</v>
      </c>
      <c r="J15" s="263" t="s">
        <v>531</v>
      </c>
      <c r="K15" s="263" t="s">
        <v>51</v>
      </c>
      <c r="L15" s="263"/>
      <c r="M15" s="270">
        <v>12000</v>
      </c>
      <c r="N15" s="263"/>
      <c r="O15" s="270">
        <v>12000</v>
      </c>
      <c r="P15" s="242"/>
      <c r="Q15" s="263" t="s">
        <v>516</v>
      </c>
      <c r="R15" s="263" t="s">
        <v>517</v>
      </c>
    </row>
    <row r="16" spans="1:19" s="410" customFormat="1" ht="111.75" customHeight="1" x14ac:dyDescent="0.25">
      <c r="A16" s="556">
        <v>10</v>
      </c>
      <c r="B16" s="556">
        <v>3</v>
      </c>
      <c r="C16" s="556">
        <v>1</v>
      </c>
      <c r="D16" s="556">
        <v>9</v>
      </c>
      <c r="E16" s="595" t="s">
        <v>2316</v>
      </c>
      <c r="F16" s="630" t="s">
        <v>550</v>
      </c>
      <c r="G16" s="556" t="s">
        <v>549</v>
      </c>
      <c r="H16" s="556" t="s">
        <v>546</v>
      </c>
      <c r="I16" s="595">
        <v>7</v>
      </c>
      <c r="J16" s="556" t="s">
        <v>531</v>
      </c>
      <c r="K16" s="556" t="s">
        <v>537</v>
      </c>
      <c r="L16" s="631"/>
      <c r="M16" s="628">
        <v>35525.5</v>
      </c>
      <c r="N16" s="556"/>
      <c r="O16" s="628">
        <v>35525.5</v>
      </c>
      <c r="P16" s="631"/>
      <c r="Q16" s="556" t="s">
        <v>516</v>
      </c>
      <c r="R16" s="556" t="s">
        <v>517</v>
      </c>
      <c r="S16" s="119"/>
    </row>
    <row r="17" spans="1:20" s="410" customFormat="1" ht="63.75" customHeight="1" x14ac:dyDescent="0.25">
      <c r="A17" s="556">
        <v>11</v>
      </c>
      <c r="B17" s="556">
        <v>1</v>
      </c>
      <c r="C17" s="556">
        <v>3</v>
      </c>
      <c r="D17" s="556">
        <v>10</v>
      </c>
      <c r="E17" s="556" t="s">
        <v>551</v>
      </c>
      <c r="F17" s="556" t="s">
        <v>552</v>
      </c>
      <c r="G17" s="556" t="s">
        <v>553</v>
      </c>
      <c r="H17" s="556" t="s">
        <v>124</v>
      </c>
      <c r="I17" s="556">
        <v>5000</v>
      </c>
      <c r="J17" s="556" t="s">
        <v>531</v>
      </c>
      <c r="K17" s="556" t="s">
        <v>69</v>
      </c>
      <c r="L17" s="337"/>
      <c r="M17" s="628">
        <v>9978.5</v>
      </c>
      <c r="N17" s="556"/>
      <c r="O17" s="628">
        <v>9978.5</v>
      </c>
      <c r="P17" s="337"/>
      <c r="Q17" s="556" t="s">
        <v>516</v>
      </c>
      <c r="R17" s="556" t="s">
        <v>517</v>
      </c>
      <c r="S17" s="119"/>
    </row>
    <row r="18" spans="1:20" s="410" customFormat="1" ht="63.75" customHeight="1" x14ac:dyDescent="0.25">
      <c r="A18" s="556">
        <v>12</v>
      </c>
      <c r="B18" s="556">
        <v>1</v>
      </c>
      <c r="C18" s="556">
        <v>5</v>
      </c>
      <c r="D18" s="556">
        <v>11</v>
      </c>
      <c r="E18" s="556" t="s">
        <v>554</v>
      </c>
      <c r="F18" s="556" t="s">
        <v>555</v>
      </c>
      <c r="G18" s="556" t="s">
        <v>556</v>
      </c>
      <c r="H18" s="595" t="s">
        <v>2318</v>
      </c>
      <c r="I18" s="626">
        <v>2</v>
      </c>
      <c r="J18" s="556" t="s">
        <v>531</v>
      </c>
      <c r="K18" s="595" t="s">
        <v>52</v>
      </c>
      <c r="L18" s="337"/>
      <c r="M18" s="578">
        <v>10000</v>
      </c>
      <c r="N18" s="556"/>
      <c r="O18" s="578">
        <v>10000</v>
      </c>
      <c r="P18" s="337"/>
      <c r="Q18" s="556" t="s">
        <v>516</v>
      </c>
      <c r="R18" s="556" t="s">
        <v>517</v>
      </c>
      <c r="S18" s="119"/>
    </row>
    <row r="19" spans="1:20" s="410" customFormat="1" ht="61.5" customHeight="1" x14ac:dyDescent="0.25">
      <c r="A19" s="556">
        <v>13</v>
      </c>
      <c r="B19" s="556">
        <v>1</v>
      </c>
      <c r="C19" s="556">
        <v>2</v>
      </c>
      <c r="D19" s="556">
        <v>12</v>
      </c>
      <c r="E19" s="556" t="s">
        <v>557</v>
      </c>
      <c r="F19" s="556" t="s">
        <v>558</v>
      </c>
      <c r="G19" s="556" t="s">
        <v>559</v>
      </c>
      <c r="H19" s="556" t="s">
        <v>106</v>
      </c>
      <c r="I19" s="556">
        <v>1500</v>
      </c>
      <c r="J19" s="556" t="s">
        <v>548</v>
      </c>
      <c r="K19" s="595" t="s">
        <v>65</v>
      </c>
      <c r="L19" s="337"/>
      <c r="M19" s="628">
        <v>1980.3</v>
      </c>
      <c r="N19" s="556"/>
      <c r="O19" s="628">
        <v>1980.3</v>
      </c>
      <c r="P19" s="337"/>
      <c r="Q19" s="556" t="s">
        <v>516</v>
      </c>
      <c r="R19" s="556" t="s">
        <v>517</v>
      </c>
      <c r="S19" s="119"/>
    </row>
    <row r="20" spans="1:20" s="410" customFormat="1" ht="48.75" customHeight="1" x14ac:dyDescent="0.25">
      <c r="A20" s="550">
        <v>14</v>
      </c>
      <c r="B20" s="175">
        <v>1</v>
      </c>
      <c r="C20" s="556">
        <v>3</v>
      </c>
      <c r="D20" s="556">
        <v>13</v>
      </c>
      <c r="E20" s="175" t="s">
        <v>560</v>
      </c>
      <c r="F20" s="556" t="s">
        <v>561</v>
      </c>
      <c r="G20" s="556" t="s">
        <v>562</v>
      </c>
      <c r="H20" s="556" t="s">
        <v>563</v>
      </c>
      <c r="I20" s="556">
        <v>100</v>
      </c>
      <c r="J20" s="175" t="s">
        <v>548</v>
      </c>
      <c r="K20" s="595" t="s">
        <v>52</v>
      </c>
      <c r="L20" s="72"/>
      <c r="M20" s="628">
        <v>17736.599999999999</v>
      </c>
      <c r="N20" s="337"/>
      <c r="O20" s="628">
        <v>17736.599999999999</v>
      </c>
      <c r="P20" s="72"/>
      <c r="Q20" s="556" t="s">
        <v>516</v>
      </c>
      <c r="R20" s="556" t="s">
        <v>517</v>
      </c>
      <c r="S20" s="119"/>
    </row>
    <row r="21" spans="1:20" s="3" customFormat="1" ht="85.5" customHeight="1" x14ac:dyDescent="0.25">
      <c r="A21" s="261">
        <v>15</v>
      </c>
      <c r="B21" s="263">
        <v>6</v>
      </c>
      <c r="C21" s="263">
        <v>5</v>
      </c>
      <c r="D21" s="263">
        <v>4</v>
      </c>
      <c r="E21" s="263" t="s">
        <v>564</v>
      </c>
      <c r="F21" s="263" t="s">
        <v>565</v>
      </c>
      <c r="G21" s="263" t="s">
        <v>41</v>
      </c>
      <c r="H21" s="265" t="s">
        <v>566</v>
      </c>
      <c r="I21" s="5" t="s">
        <v>567</v>
      </c>
      <c r="J21" s="263" t="s">
        <v>568</v>
      </c>
      <c r="K21" s="265" t="s">
        <v>569</v>
      </c>
      <c r="L21" s="265"/>
      <c r="M21" s="270">
        <v>76250</v>
      </c>
      <c r="N21" s="243"/>
      <c r="O21" s="270">
        <v>76250</v>
      </c>
      <c r="P21" s="270"/>
      <c r="Q21" s="263" t="s">
        <v>570</v>
      </c>
      <c r="R21" s="263" t="s">
        <v>571</v>
      </c>
      <c r="S21" s="2"/>
    </row>
    <row r="22" spans="1:20" s="107" customFormat="1" ht="48" customHeight="1" x14ac:dyDescent="0.25">
      <c r="A22" s="262">
        <v>16</v>
      </c>
      <c r="B22" s="264">
        <v>6</v>
      </c>
      <c r="C22" s="264">
        <v>5</v>
      </c>
      <c r="D22" s="264">
        <v>4</v>
      </c>
      <c r="E22" s="264" t="s">
        <v>572</v>
      </c>
      <c r="F22" s="264" t="s">
        <v>573</v>
      </c>
      <c r="G22" s="264" t="s">
        <v>92</v>
      </c>
      <c r="H22" s="264" t="s">
        <v>574</v>
      </c>
      <c r="I22" s="113" t="s">
        <v>567</v>
      </c>
      <c r="J22" s="264" t="s">
        <v>575</v>
      </c>
      <c r="K22" s="264" t="s">
        <v>569</v>
      </c>
      <c r="L22" s="264"/>
      <c r="M22" s="271">
        <v>20100</v>
      </c>
      <c r="N22" s="38"/>
      <c r="O22" s="271">
        <v>20100</v>
      </c>
      <c r="P22" s="264"/>
      <c r="Q22" s="264" t="s">
        <v>576</v>
      </c>
      <c r="R22" s="264" t="s">
        <v>577</v>
      </c>
      <c r="S22" s="119"/>
      <c r="T22" s="94"/>
    </row>
    <row r="23" spans="1:20" s="107" customFormat="1" ht="64.5" customHeight="1" x14ac:dyDescent="0.25">
      <c r="A23" s="262">
        <v>17</v>
      </c>
      <c r="B23" s="264">
        <v>1</v>
      </c>
      <c r="C23" s="264">
        <v>1</v>
      </c>
      <c r="D23" s="264">
        <v>6</v>
      </c>
      <c r="E23" s="264" t="s">
        <v>578</v>
      </c>
      <c r="F23" s="264" t="s">
        <v>579</v>
      </c>
      <c r="G23" s="264" t="s">
        <v>64</v>
      </c>
      <c r="H23" s="264" t="s">
        <v>580</v>
      </c>
      <c r="I23" s="113" t="s">
        <v>581</v>
      </c>
      <c r="J23" s="264" t="s">
        <v>582</v>
      </c>
      <c r="K23" s="264" t="s">
        <v>569</v>
      </c>
      <c r="L23" s="264"/>
      <c r="M23" s="271">
        <v>14327</v>
      </c>
      <c r="N23" s="38"/>
      <c r="O23" s="271">
        <v>12792</v>
      </c>
      <c r="P23" s="264"/>
      <c r="Q23" s="264" t="s">
        <v>583</v>
      </c>
      <c r="R23" s="264" t="s">
        <v>584</v>
      </c>
      <c r="S23" s="119"/>
    </row>
    <row r="24" spans="1:20" s="410" customFormat="1" ht="90" customHeight="1" x14ac:dyDescent="0.25">
      <c r="A24" s="550">
        <v>18</v>
      </c>
      <c r="B24" s="556">
        <v>6</v>
      </c>
      <c r="C24" s="556">
        <v>1</v>
      </c>
      <c r="D24" s="556">
        <v>6</v>
      </c>
      <c r="E24" s="556" t="s">
        <v>585</v>
      </c>
      <c r="F24" s="556" t="s">
        <v>586</v>
      </c>
      <c r="G24" s="556" t="s">
        <v>64</v>
      </c>
      <c r="H24" s="556" t="s">
        <v>580</v>
      </c>
      <c r="I24" s="113" t="s">
        <v>587</v>
      </c>
      <c r="J24" s="556" t="s">
        <v>588</v>
      </c>
      <c r="K24" s="556" t="s">
        <v>62</v>
      </c>
      <c r="L24" s="556"/>
      <c r="M24" s="578">
        <v>10760</v>
      </c>
      <c r="N24" s="38"/>
      <c r="O24" s="578">
        <v>8784</v>
      </c>
      <c r="P24" s="556"/>
      <c r="Q24" s="556" t="s">
        <v>589</v>
      </c>
      <c r="R24" s="556" t="s">
        <v>590</v>
      </c>
      <c r="S24" s="119"/>
    </row>
    <row r="25" spans="1:20" s="410" customFormat="1" ht="49.5" customHeight="1" x14ac:dyDescent="0.25">
      <c r="A25" s="550">
        <v>19</v>
      </c>
      <c r="B25" s="556">
        <v>1</v>
      </c>
      <c r="C25" s="556">
        <v>1</v>
      </c>
      <c r="D25" s="556">
        <v>6</v>
      </c>
      <c r="E25" s="556" t="s">
        <v>591</v>
      </c>
      <c r="F25" s="556" t="s">
        <v>592</v>
      </c>
      <c r="G25" s="556" t="s">
        <v>41</v>
      </c>
      <c r="H25" s="556" t="s">
        <v>566</v>
      </c>
      <c r="I25" s="113" t="s">
        <v>593</v>
      </c>
      <c r="J25" s="556" t="s">
        <v>594</v>
      </c>
      <c r="K25" s="556" t="s">
        <v>69</v>
      </c>
      <c r="L25" s="556"/>
      <c r="M25" s="632">
        <v>9000</v>
      </c>
      <c r="N25" s="633"/>
      <c r="O25" s="628">
        <v>7500</v>
      </c>
      <c r="P25" s="556"/>
      <c r="Q25" s="556" t="s">
        <v>595</v>
      </c>
      <c r="R25" s="556" t="s">
        <v>596</v>
      </c>
      <c r="S25" s="119"/>
      <c r="T25" s="94"/>
    </row>
    <row r="26" spans="1:20" s="410" customFormat="1" ht="60.75" customHeight="1" x14ac:dyDescent="0.25">
      <c r="A26" s="550">
        <v>20</v>
      </c>
      <c r="B26" s="556">
        <v>1</v>
      </c>
      <c r="C26" s="556">
        <v>1</v>
      </c>
      <c r="D26" s="556">
        <v>6</v>
      </c>
      <c r="E26" s="556" t="s">
        <v>597</v>
      </c>
      <c r="F26" s="556" t="s">
        <v>598</v>
      </c>
      <c r="G26" s="556" t="s">
        <v>41</v>
      </c>
      <c r="H26" s="556" t="s">
        <v>566</v>
      </c>
      <c r="I26" s="113" t="s">
        <v>599</v>
      </c>
      <c r="J26" s="556" t="s">
        <v>600</v>
      </c>
      <c r="K26" s="556" t="s">
        <v>51</v>
      </c>
      <c r="L26" s="556"/>
      <c r="M26" s="628">
        <v>19049.96</v>
      </c>
      <c r="N26" s="38"/>
      <c r="O26" s="628">
        <v>19049.96</v>
      </c>
      <c r="P26" s="556"/>
      <c r="Q26" s="556" t="s">
        <v>601</v>
      </c>
      <c r="R26" s="556" t="s">
        <v>602</v>
      </c>
      <c r="S26" s="119"/>
      <c r="T26" s="94"/>
    </row>
    <row r="27" spans="1:20" s="410" customFormat="1" ht="93" customHeight="1" x14ac:dyDescent="0.25">
      <c r="A27" s="550">
        <v>21</v>
      </c>
      <c r="B27" s="556">
        <v>2</v>
      </c>
      <c r="C27" s="556">
        <v>1</v>
      </c>
      <c r="D27" s="556">
        <v>6</v>
      </c>
      <c r="E27" s="556" t="s">
        <v>603</v>
      </c>
      <c r="F27" s="556" t="s">
        <v>604</v>
      </c>
      <c r="G27" s="556" t="s">
        <v>41</v>
      </c>
      <c r="H27" s="556" t="s">
        <v>566</v>
      </c>
      <c r="I27" s="113" t="s">
        <v>605</v>
      </c>
      <c r="J27" s="556" t="s">
        <v>606</v>
      </c>
      <c r="K27" s="556" t="s">
        <v>59</v>
      </c>
      <c r="L27" s="556"/>
      <c r="M27" s="578">
        <v>30007.599999999999</v>
      </c>
      <c r="N27" s="38"/>
      <c r="O27" s="628">
        <v>27162.6</v>
      </c>
      <c r="P27" s="556"/>
      <c r="Q27" s="556" t="s">
        <v>607</v>
      </c>
      <c r="R27" s="556" t="s">
        <v>608</v>
      </c>
      <c r="S27" s="119"/>
      <c r="T27" s="94"/>
    </row>
    <row r="28" spans="1:20" s="107" customFormat="1" ht="69" customHeight="1" x14ac:dyDescent="0.25">
      <c r="A28" s="262">
        <v>22</v>
      </c>
      <c r="B28" s="264">
        <v>6</v>
      </c>
      <c r="C28" s="264">
        <v>1</v>
      </c>
      <c r="D28" s="264">
        <v>9</v>
      </c>
      <c r="E28" s="264" t="s">
        <v>609</v>
      </c>
      <c r="F28" s="264" t="s">
        <v>610</v>
      </c>
      <c r="G28" s="264" t="s">
        <v>92</v>
      </c>
      <c r="H28" s="264" t="s">
        <v>574</v>
      </c>
      <c r="I28" s="113" t="s">
        <v>599</v>
      </c>
      <c r="J28" s="264" t="s">
        <v>611</v>
      </c>
      <c r="K28" s="264" t="s">
        <v>69</v>
      </c>
      <c r="L28" s="264"/>
      <c r="M28" s="271">
        <v>15000</v>
      </c>
      <c r="N28" s="38"/>
      <c r="O28" s="271">
        <v>13500</v>
      </c>
      <c r="P28" s="264"/>
      <c r="Q28" s="264" t="s">
        <v>612</v>
      </c>
      <c r="R28" s="264" t="s">
        <v>613</v>
      </c>
      <c r="S28" s="119"/>
    </row>
    <row r="29" spans="1:20" s="107" customFormat="1" ht="69" customHeight="1" x14ac:dyDescent="0.25">
      <c r="A29" s="262">
        <v>23</v>
      </c>
      <c r="B29" s="264">
        <v>1</v>
      </c>
      <c r="C29" s="264">
        <v>1</v>
      </c>
      <c r="D29" s="264">
        <v>9</v>
      </c>
      <c r="E29" s="264" t="s">
        <v>614</v>
      </c>
      <c r="F29" s="264" t="s">
        <v>615</v>
      </c>
      <c r="G29" s="264" t="s">
        <v>616</v>
      </c>
      <c r="H29" s="264" t="s">
        <v>617</v>
      </c>
      <c r="I29" s="113" t="s">
        <v>618</v>
      </c>
      <c r="J29" s="264" t="s">
        <v>619</v>
      </c>
      <c r="K29" s="264" t="s">
        <v>175</v>
      </c>
      <c r="L29" s="264"/>
      <c r="M29" s="271">
        <v>12000</v>
      </c>
      <c r="N29" s="38"/>
      <c r="O29" s="271">
        <v>10800</v>
      </c>
      <c r="P29" s="264"/>
      <c r="Q29" s="264" t="s">
        <v>612</v>
      </c>
      <c r="R29" s="264" t="s">
        <v>613</v>
      </c>
      <c r="S29" s="119"/>
    </row>
    <row r="30" spans="1:20" s="410" customFormat="1" ht="98.25" customHeight="1" x14ac:dyDescent="0.25">
      <c r="A30" s="550">
        <v>24</v>
      </c>
      <c r="B30" s="556">
        <v>1</v>
      </c>
      <c r="C30" s="556">
        <v>1</v>
      </c>
      <c r="D30" s="556">
        <v>9</v>
      </c>
      <c r="E30" s="556" t="s">
        <v>620</v>
      </c>
      <c r="F30" s="556" t="s">
        <v>2319</v>
      </c>
      <c r="G30" s="556" t="s">
        <v>621</v>
      </c>
      <c r="H30" s="556" t="s">
        <v>622</v>
      </c>
      <c r="I30" s="113" t="s">
        <v>623</v>
      </c>
      <c r="J30" s="556" t="s">
        <v>624</v>
      </c>
      <c r="K30" s="556" t="s">
        <v>51</v>
      </c>
      <c r="L30" s="556"/>
      <c r="M30" s="578">
        <v>23964.87</v>
      </c>
      <c r="N30" s="38"/>
      <c r="O30" s="578">
        <v>18491.27</v>
      </c>
      <c r="P30" s="556"/>
      <c r="Q30" s="556" t="s">
        <v>625</v>
      </c>
      <c r="R30" s="556" t="s">
        <v>626</v>
      </c>
      <c r="S30" s="119"/>
    </row>
    <row r="31" spans="1:20" ht="104.25" customHeight="1" x14ac:dyDescent="0.25">
      <c r="A31" s="262">
        <v>25</v>
      </c>
      <c r="B31" s="264">
        <v>6</v>
      </c>
      <c r="C31" s="264">
        <v>1</v>
      </c>
      <c r="D31" s="264">
        <v>9</v>
      </c>
      <c r="E31" s="264" t="s">
        <v>627</v>
      </c>
      <c r="F31" s="264" t="s">
        <v>628</v>
      </c>
      <c r="G31" s="264" t="s">
        <v>92</v>
      </c>
      <c r="H31" s="264" t="s">
        <v>574</v>
      </c>
      <c r="I31" s="113" t="s">
        <v>599</v>
      </c>
      <c r="J31" s="264" t="s">
        <v>629</v>
      </c>
      <c r="K31" s="264" t="s">
        <v>65</v>
      </c>
      <c r="L31" s="264"/>
      <c r="M31" s="271">
        <v>15000</v>
      </c>
      <c r="N31" s="38"/>
      <c r="O31" s="271">
        <v>13500</v>
      </c>
      <c r="P31" s="264"/>
      <c r="Q31" s="264" t="s">
        <v>612</v>
      </c>
      <c r="R31" s="264" t="s">
        <v>613</v>
      </c>
    </row>
    <row r="32" spans="1:20" s="3" customFormat="1" ht="63.75" customHeight="1" x14ac:dyDescent="0.25">
      <c r="A32" s="261">
        <v>26</v>
      </c>
      <c r="B32" s="263">
        <v>1</v>
      </c>
      <c r="C32" s="263">
        <v>1</v>
      </c>
      <c r="D32" s="263">
        <v>9</v>
      </c>
      <c r="E32" s="263" t="s">
        <v>630</v>
      </c>
      <c r="F32" s="263" t="s">
        <v>592</v>
      </c>
      <c r="G32" s="263" t="s">
        <v>41</v>
      </c>
      <c r="H32" s="263" t="s">
        <v>566</v>
      </c>
      <c r="I32" s="5" t="s">
        <v>599</v>
      </c>
      <c r="J32" s="263" t="s">
        <v>631</v>
      </c>
      <c r="K32" s="263" t="s">
        <v>82</v>
      </c>
      <c r="L32" s="263"/>
      <c r="M32" s="270">
        <v>32175</v>
      </c>
      <c r="N32" s="243"/>
      <c r="O32" s="270">
        <v>26435</v>
      </c>
      <c r="P32" s="263"/>
      <c r="Q32" s="263" t="s">
        <v>595</v>
      </c>
      <c r="R32" s="263" t="s">
        <v>596</v>
      </c>
    </row>
    <row r="33" spans="1:19" s="410" customFormat="1" ht="87.75" customHeight="1" x14ac:dyDescent="0.25">
      <c r="A33" s="550">
        <v>27</v>
      </c>
      <c r="B33" s="556">
        <v>1</v>
      </c>
      <c r="C33" s="556">
        <v>1</v>
      </c>
      <c r="D33" s="556">
        <v>9</v>
      </c>
      <c r="E33" s="556" t="s">
        <v>632</v>
      </c>
      <c r="F33" s="556" t="s">
        <v>633</v>
      </c>
      <c r="G33" s="556" t="s">
        <v>76</v>
      </c>
      <c r="H33" s="556" t="s">
        <v>634</v>
      </c>
      <c r="I33" s="113" t="s">
        <v>593</v>
      </c>
      <c r="J33" s="556" t="s">
        <v>635</v>
      </c>
      <c r="K33" s="556" t="s">
        <v>69</v>
      </c>
      <c r="L33" s="556"/>
      <c r="M33" s="628">
        <v>10661.26</v>
      </c>
      <c r="N33" s="38"/>
      <c r="O33" s="628">
        <v>9525.26</v>
      </c>
      <c r="P33" s="556"/>
      <c r="Q33" s="556" t="s">
        <v>607</v>
      </c>
      <c r="R33" s="556" t="s">
        <v>636</v>
      </c>
    </row>
    <row r="34" spans="1:19" ht="111.75" customHeight="1" x14ac:dyDescent="0.25">
      <c r="A34" s="262">
        <v>28</v>
      </c>
      <c r="B34" s="264">
        <v>6</v>
      </c>
      <c r="C34" s="264">
        <v>1</v>
      </c>
      <c r="D34" s="264">
        <v>9</v>
      </c>
      <c r="E34" s="264" t="s">
        <v>637</v>
      </c>
      <c r="F34" s="264" t="s">
        <v>638</v>
      </c>
      <c r="G34" s="264" t="s">
        <v>290</v>
      </c>
      <c r="H34" s="264" t="s">
        <v>639</v>
      </c>
      <c r="I34" s="113" t="s">
        <v>640</v>
      </c>
      <c r="J34" s="264" t="s">
        <v>641</v>
      </c>
      <c r="K34" s="264" t="s">
        <v>51</v>
      </c>
      <c r="L34" s="264"/>
      <c r="M34" s="271">
        <v>29540</v>
      </c>
      <c r="N34" s="38"/>
      <c r="O34" s="95">
        <v>23900</v>
      </c>
      <c r="P34" s="264"/>
      <c r="Q34" s="264" t="s">
        <v>595</v>
      </c>
      <c r="R34" s="264" t="s">
        <v>596</v>
      </c>
    </row>
    <row r="35" spans="1:19" ht="71.25" customHeight="1" x14ac:dyDescent="0.25">
      <c r="A35" s="262">
        <v>29</v>
      </c>
      <c r="B35" s="264">
        <v>6</v>
      </c>
      <c r="C35" s="264">
        <v>1</v>
      </c>
      <c r="D35" s="264">
        <v>9</v>
      </c>
      <c r="E35" s="264" t="s">
        <v>642</v>
      </c>
      <c r="F35" s="264" t="s">
        <v>643</v>
      </c>
      <c r="G35" s="264" t="s">
        <v>290</v>
      </c>
      <c r="H35" s="264" t="s">
        <v>639</v>
      </c>
      <c r="I35" s="113" t="s">
        <v>644</v>
      </c>
      <c r="J35" s="264" t="s">
        <v>645</v>
      </c>
      <c r="K35" s="264" t="s">
        <v>51</v>
      </c>
      <c r="L35" s="264"/>
      <c r="M35" s="271">
        <v>20814</v>
      </c>
      <c r="N35" s="38"/>
      <c r="O35" s="271">
        <v>17814</v>
      </c>
      <c r="P35" s="264"/>
      <c r="Q35" s="264" t="s">
        <v>646</v>
      </c>
      <c r="R35" s="264" t="s">
        <v>647</v>
      </c>
    </row>
    <row r="36" spans="1:19" s="410" customFormat="1" ht="68.25" customHeight="1" x14ac:dyDescent="0.25">
      <c r="A36" s="550">
        <v>30</v>
      </c>
      <c r="B36" s="556">
        <v>6</v>
      </c>
      <c r="C36" s="556">
        <v>3</v>
      </c>
      <c r="D36" s="556">
        <v>10</v>
      </c>
      <c r="E36" s="556" t="s">
        <v>648</v>
      </c>
      <c r="F36" s="556" t="s">
        <v>649</v>
      </c>
      <c r="G36" s="556" t="s">
        <v>650</v>
      </c>
      <c r="H36" s="556" t="s">
        <v>651</v>
      </c>
      <c r="I36" s="113" t="s">
        <v>644</v>
      </c>
      <c r="J36" s="556" t="s">
        <v>652</v>
      </c>
      <c r="K36" s="556" t="s">
        <v>51</v>
      </c>
      <c r="L36" s="556"/>
      <c r="M36" s="628">
        <v>16712</v>
      </c>
      <c r="N36" s="38"/>
      <c r="O36" s="628">
        <v>14712</v>
      </c>
      <c r="P36" s="556"/>
      <c r="Q36" s="556" t="s">
        <v>653</v>
      </c>
      <c r="R36" s="556" t="s">
        <v>654</v>
      </c>
    </row>
    <row r="37" spans="1:19" s="410" customFormat="1" ht="120" customHeight="1" x14ac:dyDescent="0.25">
      <c r="A37" s="550">
        <v>31</v>
      </c>
      <c r="B37" s="556">
        <v>3</v>
      </c>
      <c r="C37" s="556">
        <v>3</v>
      </c>
      <c r="D37" s="556">
        <v>10</v>
      </c>
      <c r="E37" s="556" t="s">
        <v>655</v>
      </c>
      <c r="F37" s="556" t="s">
        <v>656</v>
      </c>
      <c r="G37" s="556" t="s">
        <v>130</v>
      </c>
      <c r="H37" s="556" t="s">
        <v>657</v>
      </c>
      <c r="I37" s="113" t="s">
        <v>658</v>
      </c>
      <c r="J37" s="556" t="s">
        <v>659</v>
      </c>
      <c r="K37" s="556" t="s">
        <v>59</v>
      </c>
      <c r="L37" s="556"/>
      <c r="M37" s="628">
        <v>11123.57</v>
      </c>
      <c r="N37" s="38"/>
      <c r="O37" s="628">
        <v>3637.77</v>
      </c>
      <c r="P37" s="556"/>
      <c r="Q37" s="556" t="s">
        <v>114</v>
      </c>
      <c r="R37" s="556" t="s">
        <v>660</v>
      </c>
    </row>
    <row r="38" spans="1:19" s="410" customFormat="1" ht="70.5" customHeight="1" x14ac:dyDescent="0.25">
      <c r="A38" s="550">
        <v>32</v>
      </c>
      <c r="B38" s="556">
        <v>1</v>
      </c>
      <c r="C38" s="556">
        <v>5</v>
      </c>
      <c r="D38" s="556">
        <v>11</v>
      </c>
      <c r="E38" s="556" t="s">
        <v>609</v>
      </c>
      <c r="F38" s="556" t="s">
        <v>661</v>
      </c>
      <c r="G38" s="556" t="s">
        <v>662</v>
      </c>
      <c r="H38" s="556" t="s">
        <v>663</v>
      </c>
      <c r="I38" s="113" t="s">
        <v>664</v>
      </c>
      <c r="J38" s="556" t="s">
        <v>665</v>
      </c>
      <c r="K38" s="556" t="s">
        <v>51</v>
      </c>
      <c r="L38" s="556"/>
      <c r="M38" s="628">
        <v>24762.5</v>
      </c>
      <c r="N38" s="633"/>
      <c r="O38" s="628">
        <v>21762.5</v>
      </c>
      <c r="P38" s="556"/>
      <c r="Q38" s="556" t="s">
        <v>666</v>
      </c>
      <c r="R38" s="556" t="s">
        <v>667</v>
      </c>
    </row>
    <row r="39" spans="1:19" s="410" customFormat="1" ht="129" customHeight="1" x14ac:dyDescent="0.25">
      <c r="A39" s="550">
        <v>33</v>
      </c>
      <c r="B39" s="550">
        <v>1</v>
      </c>
      <c r="C39" s="550">
        <v>3</v>
      </c>
      <c r="D39" s="550">
        <v>13</v>
      </c>
      <c r="E39" s="550" t="s">
        <v>668</v>
      </c>
      <c r="F39" s="550" t="s">
        <v>669</v>
      </c>
      <c r="G39" s="141" t="s">
        <v>662</v>
      </c>
      <c r="H39" s="550" t="s">
        <v>670</v>
      </c>
      <c r="I39" s="51" t="s">
        <v>671</v>
      </c>
      <c r="J39" s="550" t="s">
        <v>672</v>
      </c>
      <c r="K39" s="550" t="s">
        <v>69</v>
      </c>
      <c r="L39" s="550"/>
      <c r="M39" s="635">
        <v>13716.37</v>
      </c>
      <c r="N39" s="634"/>
      <c r="O39" s="635">
        <v>12372.37</v>
      </c>
      <c r="P39" s="550"/>
      <c r="Q39" s="550" t="s">
        <v>607</v>
      </c>
      <c r="R39" s="550" t="s">
        <v>608</v>
      </c>
    </row>
    <row r="40" spans="1:19" s="410" customFormat="1" ht="77.25" customHeight="1" x14ac:dyDescent="0.25">
      <c r="A40" s="556">
        <v>34</v>
      </c>
      <c r="B40" s="556">
        <v>2</v>
      </c>
      <c r="C40" s="556">
        <v>1</v>
      </c>
      <c r="D40" s="556">
        <v>13</v>
      </c>
      <c r="E40" s="556" t="s">
        <v>673</v>
      </c>
      <c r="F40" s="556" t="s">
        <v>674</v>
      </c>
      <c r="G40" s="552" t="s">
        <v>234</v>
      </c>
      <c r="H40" s="556" t="s">
        <v>675</v>
      </c>
      <c r="I40" s="113" t="s">
        <v>676</v>
      </c>
      <c r="J40" s="556" t="s">
        <v>677</v>
      </c>
      <c r="K40" s="556" t="s">
        <v>125</v>
      </c>
      <c r="L40" s="556"/>
      <c r="M40" s="578">
        <v>19823.32</v>
      </c>
      <c r="N40" s="38"/>
      <c r="O40" s="628">
        <v>8355.91</v>
      </c>
      <c r="P40" s="556"/>
      <c r="Q40" s="556" t="s">
        <v>114</v>
      </c>
      <c r="R40" s="556" t="s">
        <v>660</v>
      </c>
    </row>
    <row r="41" spans="1:19" s="410" customFormat="1" ht="72" customHeight="1" x14ac:dyDescent="0.25">
      <c r="A41" s="556">
        <v>35</v>
      </c>
      <c r="B41" s="556">
        <v>4</v>
      </c>
      <c r="C41" s="556">
        <v>3</v>
      </c>
      <c r="D41" s="556">
        <v>13</v>
      </c>
      <c r="E41" s="556" t="s">
        <v>678</v>
      </c>
      <c r="F41" s="556" t="s">
        <v>2320</v>
      </c>
      <c r="G41" s="556" t="s">
        <v>234</v>
      </c>
      <c r="H41" s="556" t="s">
        <v>679</v>
      </c>
      <c r="I41" s="113" t="s">
        <v>680</v>
      </c>
      <c r="J41" s="556" t="s">
        <v>681</v>
      </c>
      <c r="K41" s="559" t="s">
        <v>59</v>
      </c>
      <c r="L41" s="559"/>
      <c r="M41" s="578">
        <v>12325.2</v>
      </c>
      <c r="N41" s="38"/>
      <c r="O41" s="628">
        <v>4763.1899999999996</v>
      </c>
      <c r="P41" s="578"/>
      <c r="Q41" s="556" t="s">
        <v>114</v>
      </c>
      <c r="R41" s="556" t="s">
        <v>660</v>
      </c>
    </row>
    <row r="42" spans="1:19" s="408" customFormat="1" ht="69.75" customHeight="1" x14ac:dyDescent="0.25">
      <c r="A42" s="553">
        <v>36</v>
      </c>
      <c r="B42" s="636">
        <v>1</v>
      </c>
      <c r="C42" s="636">
        <v>1</v>
      </c>
      <c r="D42" s="636">
        <v>9</v>
      </c>
      <c r="E42" s="636" t="s">
        <v>336</v>
      </c>
      <c r="F42" s="636" t="s">
        <v>545</v>
      </c>
      <c r="G42" s="636" t="s">
        <v>2317</v>
      </c>
      <c r="H42" s="636" t="s">
        <v>124</v>
      </c>
      <c r="I42" s="636">
        <v>2000</v>
      </c>
      <c r="J42" s="553" t="s">
        <v>531</v>
      </c>
      <c r="K42" s="553" t="s">
        <v>52</v>
      </c>
      <c r="L42" s="636"/>
      <c r="M42" s="243">
        <v>26270</v>
      </c>
      <c r="N42" s="636"/>
      <c r="O42" s="243">
        <v>26270</v>
      </c>
      <c r="P42" s="636"/>
      <c r="Q42" s="636" t="s">
        <v>516</v>
      </c>
      <c r="R42" s="636" t="s">
        <v>517</v>
      </c>
      <c r="S42" s="2"/>
    </row>
    <row r="43" spans="1:19" s="142" customFormat="1" x14ac:dyDescent="0.25">
      <c r="A43" s="941">
        <v>37</v>
      </c>
      <c r="B43" s="943">
        <v>1</v>
      </c>
      <c r="C43" s="938">
        <v>5</v>
      </c>
      <c r="D43" s="936">
        <v>4</v>
      </c>
      <c r="E43" s="939" t="s">
        <v>2321</v>
      </c>
      <c r="F43" s="936" t="s">
        <v>513</v>
      </c>
      <c r="G43" s="936" t="s">
        <v>92</v>
      </c>
      <c r="H43" s="936" t="s">
        <v>514</v>
      </c>
      <c r="I43" s="938">
        <v>1</v>
      </c>
      <c r="J43" s="939" t="s">
        <v>515</v>
      </c>
      <c r="K43" s="936" t="s">
        <v>67</v>
      </c>
      <c r="L43" s="937" t="s">
        <v>59</v>
      </c>
      <c r="M43" s="936" t="s">
        <v>67</v>
      </c>
      <c r="N43" s="940">
        <v>20000</v>
      </c>
      <c r="O43" s="936" t="s">
        <v>67</v>
      </c>
      <c r="P43" s="940">
        <v>20000</v>
      </c>
      <c r="Q43" s="936" t="s">
        <v>516</v>
      </c>
      <c r="R43" s="936" t="s">
        <v>517</v>
      </c>
    </row>
    <row r="44" spans="1:19" s="637" customFormat="1" ht="33.75" customHeight="1" x14ac:dyDescent="0.25">
      <c r="A44" s="942"/>
      <c r="B44" s="943"/>
      <c r="C44" s="938"/>
      <c r="D44" s="936"/>
      <c r="E44" s="939"/>
      <c r="F44" s="936"/>
      <c r="G44" s="936"/>
      <c r="H44" s="936"/>
      <c r="I44" s="938"/>
      <c r="J44" s="939"/>
      <c r="K44" s="936"/>
      <c r="L44" s="937"/>
      <c r="M44" s="936"/>
      <c r="N44" s="940"/>
      <c r="O44" s="936"/>
      <c r="P44" s="940"/>
      <c r="Q44" s="936"/>
      <c r="R44" s="936"/>
    </row>
    <row r="45" spans="1:19" s="92" customFormat="1" ht="64.5" customHeight="1" x14ac:dyDescent="0.25">
      <c r="A45" s="638">
        <v>38</v>
      </c>
      <c r="B45" s="638">
        <v>1</v>
      </c>
      <c r="C45" s="227">
        <v>1</v>
      </c>
      <c r="D45" s="227">
        <v>6</v>
      </c>
      <c r="E45" s="638" t="s">
        <v>2322</v>
      </c>
      <c r="F45" s="227" t="s">
        <v>518</v>
      </c>
      <c r="G45" s="227" t="s">
        <v>41</v>
      </c>
      <c r="H45" s="227" t="s">
        <v>762</v>
      </c>
      <c r="I45" s="227">
        <v>2</v>
      </c>
      <c r="J45" s="638" t="s">
        <v>520</v>
      </c>
      <c r="K45" s="227" t="s">
        <v>67</v>
      </c>
      <c r="L45" s="639" t="s">
        <v>101</v>
      </c>
      <c r="M45" s="227" t="s">
        <v>67</v>
      </c>
      <c r="N45" s="236">
        <v>55500</v>
      </c>
      <c r="O45" s="227" t="s">
        <v>67</v>
      </c>
      <c r="P45" s="236">
        <v>55500</v>
      </c>
      <c r="Q45" s="227" t="s">
        <v>516</v>
      </c>
      <c r="R45" s="227" t="s">
        <v>517</v>
      </c>
    </row>
    <row r="46" spans="1:19" s="92" customFormat="1" ht="54" customHeight="1" x14ac:dyDescent="0.25">
      <c r="A46" s="640">
        <v>39</v>
      </c>
      <c r="B46" s="638">
        <v>3</v>
      </c>
      <c r="C46" s="227">
        <v>1</v>
      </c>
      <c r="D46" s="227">
        <v>6</v>
      </c>
      <c r="E46" s="638" t="s">
        <v>2323</v>
      </c>
      <c r="F46" s="227" t="s">
        <v>2324</v>
      </c>
      <c r="G46" s="227" t="s">
        <v>547</v>
      </c>
      <c r="H46" s="227" t="s">
        <v>2325</v>
      </c>
      <c r="I46" s="227">
        <v>1</v>
      </c>
      <c r="J46" s="638" t="s">
        <v>548</v>
      </c>
      <c r="K46" s="227" t="s">
        <v>67</v>
      </c>
      <c r="L46" s="227" t="s">
        <v>125</v>
      </c>
      <c r="M46" s="227" t="s">
        <v>67</v>
      </c>
      <c r="N46" s="236">
        <v>30000</v>
      </c>
      <c r="O46" s="227" t="s">
        <v>67</v>
      </c>
      <c r="P46" s="236">
        <v>30000</v>
      </c>
      <c r="Q46" s="227" t="s">
        <v>516</v>
      </c>
      <c r="R46" s="227" t="s">
        <v>517</v>
      </c>
    </row>
    <row r="47" spans="1:19" s="92" customFormat="1" ht="69.75" customHeight="1" x14ac:dyDescent="0.25">
      <c r="A47" s="584">
        <v>40</v>
      </c>
      <c r="B47" s="638">
        <v>3</v>
      </c>
      <c r="C47" s="227">
        <v>1</v>
      </c>
      <c r="D47" s="227">
        <v>6</v>
      </c>
      <c r="E47" s="638" t="s">
        <v>527</v>
      </c>
      <c r="F47" s="227" t="s">
        <v>528</v>
      </c>
      <c r="G47" s="227" t="s">
        <v>2326</v>
      </c>
      <c r="H47" s="227" t="s">
        <v>2327</v>
      </c>
      <c r="I47" s="227">
        <v>2</v>
      </c>
      <c r="J47" s="638" t="s">
        <v>531</v>
      </c>
      <c r="K47" s="227" t="s">
        <v>67</v>
      </c>
      <c r="L47" s="227" t="s">
        <v>69</v>
      </c>
      <c r="M47" s="227" t="s">
        <v>67</v>
      </c>
      <c r="N47" s="236">
        <v>30000</v>
      </c>
      <c r="O47" s="247"/>
      <c r="P47" s="236">
        <v>30000</v>
      </c>
      <c r="Q47" s="227" t="s">
        <v>516</v>
      </c>
      <c r="R47" s="227" t="s">
        <v>517</v>
      </c>
    </row>
    <row r="48" spans="1:19" s="92" customFormat="1" ht="54.75" customHeight="1" x14ac:dyDescent="0.25">
      <c r="A48" s="227">
        <v>41</v>
      </c>
      <c r="B48" s="638">
        <v>3</v>
      </c>
      <c r="C48" s="227">
        <v>1</v>
      </c>
      <c r="D48" s="227">
        <v>6</v>
      </c>
      <c r="E48" s="638" t="s">
        <v>532</v>
      </c>
      <c r="F48" s="227" t="s">
        <v>533</v>
      </c>
      <c r="G48" s="227" t="s">
        <v>2328</v>
      </c>
      <c r="H48" s="227" t="s">
        <v>2329</v>
      </c>
      <c r="I48" s="639">
        <v>10</v>
      </c>
      <c r="J48" s="638" t="s">
        <v>536</v>
      </c>
      <c r="K48" s="227" t="s">
        <v>67</v>
      </c>
      <c r="L48" s="227" t="s">
        <v>101</v>
      </c>
      <c r="M48" s="227" t="s">
        <v>67</v>
      </c>
      <c r="N48" s="236">
        <v>30000</v>
      </c>
      <c r="O48" s="227" t="s">
        <v>67</v>
      </c>
      <c r="P48" s="236">
        <v>30000</v>
      </c>
      <c r="Q48" s="227" t="s">
        <v>516</v>
      </c>
      <c r="R48" s="227" t="s">
        <v>517</v>
      </c>
    </row>
    <row r="49" spans="1:18" s="92" customFormat="1" ht="68.25" customHeight="1" x14ac:dyDescent="0.25">
      <c r="A49" s="227">
        <v>42</v>
      </c>
      <c r="B49" s="638">
        <v>3</v>
      </c>
      <c r="C49" s="227">
        <v>1</v>
      </c>
      <c r="D49" s="227">
        <v>6</v>
      </c>
      <c r="E49" s="638" t="s">
        <v>2330</v>
      </c>
      <c r="F49" s="227" t="s">
        <v>528</v>
      </c>
      <c r="G49" s="227" t="s">
        <v>2331</v>
      </c>
      <c r="H49" s="227" t="s">
        <v>2332</v>
      </c>
      <c r="I49" s="227">
        <v>2</v>
      </c>
      <c r="J49" s="638" t="s">
        <v>531</v>
      </c>
      <c r="K49" s="227" t="s">
        <v>67</v>
      </c>
      <c r="L49" s="227" t="s">
        <v>62</v>
      </c>
      <c r="M49" s="227" t="s">
        <v>67</v>
      </c>
      <c r="N49" s="236">
        <v>24500</v>
      </c>
      <c r="O49" s="227" t="s">
        <v>67</v>
      </c>
      <c r="P49" s="236">
        <v>24500</v>
      </c>
      <c r="Q49" s="227" t="s">
        <v>516</v>
      </c>
      <c r="R49" s="227" t="s">
        <v>517</v>
      </c>
    </row>
    <row r="50" spans="1:18" s="92" customFormat="1" ht="49.5" customHeight="1" x14ac:dyDescent="0.25">
      <c r="A50" s="227">
        <v>43</v>
      </c>
      <c r="B50" s="638">
        <v>1</v>
      </c>
      <c r="C50" s="227">
        <v>1</v>
      </c>
      <c r="D50" s="227">
        <v>9</v>
      </c>
      <c r="E50" s="638" t="s">
        <v>522</v>
      </c>
      <c r="F50" s="227" t="s">
        <v>523</v>
      </c>
      <c r="G50" s="227" t="s">
        <v>524</v>
      </c>
      <c r="H50" s="227" t="s">
        <v>2333</v>
      </c>
      <c r="I50" s="227">
        <v>500</v>
      </c>
      <c r="J50" s="638" t="s">
        <v>2334</v>
      </c>
      <c r="K50" s="227" t="s">
        <v>67</v>
      </c>
      <c r="L50" s="227" t="s">
        <v>62</v>
      </c>
      <c r="M50" s="227"/>
      <c r="N50" s="236">
        <v>30000</v>
      </c>
      <c r="O50" s="227" t="s">
        <v>67</v>
      </c>
      <c r="P50" s="236">
        <v>30000</v>
      </c>
      <c r="Q50" s="227" t="s">
        <v>516</v>
      </c>
      <c r="R50" s="227" t="s">
        <v>517</v>
      </c>
    </row>
    <row r="51" spans="1:18" s="92" customFormat="1" ht="57" customHeight="1" x14ac:dyDescent="0.25">
      <c r="A51" s="640">
        <v>44</v>
      </c>
      <c r="B51" s="638">
        <v>3</v>
      </c>
      <c r="C51" s="227">
        <v>1</v>
      </c>
      <c r="D51" s="227">
        <v>9</v>
      </c>
      <c r="E51" s="638" t="s">
        <v>2335</v>
      </c>
      <c r="F51" s="227" t="s">
        <v>2336</v>
      </c>
      <c r="G51" s="227" t="s">
        <v>2337</v>
      </c>
      <c r="H51" s="227" t="s">
        <v>2338</v>
      </c>
      <c r="I51" s="246" t="s">
        <v>2339</v>
      </c>
      <c r="J51" s="638" t="s">
        <v>531</v>
      </c>
      <c r="K51" s="227" t="s">
        <v>67</v>
      </c>
      <c r="L51" s="227" t="s">
        <v>59</v>
      </c>
      <c r="M51" s="227"/>
      <c r="N51" s="236">
        <v>50000</v>
      </c>
      <c r="O51" s="227" t="s">
        <v>67</v>
      </c>
      <c r="P51" s="236">
        <v>50000</v>
      </c>
      <c r="Q51" s="227" t="s">
        <v>516</v>
      </c>
      <c r="R51" s="227" t="s">
        <v>517</v>
      </c>
    </row>
    <row r="52" spans="1:18" s="92" customFormat="1" ht="44.25" customHeight="1" x14ac:dyDescent="0.25">
      <c r="A52" s="640">
        <v>45</v>
      </c>
      <c r="B52" s="638">
        <v>3</v>
      </c>
      <c r="C52" s="227">
        <v>2</v>
      </c>
      <c r="D52" s="227">
        <v>10</v>
      </c>
      <c r="E52" s="638" t="s">
        <v>2340</v>
      </c>
      <c r="F52" s="227" t="s">
        <v>552</v>
      </c>
      <c r="G52" s="227" t="s">
        <v>234</v>
      </c>
      <c r="H52" s="227" t="s">
        <v>2341</v>
      </c>
      <c r="I52" s="227">
        <v>25</v>
      </c>
      <c r="J52" s="638" t="s">
        <v>531</v>
      </c>
      <c r="K52" s="227" t="s">
        <v>67</v>
      </c>
      <c r="L52" s="227" t="s">
        <v>59</v>
      </c>
      <c r="M52" s="227"/>
      <c r="N52" s="236">
        <v>10000</v>
      </c>
      <c r="O52" s="227" t="s">
        <v>67</v>
      </c>
      <c r="P52" s="236">
        <v>10000</v>
      </c>
      <c r="Q52" s="227" t="s">
        <v>516</v>
      </c>
      <c r="R52" s="227" t="s">
        <v>517</v>
      </c>
    </row>
    <row r="53" spans="1:18" s="92" customFormat="1" ht="51.75" customHeight="1" x14ac:dyDescent="0.25">
      <c r="A53" s="640">
        <v>46</v>
      </c>
      <c r="B53" s="638">
        <v>1</v>
      </c>
      <c r="C53" s="227">
        <v>2</v>
      </c>
      <c r="D53" s="227">
        <v>12</v>
      </c>
      <c r="E53" s="638" t="s">
        <v>2342</v>
      </c>
      <c r="F53" s="227" t="s">
        <v>2343</v>
      </c>
      <c r="G53" s="227" t="s">
        <v>689</v>
      </c>
      <c r="H53" s="227" t="s">
        <v>563</v>
      </c>
      <c r="I53" s="227">
        <v>1500</v>
      </c>
      <c r="J53" s="638" t="s">
        <v>548</v>
      </c>
      <c r="K53" s="227" t="s">
        <v>67</v>
      </c>
      <c r="L53" s="227" t="s">
        <v>125</v>
      </c>
      <c r="M53" s="227"/>
      <c r="N53" s="236">
        <v>5000</v>
      </c>
      <c r="O53" s="227" t="s">
        <v>67</v>
      </c>
      <c r="P53" s="236">
        <v>5000</v>
      </c>
      <c r="Q53" s="227" t="s">
        <v>516</v>
      </c>
      <c r="R53" s="227" t="s">
        <v>517</v>
      </c>
    </row>
    <row r="54" spans="1:18" s="92" customFormat="1" ht="54.75" customHeight="1" x14ac:dyDescent="0.25">
      <c r="A54" s="640">
        <v>47</v>
      </c>
      <c r="B54" s="638">
        <v>2</v>
      </c>
      <c r="C54" s="227">
        <v>2</v>
      </c>
      <c r="D54" s="227">
        <v>12</v>
      </c>
      <c r="E54" s="641" t="s">
        <v>2344</v>
      </c>
      <c r="F54" s="638" t="s">
        <v>2345</v>
      </c>
      <c r="G54" s="227" t="s">
        <v>234</v>
      </c>
      <c r="H54" s="227" t="s">
        <v>2341</v>
      </c>
      <c r="I54" s="227">
        <v>10</v>
      </c>
      <c r="J54" s="638" t="s">
        <v>531</v>
      </c>
      <c r="K54" s="227" t="s">
        <v>67</v>
      </c>
      <c r="L54" s="227" t="s">
        <v>125</v>
      </c>
      <c r="M54" s="227"/>
      <c r="N54" s="236">
        <v>10000</v>
      </c>
      <c r="O54" s="227" t="s">
        <v>67</v>
      </c>
      <c r="P54" s="236">
        <v>10000</v>
      </c>
      <c r="Q54" s="227" t="s">
        <v>516</v>
      </c>
      <c r="R54" s="227" t="s">
        <v>517</v>
      </c>
    </row>
    <row r="55" spans="1:18" s="92" customFormat="1" ht="74.25" customHeight="1" x14ac:dyDescent="0.25">
      <c r="A55" s="227">
        <v>48</v>
      </c>
      <c r="B55" s="638">
        <v>1</v>
      </c>
      <c r="C55" s="227">
        <v>3</v>
      </c>
      <c r="D55" s="227">
        <v>13</v>
      </c>
      <c r="E55" s="638" t="s">
        <v>2346</v>
      </c>
      <c r="F55" s="227" t="s">
        <v>2347</v>
      </c>
      <c r="G55" s="227" t="s">
        <v>2348</v>
      </c>
      <c r="H55" s="227" t="s">
        <v>2349</v>
      </c>
      <c r="I55" s="642">
        <v>43498</v>
      </c>
      <c r="J55" s="638" t="s">
        <v>531</v>
      </c>
      <c r="K55" s="227" t="s">
        <v>67</v>
      </c>
      <c r="L55" s="227" t="s">
        <v>59</v>
      </c>
      <c r="M55" s="247"/>
      <c r="N55" s="236">
        <v>25000</v>
      </c>
      <c r="O55" s="227" t="s">
        <v>67</v>
      </c>
      <c r="P55" s="236">
        <v>25000</v>
      </c>
      <c r="Q55" s="227" t="s">
        <v>516</v>
      </c>
      <c r="R55" s="227" t="s">
        <v>517</v>
      </c>
    </row>
    <row r="56" spans="1:18" ht="27" customHeight="1" x14ac:dyDescent="0.25">
      <c r="A56" s="108"/>
      <c r="B56" s="108"/>
      <c r="C56" s="108"/>
      <c r="D56" s="108"/>
      <c r="E56" s="108"/>
      <c r="F56" s="108"/>
      <c r="G56" s="108"/>
      <c r="H56" s="108"/>
      <c r="I56" s="108"/>
      <c r="J56" s="108"/>
      <c r="K56" s="108"/>
      <c r="L56" s="108"/>
      <c r="M56" s="109"/>
      <c r="N56" s="108"/>
      <c r="O56" s="109"/>
      <c r="P56" s="108"/>
      <c r="Q56" s="108"/>
      <c r="R56" s="108"/>
    </row>
    <row r="57" spans="1:18" ht="21.75" customHeight="1" x14ac:dyDescent="0.25">
      <c r="A57" s="108"/>
      <c r="B57" s="108"/>
      <c r="C57" s="108"/>
      <c r="D57" s="108"/>
      <c r="E57" s="108"/>
      <c r="F57" s="108"/>
      <c r="G57" s="108"/>
      <c r="H57" s="108"/>
      <c r="I57" s="108"/>
      <c r="J57" s="108"/>
      <c r="K57" s="108"/>
      <c r="L57" s="108"/>
      <c r="M57" s="244"/>
      <c r="N57" s="827" t="s">
        <v>119</v>
      </c>
      <c r="O57" s="828"/>
      <c r="P57" s="828" t="s">
        <v>120</v>
      </c>
      <c r="Q57" s="919"/>
      <c r="R57" s="108"/>
    </row>
    <row r="58" spans="1:18" ht="21.75" customHeight="1" x14ac:dyDescent="0.25">
      <c r="A58" s="108"/>
      <c r="B58" s="108"/>
      <c r="C58" s="108"/>
      <c r="D58" s="108"/>
      <c r="E58" s="108"/>
      <c r="F58" s="108"/>
      <c r="G58" s="108"/>
      <c r="H58" s="108"/>
      <c r="I58" s="108"/>
      <c r="J58" s="108"/>
      <c r="K58" s="108"/>
      <c r="L58" s="108"/>
      <c r="N58" s="582" t="s">
        <v>121</v>
      </c>
      <c r="O58" s="195" t="s">
        <v>122</v>
      </c>
      <c r="P58" s="189" t="s">
        <v>121</v>
      </c>
      <c r="Q58" s="189" t="s">
        <v>122</v>
      </c>
      <c r="R58" s="108"/>
    </row>
    <row r="59" spans="1:18" ht="20.25" customHeight="1" x14ac:dyDescent="0.25">
      <c r="A59" s="108"/>
      <c r="B59" s="108"/>
      <c r="C59" s="108"/>
      <c r="D59" s="108"/>
      <c r="E59" s="108"/>
      <c r="F59" s="108"/>
      <c r="G59" s="108"/>
      <c r="H59" s="108"/>
      <c r="I59" s="108"/>
      <c r="J59" s="108"/>
      <c r="K59" s="108"/>
      <c r="L59" s="108"/>
      <c r="N59" s="359">
        <v>27</v>
      </c>
      <c r="O59" s="111">
        <v>606543.46</v>
      </c>
      <c r="P59" s="112">
        <v>21</v>
      </c>
      <c r="Q59" s="114">
        <v>371208.83</v>
      </c>
      <c r="R59" s="108"/>
    </row>
    <row r="60" spans="1:18" x14ac:dyDescent="0.25">
      <c r="O60" s="104"/>
      <c r="Q60" s="104"/>
    </row>
    <row r="62" spans="1:18" x14ac:dyDescent="0.25">
      <c r="N62" s="104"/>
    </row>
  </sheetData>
  <mergeCells count="34">
    <mergeCell ref="R43:R44"/>
    <mergeCell ref="A43:A44"/>
    <mergeCell ref="B43:B44"/>
    <mergeCell ref="C43:C44"/>
    <mergeCell ref="D43:D44"/>
    <mergeCell ref="E43:E44"/>
    <mergeCell ref="F43:F44"/>
    <mergeCell ref="G43:G44"/>
    <mergeCell ref="H43:H44"/>
    <mergeCell ref="I43:I44"/>
    <mergeCell ref="J43:J44"/>
    <mergeCell ref="K43:K44"/>
    <mergeCell ref="L43:L44"/>
    <mergeCell ref="M43:M44"/>
    <mergeCell ref="N57:O57"/>
    <mergeCell ref="P57:Q57"/>
    <mergeCell ref="N43:N44"/>
    <mergeCell ref="O43:O44"/>
    <mergeCell ref="P43:P44"/>
    <mergeCell ref="Q43:Q44"/>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133"/>
  <sheetViews>
    <sheetView topLeftCell="A36" zoomScale="60" zoomScaleNormal="60" workbookViewId="0">
      <selection activeCell="N60" sqref="N6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9" t="s">
        <v>4066</v>
      </c>
    </row>
    <row r="4" spans="1:19" s="22"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21"/>
    </row>
    <row r="5" spans="1:19" s="22" customFormat="1" ht="35.25" customHeight="1" x14ac:dyDescent="0.2">
      <c r="A5" s="891"/>
      <c r="B5" s="893"/>
      <c r="C5" s="893"/>
      <c r="D5" s="893"/>
      <c r="E5" s="891"/>
      <c r="F5" s="891"/>
      <c r="G5" s="891"/>
      <c r="H5" s="190" t="s">
        <v>14</v>
      </c>
      <c r="I5" s="190" t="s">
        <v>15</v>
      </c>
      <c r="J5" s="891"/>
      <c r="K5" s="191">
        <v>2018</v>
      </c>
      <c r="L5" s="191">
        <v>2019</v>
      </c>
      <c r="M5" s="192">
        <v>2018</v>
      </c>
      <c r="N5" s="192">
        <v>2019</v>
      </c>
      <c r="O5" s="192">
        <v>2018</v>
      </c>
      <c r="P5" s="192">
        <v>2019</v>
      </c>
      <c r="Q5" s="891"/>
      <c r="R5" s="893"/>
      <c r="S5" s="21"/>
    </row>
    <row r="6" spans="1:19" s="22" customFormat="1" ht="15.75" customHeight="1" x14ac:dyDescent="0.2">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c r="S6" s="21"/>
    </row>
    <row r="7" spans="1:19" s="98" customFormat="1" ht="317.25" customHeight="1" x14ac:dyDescent="0.2">
      <c r="A7" s="552">
        <v>1</v>
      </c>
      <c r="B7" s="552" t="s">
        <v>51</v>
      </c>
      <c r="C7" s="552">
        <v>1</v>
      </c>
      <c r="D7" s="556">
        <v>6</v>
      </c>
      <c r="E7" s="556" t="s">
        <v>682</v>
      </c>
      <c r="F7" s="556" t="s">
        <v>2350</v>
      </c>
      <c r="G7" s="556" t="s">
        <v>683</v>
      </c>
      <c r="H7" s="556" t="s">
        <v>684</v>
      </c>
      <c r="I7" s="113" t="s">
        <v>1227</v>
      </c>
      <c r="J7" s="556" t="s">
        <v>4065</v>
      </c>
      <c r="K7" s="559" t="s">
        <v>59</v>
      </c>
      <c r="L7" s="559"/>
      <c r="M7" s="560">
        <v>30000</v>
      </c>
      <c r="N7" s="560"/>
      <c r="O7" s="560">
        <v>30000</v>
      </c>
      <c r="P7" s="560"/>
      <c r="Q7" s="556" t="s">
        <v>685</v>
      </c>
      <c r="R7" s="556" t="s">
        <v>686</v>
      </c>
      <c r="S7" s="97"/>
    </row>
    <row r="8" spans="1:19" s="99" customFormat="1" ht="95.25" customHeight="1" x14ac:dyDescent="0.25">
      <c r="A8" s="25">
        <v>2</v>
      </c>
      <c r="B8" s="552" t="s">
        <v>158</v>
      </c>
      <c r="C8" s="552">
        <v>3</v>
      </c>
      <c r="D8" s="556">
        <v>13</v>
      </c>
      <c r="E8" s="556" t="s">
        <v>687</v>
      </c>
      <c r="F8" s="556" t="s">
        <v>688</v>
      </c>
      <c r="G8" s="552" t="s">
        <v>689</v>
      </c>
      <c r="H8" s="556" t="s">
        <v>690</v>
      </c>
      <c r="I8" s="113" t="s">
        <v>2351</v>
      </c>
      <c r="J8" s="556" t="s">
        <v>691</v>
      </c>
      <c r="K8" s="559" t="s">
        <v>59</v>
      </c>
      <c r="L8" s="559" t="s">
        <v>101</v>
      </c>
      <c r="M8" s="560">
        <v>13655.5</v>
      </c>
      <c r="N8" s="560">
        <v>25800.48</v>
      </c>
      <c r="O8" s="560">
        <v>13655.5</v>
      </c>
      <c r="P8" s="560">
        <v>25800.48</v>
      </c>
      <c r="Q8" s="556" t="s">
        <v>685</v>
      </c>
      <c r="R8" s="556" t="s">
        <v>686</v>
      </c>
      <c r="S8" s="97"/>
    </row>
    <row r="9" spans="1:19" s="98" customFormat="1" ht="189" customHeight="1" x14ac:dyDescent="0.2">
      <c r="A9" s="552">
        <v>3</v>
      </c>
      <c r="B9" s="552" t="s">
        <v>158</v>
      </c>
      <c r="C9" s="552">
        <v>5</v>
      </c>
      <c r="D9" s="556">
        <v>11</v>
      </c>
      <c r="E9" s="556" t="s">
        <v>692</v>
      </c>
      <c r="F9" s="556" t="s">
        <v>2352</v>
      </c>
      <c r="G9" s="556" t="s">
        <v>693</v>
      </c>
      <c r="H9" s="556" t="s">
        <v>89</v>
      </c>
      <c r="I9" s="113" t="s">
        <v>694</v>
      </c>
      <c r="J9" s="556" t="s">
        <v>695</v>
      </c>
      <c r="K9" s="559" t="s">
        <v>62</v>
      </c>
      <c r="L9" s="559"/>
      <c r="M9" s="560">
        <v>53000</v>
      </c>
      <c r="N9" s="560"/>
      <c r="O9" s="560">
        <v>53000</v>
      </c>
      <c r="P9" s="560"/>
      <c r="Q9" s="556" t="s">
        <v>685</v>
      </c>
      <c r="R9" s="556" t="s">
        <v>686</v>
      </c>
      <c r="S9" s="97"/>
    </row>
    <row r="10" spans="1:19" s="98" customFormat="1" ht="138" customHeight="1" x14ac:dyDescent="0.2">
      <c r="A10" s="552">
        <v>4</v>
      </c>
      <c r="B10" s="552" t="s">
        <v>158</v>
      </c>
      <c r="C10" s="552">
        <v>5</v>
      </c>
      <c r="D10" s="556">
        <v>4</v>
      </c>
      <c r="E10" s="556" t="s">
        <v>696</v>
      </c>
      <c r="F10" s="556" t="s">
        <v>2353</v>
      </c>
      <c r="G10" s="556" t="s">
        <v>697</v>
      </c>
      <c r="H10" s="556" t="s">
        <v>684</v>
      </c>
      <c r="I10" s="113" t="s">
        <v>2354</v>
      </c>
      <c r="J10" s="556" t="s">
        <v>698</v>
      </c>
      <c r="K10" s="559" t="s">
        <v>59</v>
      </c>
      <c r="L10" s="559"/>
      <c r="M10" s="560">
        <v>16820</v>
      </c>
      <c r="N10" s="560"/>
      <c r="O10" s="560">
        <v>16820</v>
      </c>
      <c r="P10" s="560"/>
      <c r="Q10" s="556" t="s">
        <v>685</v>
      </c>
      <c r="R10" s="556" t="s">
        <v>699</v>
      </c>
      <c r="S10" s="97"/>
    </row>
    <row r="11" spans="1:19" s="410" customFormat="1" ht="141.75" customHeight="1" x14ac:dyDescent="0.25">
      <c r="A11" s="552">
        <v>5</v>
      </c>
      <c r="B11" s="552" t="s">
        <v>175</v>
      </c>
      <c r="C11" s="552">
        <v>3</v>
      </c>
      <c r="D11" s="556">
        <v>13</v>
      </c>
      <c r="E11" s="556" t="s">
        <v>700</v>
      </c>
      <c r="F11" s="556" t="s">
        <v>701</v>
      </c>
      <c r="G11" s="556" t="s">
        <v>41</v>
      </c>
      <c r="H11" s="556" t="s">
        <v>702</v>
      </c>
      <c r="I11" s="113" t="s">
        <v>703</v>
      </c>
      <c r="J11" s="556" t="s">
        <v>695</v>
      </c>
      <c r="K11" s="559" t="s">
        <v>59</v>
      </c>
      <c r="L11" s="559"/>
      <c r="M11" s="560">
        <v>34896</v>
      </c>
      <c r="N11" s="560"/>
      <c r="O11" s="560">
        <v>34896</v>
      </c>
      <c r="P11" s="560"/>
      <c r="Q11" s="556" t="s">
        <v>685</v>
      </c>
      <c r="R11" s="556" t="s">
        <v>699</v>
      </c>
      <c r="S11" s="119"/>
    </row>
    <row r="12" spans="1:19" s="40" customFormat="1" ht="59.25" customHeight="1" x14ac:dyDescent="0.25">
      <c r="A12" s="755">
        <v>6</v>
      </c>
      <c r="B12" s="755" t="s">
        <v>175</v>
      </c>
      <c r="C12" s="755">
        <v>5</v>
      </c>
      <c r="D12" s="756">
        <v>4</v>
      </c>
      <c r="E12" s="756" t="s">
        <v>704</v>
      </c>
      <c r="F12" s="756" t="s">
        <v>705</v>
      </c>
      <c r="G12" s="756" t="s">
        <v>41</v>
      </c>
      <c r="H12" s="42" t="s">
        <v>380</v>
      </c>
      <c r="I12" s="26">
        <v>1</v>
      </c>
      <c r="J12" s="944" t="s">
        <v>706</v>
      </c>
      <c r="K12" s="953" t="s">
        <v>69</v>
      </c>
      <c r="L12" s="764"/>
      <c r="M12" s="765">
        <v>39004</v>
      </c>
      <c r="N12" s="765"/>
      <c r="O12" s="765">
        <v>39004</v>
      </c>
      <c r="P12" s="765"/>
      <c r="Q12" s="756" t="s">
        <v>707</v>
      </c>
      <c r="R12" s="756" t="s">
        <v>708</v>
      </c>
      <c r="S12" s="39"/>
    </row>
    <row r="13" spans="1:19" s="40" customFormat="1" ht="112.5" customHeight="1" x14ac:dyDescent="0.25">
      <c r="A13" s="755"/>
      <c r="B13" s="755"/>
      <c r="C13" s="755"/>
      <c r="D13" s="756"/>
      <c r="E13" s="756"/>
      <c r="F13" s="756"/>
      <c r="G13" s="756"/>
      <c r="H13" s="42" t="s">
        <v>709</v>
      </c>
      <c r="I13" s="26" t="s">
        <v>115</v>
      </c>
      <c r="J13" s="944"/>
      <c r="K13" s="953"/>
      <c r="L13" s="764"/>
      <c r="M13" s="765"/>
      <c r="N13" s="765"/>
      <c r="O13" s="765"/>
      <c r="P13" s="765"/>
      <c r="Q13" s="756"/>
      <c r="R13" s="756"/>
      <c r="S13" s="39"/>
    </row>
    <row r="14" spans="1:19" s="96" customFormat="1" ht="24" customHeight="1" x14ac:dyDescent="0.25">
      <c r="A14" s="750">
        <v>7</v>
      </c>
      <c r="B14" s="750" t="s">
        <v>158</v>
      </c>
      <c r="C14" s="750">
        <v>1</v>
      </c>
      <c r="D14" s="761">
        <v>6</v>
      </c>
      <c r="E14" s="761" t="s">
        <v>710</v>
      </c>
      <c r="F14" s="761" t="s">
        <v>711</v>
      </c>
      <c r="G14" s="755" t="s">
        <v>68</v>
      </c>
      <c r="H14" s="27" t="s">
        <v>450</v>
      </c>
      <c r="I14" s="42">
        <v>1</v>
      </c>
      <c r="J14" s="950" t="s">
        <v>712</v>
      </c>
      <c r="K14" s="947" t="s">
        <v>59</v>
      </c>
      <c r="L14" s="902"/>
      <c r="M14" s="831">
        <v>28499.98</v>
      </c>
      <c r="N14" s="831"/>
      <c r="O14" s="831">
        <v>28499.98</v>
      </c>
      <c r="P14" s="831"/>
      <c r="Q14" s="761" t="s">
        <v>713</v>
      </c>
      <c r="R14" s="761" t="s">
        <v>714</v>
      </c>
      <c r="S14" s="39"/>
    </row>
    <row r="15" spans="1:19" s="96" customFormat="1" ht="24" customHeight="1" x14ac:dyDescent="0.25">
      <c r="A15" s="751"/>
      <c r="B15" s="751"/>
      <c r="C15" s="751"/>
      <c r="D15" s="762"/>
      <c r="E15" s="762"/>
      <c r="F15" s="762"/>
      <c r="G15" s="755"/>
      <c r="H15" s="100" t="s">
        <v>715</v>
      </c>
      <c r="I15" s="16">
        <v>60</v>
      </c>
      <c r="J15" s="951"/>
      <c r="K15" s="948"/>
      <c r="L15" s="945"/>
      <c r="M15" s="832"/>
      <c r="N15" s="832"/>
      <c r="O15" s="832"/>
      <c r="P15" s="832"/>
      <c r="Q15" s="762"/>
      <c r="R15" s="762"/>
      <c r="S15" s="39"/>
    </row>
    <row r="16" spans="1:19" s="96" customFormat="1" ht="60" x14ac:dyDescent="0.25">
      <c r="A16" s="751"/>
      <c r="B16" s="751"/>
      <c r="C16" s="751"/>
      <c r="D16" s="762"/>
      <c r="E16" s="762"/>
      <c r="F16" s="762"/>
      <c r="G16" s="45" t="s">
        <v>716</v>
      </c>
      <c r="H16" s="42" t="s">
        <v>717</v>
      </c>
      <c r="I16" s="42">
        <v>1</v>
      </c>
      <c r="J16" s="951"/>
      <c r="K16" s="948"/>
      <c r="L16" s="945"/>
      <c r="M16" s="832"/>
      <c r="N16" s="832"/>
      <c r="O16" s="832"/>
      <c r="P16" s="832"/>
      <c r="Q16" s="762"/>
      <c r="R16" s="762"/>
      <c r="S16" s="39"/>
    </row>
    <row r="17" spans="1:19" s="96" customFormat="1" ht="21" customHeight="1" x14ac:dyDescent="0.25">
      <c r="A17" s="751"/>
      <c r="B17" s="751"/>
      <c r="C17" s="751"/>
      <c r="D17" s="762"/>
      <c r="E17" s="762"/>
      <c r="F17" s="762"/>
      <c r="G17" s="946" t="s">
        <v>234</v>
      </c>
      <c r="H17" s="42" t="s">
        <v>718</v>
      </c>
      <c r="I17" s="26" t="s">
        <v>36</v>
      </c>
      <c r="J17" s="951"/>
      <c r="K17" s="948"/>
      <c r="L17" s="945"/>
      <c r="M17" s="832"/>
      <c r="N17" s="832"/>
      <c r="O17" s="832"/>
      <c r="P17" s="832"/>
      <c r="Q17" s="762"/>
      <c r="R17" s="762"/>
      <c r="S17" s="39"/>
    </row>
    <row r="18" spans="1:19" s="96" customFormat="1" ht="30" x14ac:dyDescent="0.25">
      <c r="A18" s="834"/>
      <c r="B18" s="834"/>
      <c r="C18" s="834"/>
      <c r="D18" s="763"/>
      <c r="E18" s="763"/>
      <c r="F18" s="763"/>
      <c r="G18" s="946"/>
      <c r="H18" s="42" t="s">
        <v>719</v>
      </c>
      <c r="I18" s="10" t="s">
        <v>113</v>
      </c>
      <c r="J18" s="952"/>
      <c r="K18" s="949"/>
      <c r="L18" s="925"/>
      <c r="M18" s="833"/>
      <c r="N18" s="833"/>
      <c r="O18" s="833"/>
      <c r="P18" s="833"/>
      <c r="Q18" s="763"/>
      <c r="R18" s="763"/>
      <c r="S18" s="39"/>
    </row>
    <row r="19" spans="1:19" s="40" customFormat="1" ht="97.5" customHeight="1" x14ac:dyDescent="0.25">
      <c r="A19" s="755">
        <v>8</v>
      </c>
      <c r="B19" s="755" t="s">
        <v>158</v>
      </c>
      <c r="C19" s="755">
        <v>1</v>
      </c>
      <c r="D19" s="756">
        <v>6</v>
      </c>
      <c r="E19" s="756" t="s">
        <v>721</v>
      </c>
      <c r="F19" s="756" t="s">
        <v>722</v>
      </c>
      <c r="G19" s="756" t="s">
        <v>41</v>
      </c>
      <c r="H19" s="42" t="s">
        <v>380</v>
      </c>
      <c r="I19" s="26" t="s">
        <v>36</v>
      </c>
      <c r="J19" s="944" t="s">
        <v>723</v>
      </c>
      <c r="K19" s="953" t="s">
        <v>69</v>
      </c>
      <c r="L19" s="764"/>
      <c r="M19" s="765">
        <v>35000</v>
      </c>
      <c r="N19" s="765"/>
      <c r="O19" s="765">
        <v>35000</v>
      </c>
      <c r="P19" s="765"/>
      <c r="Q19" s="756" t="s">
        <v>724</v>
      </c>
      <c r="R19" s="756" t="s">
        <v>725</v>
      </c>
      <c r="S19" s="39"/>
    </row>
    <row r="20" spans="1:19" s="40" customFormat="1" ht="120.75" customHeight="1" x14ac:dyDescent="0.25">
      <c r="A20" s="755"/>
      <c r="B20" s="755"/>
      <c r="C20" s="755"/>
      <c r="D20" s="756"/>
      <c r="E20" s="756"/>
      <c r="F20" s="756"/>
      <c r="G20" s="756"/>
      <c r="H20" s="42" t="s">
        <v>709</v>
      </c>
      <c r="I20" s="26" t="s">
        <v>54</v>
      </c>
      <c r="J20" s="944"/>
      <c r="K20" s="953"/>
      <c r="L20" s="764"/>
      <c r="M20" s="765"/>
      <c r="N20" s="765"/>
      <c r="O20" s="765"/>
      <c r="P20" s="765"/>
      <c r="Q20" s="756"/>
      <c r="R20" s="756"/>
      <c r="S20" s="39"/>
    </row>
    <row r="21" spans="1:19" s="410" customFormat="1" ht="74.25" customHeight="1" x14ac:dyDescent="0.25">
      <c r="A21" s="750">
        <v>9</v>
      </c>
      <c r="B21" s="755" t="s">
        <v>175</v>
      </c>
      <c r="C21" s="755">
        <v>1</v>
      </c>
      <c r="D21" s="756">
        <v>6</v>
      </c>
      <c r="E21" s="756" t="s">
        <v>726</v>
      </c>
      <c r="F21" s="756" t="s">
        <v>2355</v>
      </c>
      <c r="G21" s="556" t="s">
        <v>720</v>
      </c>
      <c r="H21" s="556" t="s">
        <v>126</v>
      </c>
      <c r="I21" s="113" t="s">
        <v>36</v>
      </c>
      <c r="J21" s="756" t="s">
        <v>727</v>
      </c>
      <c r="K21" s="764" t="s">
        <v>62</v>
      </c>
      <c r="L21" s="764"/>
      <c r="M21" s="765">
        <v>69595</v>
      </c>
      <c r="N21" s="765"/>
      <c r="O21" s="765">
        <v>69595</v>
      </c>
      <c r="P21" s="765"/>
      <c r="Q21" s="756" t="s">
        <v>728</v>
      </c>
      <c r="R21" s="756" t="s">
        <v>729</v>
      </c>
      <c r="S21" s="119"/>
    </row>
    <row r="22" spans="1:19" s="410" customFormat="1" ht="74.25" customHeight="1" x14ac:dyDescent="0.25">
      <c r="A22" s="834"/>
      <c r="B22" s="755"/>
      <c r="C22" s="755"/>
      <c r="D22" s="756"/>
      <c r="E22" s="756"/>
      <c r="F22" s="756"/>
      <c r="G22" s="556" t="s">
        <v>562</v>
      </c>
      <c r="H22" s="556" t="s">
        <v>717</v>
      </c>
      <c r="I22" s="113" t="s">
        <v>36</v>
      </c>
      <c r="J22" s="756"/>
      <c r="K22" s="764"/>
      <c r="L22" s="764"/>
      <c r="M22" s="765"/>
      <c r="N22" s="765"/>
      <c r="O22" s="765"/>
      <c r="P22" s="765"/>
      <c r="Q22" s="756"/>
      <c r="R22" s="756"/>
      <c r="S22" s="119"/>
    </row>
    <row r="23" spans="1:19" s="40" customFormat="1" ht="58.5" customHeight="1" x14ac:dyDescent="0.25">
      <c r="A23" s="755">
        <v>10</v>
      </c>
      <c r="B23" s="755" t="s">
        <v>175</v>
      </c>
      <c r="C23" s="755">
        <v>1</v>
      </c>
      <c r="D23" s="756">
        <v>6</v>
      </c>
      <c r="E23" s="756" t="s">
        <v>730</v>
      </c>
      <c r="F23" s="756" t="s">
        <v>731</v>
      </c>
      <c r="G23" s="756" t="s">
        <v>41</v>
      </c>
      <c r="H23" s="42" t="s">
        <v>380</v>
      </c>
      <c r="I23" s="26" t="s">
        <v>36</v>
      </c>
      <c r="J23" s="950" t="s">
        <v>732</v>
      </c>
      <c r="K23" s="953" t="s">
        <v>59</v>
      </c>
      <c r="L23" s="764"/>
      <c r="M23" s="765">
        <v>42400</v>
      </c>
      <c r="N23" s="765"/>
      <c r="O23" s="765">
        <v>42400</v>
      </c>
      <c r="P23" s="765"/>
      <c r="Q23" s="756" t="s">
        <v>713</v>
      </c>
      <c r="R23" s="756" t="s">
        <v>714</v>
      </c>
      <c r="S23" s="39"/>
    </row>
    <row r="24" spans="1:19" s="40" customFormat="1" ht="74.25" customHeight="1" x14ac:dyDescent="0.25">
      <c r="A24" s="755"/>
      <c r="B24" s="755"/>
      <c r="C24" s="755"/>
      <c r="D24" s="756"/>
      <c r="E24" s="756"/>
      <c r="F24" s="756"/>
      <c r="G24" s="756"/>
      <c r="H24" s="42" t="s">
        <v>709</v>
      </c>
      <c r="I24" s="26" t="s">
        <v>108</v>
      </c>
      <c r="J24" s="952"/>
      <c r="K24" s="953"/>
      <c r="L24" s="764"/>
      <c r="M24" s="765"/>
      <c r="N24" s="765"/>
      <c r="O24" s="765"/>
      <c r="P24" s="765"/>
      <c r="Q24" s="756"/>
      <c r="R24" s="756"/>
      <c r="S24" s="39"/>
    </row>
    <row r="25" spans="1:19" s="410" customFormat="1" ht="57" customHeight="1" x14ac:dyDescent="0.25">
      <c r="A25" s="750">
        <v>11</v>
      </c>
      <c r="B25" s="755" t="s">
        <v>158</v>
      </c>
      <c r="C25" s="755">
        <v>1</v>
      </c>
      <c r="D25" s="756">
        <v>6</v>
      </c>
      <c r="E25" s="756" t="s">
        <v>733</v>
      </c>
      <c r="F25" s="756" t="s">
        <v>2356</v>
      </c>
      <c r="G25" s="755" t="s">
        <v>93</v>
      </c>
      <c r="H25" s="556" t="s">
        <v>734</v>
      </c>
      <c r="I25" s="113" t="s">
        <v>36</v>
      </c>
      <c r="J25" s="756" t="s">
        <v>735</v>
      </c>
      <c r="K25" s="764" t="s">
        <v>82</v>
      </c>
      <c r="L25" s="764"/>
      <c r="M25" s="765">
        <v>90199.32</v>
      </c>
      <c r="N25" s="765"/>
      <c r="O25" s="765">
        <v>90199.32</v>
      </c>
      <c r="P25" s="765"/>
      <c r="Q25" s="756" t="s">
        <v>736</v>
      </c>
      <c r="R25" s="756" t="s">
        <v>737</v>
      </c>
      <c r="S25" s="119"/>
    </row>
    <row r="26" spans="1:19" s="410" customFormat="1" ht="46.5" customHeight="1" x14ac:dyDescent="0.25">
      <c r="A26" s="751"/>
      <c r="B26" s="755"/>
      <c r="C26" s="755"/>
      <c r="D26" s="756"/>
      <c r="E26" s="756"/>
      <c r="F26" s="756"/>
      <c r="G26" s="755"/>
      <c r="H26" s="556" t="s">
        <v>84</v>
      </c>
      <c r="I26" s="113" t="s">
        <v>66</v>
      </c>
      <c r="J26" s="756"/>
      <c r="K26" s="764"/>
      <c r="L26" s="764"/>
      <c r="M26" s="765"/>
      <c r="N26" s="765"/>
      <c r="O26" s="765"/>
      <c r="P26" s="765"/>
      <c r="Q26" s="756"/>
      <c r="R26" s="756"/>
      <c r="S26" s="119"/>
    </row>
    <row r="27" spans="1:19" s="410" customFormat="1" ht="51.75" customHeight="1" x14ac:dyDescent="0.25">
      <c r="A27" s="751"/>
      <c r="B27" s="755"/>
      <c r="C27" s="755"/>
      <c r="D27" s="756"/>
      <c r="E27" s="756"/>
      <c r="F27" s="756"/>
      <c r="G27" s="755" t="s">
        <v>64</v>
      </c>
      <c r="H27" s="556" t="s">
        <v>738</v>
      </c>
      <c r="I27" s="113" t="s">
        <v>36</v>
      </c>
      <c r="J27" s="756"/>
      <c r="K27" s="764"/>
      <c r="L27" s="764"/>
      <c r="M27" s="765"/>
      <c r="N27" s="765"/>
      <c r="O27" s="765"/>
      <c r="P27" s="765"/>
      <c r="Q27" s="756"/>
      <c r="R27" s="756"/>
      <c r="S27" s="119"/>
    </row>
    <row r="28" spans="1:19" s="410" customFormat="1" ht="60.75" customHeight="1" x14ac:dyDescent="0.25">
      <c r="A28" s="751"/>
      <c r="B28" s="755"/>
      <c r="C28" s="755"/>
      <c r="D28" s="756"/>
      <c r="E28" s="756"/>
      <c r="F28" s="756"/>
      <c r="G28" s="755"/>
      <c r="H28" s="556" t="s">
        <v>84</v>
      </c>
      <c r="I28" s="113" t="s">
        <v>71</v>
      </c>
      <c r="J28" s="756"/>
      <c r="K28" s="764"/>
      <c r="L28" s="764"/>
      <c r="M28" s="765"/>
      <c r="N28" s="765"/>
      <c r="O28" s="765"/>
      <c r="P28" s="765"/>
      <c r="Q28" s="756"/>
      <c r="R28" s="756"/>
      <c r="S28" s="119"/>
    </row>
    <row r="29" spans="1:19" s="410" customFormat="1" ht="61.5" customHeight="1" x14ac:dyDescent="0.25">
      <c r="A29" s="834"/>
      <c r="B29" s="755"/>
      <c r="C29" s="755"/>
      <c r="D29" s="756"/>
      <c r="E29" s="756"/>
      <c r="F29" s="756"/>
      <c r="G29" s="552" t="s">
        <v>562</v>
      </c>
      <c r="H29" s="556" t="s">
        <v>739</v>
      </c>
      <c r="I29" s="113" t="s">
        <v>36</v>
      </c>
      <c r="J29" s="756"/>
      <c r="K29" s="764"/>
      <c r="L29" s="764"/>
      <c r="M29" s="765"/>
      <c r="N29" s="765"/>
      <c r="O29" s="765"/>
      <c r="P29" s="765"/>
      <c r="Q29" s="756"/>
      <c r="R29" s="756"/>
      <c r="S29" s="119"/>
    </row>
    <row r="30" spans="1:19" s="40" customFormat="1" ht="150.75" customHeight="1" x14ac:dyDescent="0.25">
      <c r="A30" s="750">
        <v>12</v>
      </c>
      <c r="B30" s="755" t="s">
        <v>175</v>
      </c>
      <c r="C30" s="755">
        <v>1</v>
      </c>
      <c r="D30" s="756">
        <v>9</v>
      </c>
      <c r="E30" s="756" t="s">
        <v>740</v>
      </c>
      <c r="F30" s="756" t="s">
        <v>741</v>
      </c>
      <c r="G30" s="756" t="s">
        <v>41</v>
      </c>
      <c r="H30" s="42" t="s">
        <v>380</v>
      </c>
      <c r="I30" s="26">
        <v>1</v>
      </c>
      <c r="J30" s="944" t="s">
        <v>742</v>
      </c>
      <c r="K30" s="953" t="s">
        <v>59</v>
      </c>
      <c r="L30" s="764"/>
      <c r="M30" s="765">
        <v>28348.799999999999</v>
      </c>
      <c r="N30" s="765"/>
      <c r="O30" s="765">
        <v>28348.799999999999</v>
      </c>
      <c r="P30" s="765"/>
      <c r="Q30" s="756" t="s">
        <v>743</v>
      </c>
      <c r="R30" s="756" t="s">
        <v>744</v>
      </c>
      <c r="S30" s="39"/>
    </row>
    <row r="31" spans="1:19" s="40" customFormat="1" ht="202.5" customHeight="1" x14ac:dyDescent="0.25">
      <c r="A31" s="834"/>
      <c r="B31" s="755"/>
      <c r="C31" s="755"/>
      <c r="D31" s="756"/>
      <c r="E31" s="756"/>
      <c r="F31" s="756"/>
      <c r="G31" s="756"/>
      <c r="H31" s="42" t="s">
        <v>709</v>
      </c>
      <c r="I31" s="26" t="s">
        <v>54</v>
      </c>
      <c r="J31" s="944"/>
      <c r="K31" s="953"/>
      <c r="L31" s="764"/>
      <c r="M31" s="765"/>
      <c r="N31" s="765"/>
      <c r="O31" s="765"/>
      <c r="P31" s="765"/>
      <c r="Q31" s="756"/>
      <c r="R31" s="756"/>
      <c r="S31" s="39"/>
    </row>
    <row r="32" spans="1:19" s="410" customFormat="1" ht="91.5" customHeight="1" x14ac:dyDescent="0.25">
      <c r="A32" s="750">
        <v>13</v>
      </c>
      <c r="B32" s="750" t="s">
        <v>175</v>
      </c>
      <c r="C32" s="750">
        <v>1</v>
      </c>
      <c r="D32" s="761">
        <v>9</v>
      </c>
      <c r="E32" s="756" t="s">
        <v>745</v>
      </c>
      <c r="F32" s="756" t="s">
        <v>746</v>
      </c>
      <c r="G32" s="756" t="s">
        <v>171</v>
      </c>
      <c r="H32" s="556" t="s">
        <v>747</v>
      </c>
      <c r="I32" s="113" t="s">
        <v>50</v>
      </c>
      <c r="J32" s="756" t="s">
        <v>748</v>
      </c>
      <c r="K32" s="764" t="s">
        <v>101</v>
      </c>
      <c r="L32" s="764"/>
      <c r="M32" s="765">
        <v>39000</v>
      </c>
      <c r="N32" s="765"/>
      <c r="O32" s="765">
        <v>39000</v>
      </c>
      <c r="P32" s="765"/>
      <c r="Q32" s="756" t="s">
        <v>749</v>
      </c>
      <c r="R32" s="756" t="s">
        <v>750</v>
      </c>
      <c r="S32" s="119"/>
    </row>
    <row r="33" spans="1:19" s="410" customFormat="1" ht="129" customHeight="1" x14ac:dyDescent="0.25">
      <c r="A33" s="834"/>
      <c r="B33" s="834"/>
      <c r="C33" s="834"/>
      <c r="D33" s="763"/>
      <c r="E33" s="756"/>
      <c r="F33" s="756"/>
      <c r="G33" s="756"/>
      <c r="H33" s="556" t="s">
        <v>53</v>
      </c>
      <c r="I33" s="113" t="s">
        <v>751</v>
      </c>
      <c r="J33" s="756"/>
      <c r="K33" s="764"/>
      <c r="L33" s="764"/>
      <c r="M33" s="765"/>
      <c r="N33" s="765"/>
      <c r="O33" s="765"/>
      <c r="P33" s="765"/>
      <c r="Q33" s="756"/>
      <c r="R33" s="756"/>
      <c r="S33" s="119"/>
    </row>
    <row r="34" spans="1:19" s="98" customFormat="1" ht="36" customHeight="1" x14ac:dyDescent="0.2">
      <c r="A34" s="750">
        <v>14</v>
      </c>
      <c r="B34" s="755" t="s">
        <v>175</v>
      </c>
      <c r="C34" s="755">
        <v>1</v>
      </c>
      <c r="D34" s="756">
        <v>9</v>
      </c>
      <c r="E34" s="756" t="s">
        <v>752</v>
      </c>
      <c r="F34" s="756" t="s">
        <v>2357</v>
      </c>
      <c r="G34" s="756" t="s">
        <v>41</v>
      </c>
      <c r="H34" s="556" t="s">
        <v>380</v>
      </c>
      <c r="I34" s="113" t="s">
        <v>36</v>
      </c>
      <c r="J34" s="756" t="s">
        <v>753</v>
      </c>
      <c r="K34" s="764" t="s">
        <v>101</v>
      </c>
      <c r="L34" s="764" t="s">
        <v>40</v>
      </c>
      <c r="M34" s="765">
        <v>87900</v>
      </c>
      <c r="N34" s="956"/>
      <c r="O34" s="765">
        <v>87900</v>
      </c>
      <c r="P34" s="765"/>
      <c r="Q34" s="756" t="s">
        <v>749</v>
      </c>
      <c r="R34" s="756" t="s">
        <v>750</v>
      </c>
    </row>
    <row r="35" spans="1:19" s="98" customFormat="1" ht="210.75" customHeight="1" x14ac:dyDescent="0.2">
      <c r="A35" s="834"/>
      <c r="B35" s="755"/>
      <c r="C35" s="755"/>
      <c r="D35" s="756"/>
      <c r="E35" s="756"/>
      <c r="F35" s="756"/>
      <c r="G35" s="756"/>
      <c r="H35" s="550" t="s">
        <v>709</v>
      </c>
      <c r="I35" s="51" t="s">
        <v>98</v>
      </c>
      <c r="J35" s="756"/>
      <c r="K35" s="764"/>
      <c r="L35" s="764"/>
      <c r="M35" s="765"/>
      <c r="N35" s="956"/>
      <c r="O35" s="765"/>
      <c r="P35" s="765"/>
      <c r="Q35" s="756"/>
      <c r="R35" s="756"/>
    </row>
    <row r="36" spans="1:19" s="216" customFormat="1" ht="86.25" customHeight="1" x14ac:dyDescent="0.25">
      <c r="A36" s="552">
        <v>15</v>
      </c>
      <c r="B36" s="553" t="s">
        <v>158</v>
      </c>
      <c r="C36" s="553">
        <v>5</v>
      </c>
      <c r="D36" s="553">
        <v>4</v>
      </c>
      <c r="E36" s="553" t="s">
        <v>2358</v>
      </c>
      <c r="F36" s="553" t="s">
        <v>2359</v>
      </c>
      <c r="G36" s="553" t="s">
        <v>2360</v>
      </c>
      <c r="H36" s="643" t="s">
        <v>709</v>
      </c>
      <c r="I36" s="553">
        <v>80</v>
      </c>
      <c r="J36" s="553" t="s">
        <v>2361</v>
      </c>
      <c r="K36" s="553"/>
      <c r="L36" s="553" t="s">
        <v>59</v>
      </c>
      <c r="M36" s="579"/>
      <c r="N36" s="579">
        <v>25000</v>
      </c>
      <c r="O36" s="644"/>
      <c r="P36" s="579">
        <v>25000</v>
      </c>
      <c r="Q36" s="556" t="s">
        <v>685</v>
      </c>
      <c r="R36" s="556" t="s">
        <v>699</v>
      </c>
    </row>
    <row r="37" spans="1:19" s="216" customFormat="1" ht="44.25" customHeight="1" x14ac:dyDescent="0.25">
      <c r="A37" s="767">
        <v>16</v>
      </c>
      <c r="B37" s="768" t="s">
        <v>175</v>
      </c>
      <c r="C37" s="768">
        <v>1</v>
      </c>
      <c r="D37" s="768">
        <v>6</v>
      </c>
      <c r="E37" s="768" t="s">
        <v>2362</v>
      </c>
      <c r="F37" s="768" t="s">
        <v>2363</v>
      </c>
      <c r="G37" s="768" t="s">
        <v>85</v>
      </c>
      <c r="H37" s="643" t="s">
        <v>2364</v>
      </c>
      <c r="I37" s="553">
        <v>2</v>
      </c>
      <c r="J37" s="768" t="s">
        <v>2365</v>
      </c>
      <c r="K37" s="768"/>
      <c r="L37" s="768" t="s">
        <v>59</v>
      </c>
      <c r="M37" s="954"/>
      <c r="N37" s="954">
        <v>80000</v>
      </c>
      <c r="O37" s="955"/>
      <c r="P37" s="954">
        <v>80000</v>
      </c>
      <c r="Q37" s="756" t="s">
        <v>685</v>
      </c>
      <c r="R37" s="756" t="s">
        <v>699</v>
      </c>
    </row>
    <row r="38" spans="1:19" s="216" customFormat="1" ht="40.5" customHeight="1" x14ac:dyDescent="0.25">
      <c r="A38" s="767"/>
      <c r="B38" s="768"/>
      <c r="C38" s="768"/>
      <c r="D38" s="768"/>
      <c r="E38" s="768"/>
      <c r="F38" s="768"/>
      <c r="G38" s="768"/>
      <c r="H38" s="643" t="s">
        <v>84</v>
      </c>
      <c r="I38" s="553">
        <v>160</v>
      </c>
      <c r="J38" s="768"/>
      <c r="K38" s="768"/>
      <c r="L38" s="768"/>
      <c r="M38" s="954"/>
      <c r="N38" s="954"/>
      <c r="O38" s="955"/>
      <c r="P38" s="954"/>
      <c r="Q38" s="756"/>
      <c r="R38" s="756"/>
    </row>
    <row r="39" spans="1:19" s="216" customFormat="1" ht="46.5" customHeight="1" x14ac:dyDescent="0.25">
      <c r="A39" s="767"/>
      <c r="B39" s="768"/>
      <c r="C39" s="768"/>
      <c r="D39" s="768"/>
      <c r="E39" s="768"/>
      <c r="F39" s="768"/>
      <c r="G39" s="768" t="s">
        <v>41</v>
      </c>
      <c r="H39" s="643" t="s">
        <v>895</v>
      </c>
      <c r="I39" s="553">
        <v>8</v>
      </c>
      <c r="J39" s="768"/>
      <c r="K39" s="768"/>
      <c r="L39" s="768"/>
      <c r="M39" s="954"/>
      <c r="N39" s="954"/>
      <c r="O39" s="955"/>
      <c r="P39" s="954"/>
      <c r="Q39" s="756"/>
      <c r="R39" s="756"/>
    </row>
    <row r="40" spans="1:19" s="216" customFormat="1" ht="45" customHeight="1" x14ac:dyDescent="0.25">
      <c r="A40" s="767"/>
      <c r="B40" s="768"/>
      <c r="C40" s="768"/>
      <c r="D40" s="768"/>
      <c r="E40" s="768"/>
      <c r="F40" s="768"/>
      <c r="G40" s="768"/>
      <c r="H40" s="643" t="s">
        <v>84</v>
      </c>
      <c r="I40" s="553">
        <v>400</v>
      </c>
      <c r="J40" s="768"/>
      <c r="K40" s="768"/>
      <c r="L40" s="768"/>
      <c r="M40" s="954"/>
      <c r="N40" s="954"/>
      <c r="O40" s="955"/>
      <c r="P40" s="954"/>
      <c r="Q40" s="756"/>
      <c r="R40" s="756"/>
    </row>
    <row r="41" spans="1:19" s="216" customFormat="1" ht="141" customHeight="1" x14ac:dyDescent="0.25">
      <c r="A41" s="549">
        <v>17</v>
      </c>
      <c r="B41" s="553" t="s">
        <v>175</v>
      </c>
      <c r="C41" s="553">
        <v>1</v>
      </c>
      <c r="D41" s="553">
        <v>9</v>
      </c>
      <c r="E41" s="553" t="s">
        <v>2366</v>
      </c>
      <c r="F41" s="553" t="s">
        <v>2367</v>
      </c>
      <c r="G41" s="553" t="s">
        <v>41</v>
      </c>
      <c r="H41" s="553" t="s">
        <v>53</v>
      </c>
      <c r="I41" s="553">
        <v>30</v>
      </c>
      <c r="J41" s="553" t="s">
        <v>2368</v>
      </c>
      <c r="K41" s="645"/>
      <c r="L41" s="553" t="s">
        <v>59</v>
      </c>
      <c r="M41" s="553"/>
      <c r="N41" s="646">
        <v>65000</v>
      </c>
      <c r="O41" s="643"/>
      <c r="P41" s="646">
        <v>65000</v>
      </c>
      <c r="Q41" s="553" t="s">
        <v>685</v>
      </c>
      <c r="R41" s="553" t="s">
        <v>699</v>
      </c>
    </row>
    <row r="42" spans="1:19" s="216" customFormat="1" ht="108" customHeight="1" x14ac:dyDescent="0.25">
      <c r="A42" s="549">
        <v>18</v>
      </c>
      <c r="B42" s="556" t="s">
        <v>51</v>
      </c>
      <c r="C42" s="647">
        <v>1</v>
      </c>
      <c r="D42" s="647">
        <v>13</v>
      </c>
      <c r="E42" s="553" t="s">
        <v>2369</v>
      </c>
      <c r="F42" s="553" t="s">
        <v>2370</v>
      </c>
      <c r="G42" s="553" t="s">
        <v>2371</v>
      </c>
      <c r="H42" s="553" t="s">
        <v>2372</v>
      </c>
      <c r="I42" s="553">
        <v>1</v>
      </c>
      <c r="J42" s="553" t="s">
        <v>2373</v>
      </c>
      <c r="K42" s="553"/>
      <c r="L42" s="553" t="s">
        <v>59</v>
      </c>
      <c r="M42" s="579"/>
      <c r="N42" s="579">
        <v>230000</v>
      </c>
      <c r="O42" s="579"/>
      <c r="P42" s="579">
        <v>230000</v>
      </c>
      <c r="Q42" s="556" t="s">
        <v>685</v>
      </c>
      <c r="R42" s="556" t="s">
        <v>699</v>
      </c>
    </row>
    <row r="43" spans="1:19" s="14" customFormat="1" ht="12" x14ac:dyDescent="0.2">
      <c r="M43" s="101"/>
      <c r="N43" s="101"/>
      <c r="O43" s="101"/>
      <c r="P43" s="101"/>
    </row>
    <row r="44" spans="1:19" s="14" customFormat="1" ht="12" x14ac:dyDescent="0.2">
      <c r="M44" s="101"/>
      <c r="N44" s="101"/>
      <c r="O44" s="101"/>
      <c r="P44" s="101"/>
    </row>
    <row r="45" spans="1:19" s="41" customFormat="1" x14ac:dyDescent="0.25">
      <c r="M45" s="827" t="s">
        <v>119</v>
      </c>
      <c r="N45" s="828"/>
      <c r="O45" s="828" t="s">
        <v>120</v>
      </c>
      <c r="P45" s="919"/>
    </row>
    <row r="46" spans="1:19" s="41" customFormat="1" x14ac:dyDescent="0.25">
      <c r="M46" s="189" t="s">
        <v>121</v>
      </c>
      <c r="N46" s="189" t="s">
        <v>122</v>
      </c>
      <c r="O46" s="189" t="s">
        <v>121</v>
      </c>
      <c r="P46" s="189" t="s">
        <v>122</v>
      </c>
    </row>
    <row r="47" spans="1:19" s="41" customFormat="1" x14ac:dyDescent="0.25">
      <c r="M47" s="110">
        <v>9</v>
      </c>
      <c r="N47" s="111">
        <v>574171.98</v>
      </c>
      <c r="O47" s="112">
        <v>9</v>
      </c>
      <c r="P47" s="114">
        <v>459947.1</v>
      </c>
    </row>
    <row r="48" spans="1:19" s="41" customFormat="1" x14ac:dyDescent="0.25">
      <c r="M48" s="23"/>
      <c r="N48" s="23"/>
      <c r="O48" s="23"/>
      <c r="P48" s="294"/>
    </row>
    <row r="49" spans="13:16" s="41" customFormat="1" x14ac:dyDescent="0.25">
      <c r="M49" s="23"/>
      <c r="N49" s="23"/>
      <c r="O49" s="23"/>
      <c r="P49" s="23"/>
    </row>
    <row r="50" spans="13:16" s="41" customFormat="1" x14ac:dyDescent="0.25">
      <c r="M50" s="23"/>
      <c r="N50" s="23"/>
      <c r="O50" s="23"/>
      <c r="P50" s="23"/>
    </row>
    <row r="51" spans="13:16" s="41" customFormat="1" x14ac:dyDescent="0.25">
      <c r="M51" s="23"/>
      <c r="N51" s="23"/>
      <c r="O51" s="23"/>
      <c r="P51" s="23"/>
    </row>
    <row r="52" spans="13:16" s="41" customFormat="1" x14ac:dyDescent="0.25">
      <c r="M52" s="23"/>
      <c r="N52" s="23"/>
      <c r="O52" s="23"/>
      <c r="P52" s="23"/>
    </row>
    <row r="53" spans="13:16" s="41" customFormat="1" x14ac:dyDescent="0.25">
      <c r="M53" s="23"/>
      <c r="N53" s="23"/>
      <c r="O53" s="23"/>
      <c r="P53" s="23"/>
    </row>
    <row r="54" spans="13:16" s="41" customFormat="1" x14ac:dyDescent="0.25">
      <c r="M54" s="23"/>
      <c r="N54" s="23"/>
      <c r="O54" s="23"/>
      <c r="P54" s="23"/>
    </row>
    <row r="55" spans="13:16" s="41" customFormat="1" x14ac:dyDescent="0.25">
      <c r="M55" s="23"/>
      <c r="N55" s="23"/>
      <c r="O55" s="23"/>
      <c r="P55" s="23"/>
    </row>
    <row r="56" spans="13:16" s="41" customFormat="1" x14ac:dyDescent="0.25">
      <c r="M56" s="23"/>
      <c r="N56" s="23"/>
      <c r="O56" s="23"/>
      <c r="P56" s="23"/>
    </row>
    <row r="57" spans="13:16" s="41" customFormat="1" x14ac:dyDescent="0.25">
      <c r="M57" s="23"/>
      <c r="N57" s="23"/>
      <c r="O57" s="23"/>
      <c r="P57" s="23"/>
    </row>
    <row r="58" spans="13:16" s="41" customFormat="1" x14ac:dyDescent="0.25">
      <c r="M58" s="23"/>
      <c r="N58" s="23"/>
      <c r="O58" s="23"/>
      <c r="P58" s="23"/>
    </row>
    <row r="59" spans="13:16" s="41" customFormat="1" x14ac:dyDescent="0.25">
      <c r="M59" s="23"/>
      <c r="N59" s="23"/>
      <c r="O59" s="23"/>
      <c r="P59" s="23"/>
    </row>
    <row r="60" spans="13:16" s="41" customFormat="1" x14ac:dyDescent="0.25">
      <c r="M60" s="23"/>
      <c r="N60" s="23"/>
      <c r="O60" s="23"/>
      <c r="P60" s="23"/>
    </row>
    <row r="61" spans="13:16" s="41" customFormat="1" x14ac:dyDescent="0.25">
      <c r="M61" s="23"/>
      <c r="N61" s="23"/>
      <c r="O61" s="23"/>
      <c r="P61" s="23"/>
    </row>
    <row r="62" spans="13:16" s="41" customFormat="1" x14ac:dyDescent="0.25">
      <c r="M62" s="23"/>
      <c r="N62" s="23"/>
      <c r="O62" s="23"/>
      <c r="P62" s="23"/>
    </row>
    <row r="63" spans="13:16" s="41" customFormat="1" x14ac:dyDescent="0.25">
      <c r="M63" s="23"/>
      <c r="N63" s="23"/>
      <c r="O63" s="23"/>
      <c r="P63" s="23"/>
    </row>
    <row r="64" spans="13:16" s="41" customFormat="1" x14ac:dyDescent="0.25">
      <c r="M64" s="23"/>
      <c r="N64" s="23"/>
      <c r="O64" s="23"/>
      <c r="P64" s="23"/>
    </row>
    <row r="65" spans="13:16" s="41" customFormat="1" x14ac:dyDescent="0.25">
      <c r="M65" s="23"/>
      <c r="N65" s="23"/>
      <c r="O65" s="23"/>
      <c r="P65" s="23"/>
    </row>
    <row r="66" spans="13:16" s="41" customFormat="1" x14ac:dyDescent="0.25">
      <c r="M66" s="23"/>
      <c r="N66" s="23"/>
      <c r="O66" s="23"/>
      <c r="P66" s="23"/>
    </row>
    <row r="67" spans="13:16" s="41" customFormat="1" x14ac:dyDescent="0.25">
      <c r="M67" s="23"/>
      <c r="N67" s="23"/>
      <c r="O67" s="23"/>
      <c r="P67" s="23"/>
    </row>
    <row r="68" spans="13:16" s="41" customFormat="1" x14ac:dyDescent="0.25">
      <c r="M68" s="23"/>
      <c r="N68" s="23"/>
      <c r="O68" s="23"/>
      <c r="P68" s="23"/>
    </row>
    <row r="69" spans="13:16" s="41" customFormat="1" x14ac:dyDescent="0.25">
      <c r="M69" s="23"/>
      <c r="N69" s="23"/>
      <c r="O69" s="23"/>
      <c r="P69" s="23"/>
    </row>
    <row r="70" spans="13:16" s="41" customFormat="1" x14ac:dyDescent="0.25">
      <c r="M70" s="23"/>
      <c r="N70" s="23"/>
      <c r="O70" s="23"/>
      <c r="P70" s="23"/>
    </row>
    <row r="71" spans="13:16" s="41" customFormat="1" x14ac:dyDescent="0.25">
      <c r="M71" s="23"/>
      <c r="N71" s="23"/>
      <c r="O71" s="23"/>
      <c r="P71" s="23"/>
    </row>
    <row r="72" spans="13:16" s="41" customFormat="1" x14ac:dyDescent="0.25">
      <c r="M72" s="23"/>
      <c r="N72" s="23"/>
      <c r="O72" s="23"/>
      <c r="P72" s="23"/>
    </row>
    <row r="73" spans="13:16" s="41" customFormat="1" x14ac:dyDescent="0.25">
      <c r="M73" s="23"/>
      <c r="N73" s="23"/>
      <c r="O73" s="23"/>
      <c r="P73" s="23"/>
    </row>
    <row r="74" spans="13:16" s="41" customFormat="1" x14ac:dyDescent="0.25">
      <c r="M74" s="23"/>
      <c r="N74" s="23"/>
      <c r="O74" s="23"/>
      <c r="P74" s="23"/>
    </row>
    <row r="75" spans="13:16" s="41" customFormat="1" x14ac:dyDescent="0.25">
      <c r="M75" s="23"/>
      <c r="N75" s="23"/>
      <c r="O75" s="23"/>
      <c r="P75" s="23"/>
    </row>
    <row r="76" spans="13:16" s="41" customFormat="1" x14ac:dyDescent="0.25">
      <c r="M76" s="23"/>
      <c r="N76" s="23"/>
      <c r="O76" s="23"/>
      <c r="P76" s="23"/>
    </row>
    <row r="77" spans="13:16" s="41" customFormat="1" x14ac:dyDescent="0.25">
      <c r="M77" s="23"/>
      <c r="N77" s="23"/>
      <c r="O77" s="23"/>
      <c r="P77" s="23"/>
    </row>
    <row r="78" spans="13:16" s="41" customFormat="1" x14ac:dyDescent="0.25">
      <c r="M78" s="23"/>
      <c r="N78" s="23"/>
      <c r="O78" s="23"/>
      <c r="P78" s="23"/>
    </row>
    <row r="79" spans="13:16" s="41" customFormat="1" x14ac:dyDescent="0.25">
      <c r="M79" s="23"/>
      <c r="N79" s="23"/>
      <c r="O79" s="23"/>
      <c r="P79" s="23"/>
    </row>
    <row r="80" spans="13:16" s="41" customFormat="1" x14ac:dyDescent="0.25">
      <c r="M80" s="23"/>
      <c r="N80" s="23"/>
      <c r="O80" s="23"/>
      <c r="P80" s="23"/>
    </row>
    <row r="81" spans="13:16" s="41" customFormat="1" x14ac:dyDescent="0.25">
      <c r="M81" s="23"/>
      <c r="N81" s="23"/>
      <c r="O81" s="23"/>
      <c r="P81" s="23"/>
    </row>
    <row r="82" spans="13:16" s="41" customFormat="1" x14ac:dyDescent="0.25">
      <c r="M82" s="23"/>
      <c r="N82" s="23"/>
      <c r="O82" s="23"/>
      <c r="P82" s="23"/>
    </row>
    <row r="83" spans="13:16" s="41" customFormat="1" x14ac:dyDescent="0.25">
      <c r="M83" s="23"/>
      <c r="N83" s="23"/>
      <c r="O83" s="23"/>
      <c r="P83" s="23"/>
    </row>
    <row r="84" spans="13:16" s="41" customFormat="1" x14ac:dyDescent="0.25">
      <c r="M84" s="23"/>
      <c r="N84" s="23"/>
      <c r="O84" s="23"/>
      <c r="P84" s="23"/>
    </row>
    <row r="85" spans="13:16" s="41" customFormat="1" x14ac:dyDescent="0.25">
      <c r="M85" s="23"/>
      <c r="N85" s="23"/>
      <c r="O85" s="23"/>
      <c r="P85" s="23"/>
    </row>
    <row r="86" spans="13:16" s="41" customFormat="1" x14ac:dyDescent="0.25">
      <c r="M86" s="23"/>
      <c r="N86" s="23"/>
      <c r="O86" s="23"/>
      <c r="P86" s="23"/>
    </row>
    <row r="87" spans="13:16" s="41" customFormat="1" x14ac:dyDescent="0.25">
      <c r="M87" s="23"/>
      <c r="N87" s="23"/>
      <c r="O87" s="23"/>
      <c r="P87" s="23"/>
    </row>
    <row r="88" spans="13:16" s="41" customFormat="1" x14ac:dyDescent="0.25">
      <c r="M88" s="23"/>
      <c r="N88" s="23"/>
      <c r="O88" s="23"/>
      <c r="P88" s="23"/>
    </row>
    <row r="89" spans="13:16" s="41" customFormat="1" x14ac:dyDescent="0.25">
      <c r="M89" s="23"/>
      <c r="N89" s="23"/>
      <c r="O89" s="23"/>
      <c r="P89" s="23"/>
    </row>
    <row r="90" spans="13:16" s="41" customFormat="1" x14ac:dyDescent="0.25">
      <c r="M90" s="23"/>
      <c r="N90" s="23"/>
      <c r="O90" s="23"/>
      <c r="P90" s="23"/>
    </row>
    <row r="91" spans="13:16" s="41" customFormat="1" x14ac:dyDescent="0.25">
      <c r="M91" s="23"/>
      <c r="N91" s="23"/>
      <c r="O91" s="23"/>
      <c r="P91" s="23"/>
    </row>
    <row r="92" spans="13:16" s="41" customFormat="1" x14ac:dyDescent="0.25">
      <c r="M92" s="23"/>
      <c r="N92" s="23"/>
      <c r="O92" s="23"/>
      <c r="P92" s="23"/>
    </row>
    <row r="93" spans="13:16" s="41" customFormat="1" x14ac:dyDescent="0.25">
      <c r="M93" s="23"/>
      <c r="N93" s="23"/>
      <c r="O93" s="23"/>
      <c r="P93" s="23"/>
    </row>
    <row r="94" spans="13:16" s="41" customFormat="1" x14ac:dyDescent="0.25">
      <c r="M94" s="23"/>
      <c r="N94" s="23"/>
      <c r="O94" s="23"/>
      <c r="P94" s="23"/>
    </row>
    <row r="95" spans="13:16" s="41" customFormat="1" x14ac:dyDescent="0.25">
      <c r="M95" s="23"/>
      <c r="N95" s="23"/>
      <c r="O95" s="23"/>
      <c r="P95" s="23"/>
    </row>
    <row r="96" spans="13:16" s="41" customFormat="1" x14ac:dyDescent="0.25">
      <c r="M96" s="23"/>
      <c r="N96" s="23"/>
      <c r="O96" s="23"/>
      <c r="P96" s="23"/>
    </row>
    <row r="97" spans="13:16" s="41" customFormat="1" x14ac:dyDescent="0.25">
      <c r="M97" s="23"/>
      <c r="N97" s="23"/>
      <c r="O97" s="23"/>
      <c r="P97" s="23"/>
    </row>
    <row r="98" spans="13:16" s="41" customFormat="1" x14ac:dyDescent="0.25">
      <c r="M98" s="23"/>
      <c r="N98" s="23"/>
      <c r="O98" s="23"/>
      <c r="P98" s="23"/>
    </row>
    <row r="99" spans="13:16" s="41" customFormat="1" x14ac:dyDescent="0.25">
      <c r="M99" s="23"/>
      <c r="N99" s="23"/>
      <c r="O99" s="23"/>
      <c r="P99" s="23"/>
    </row>
    <row r="100" spans="13:16" s="41" customFormat="1" x14ac:dyDescent="0.25">
      <c r="M100" s="23"/>
      <c r="N100" s="23"/>
      <c r="O100" s="23"/>
      <c r="P100" s="23"/>
    </row>
    <row r="101" spans="13:16" s="41" customFormat="1" x14ac:dyDescent="0.25">
      <c r="M101" s="23"/>
      <c r="N101" s="23"/>
      <c r="O101" s="23"/>
      <c r="P101" s="23"/>
    </row>
    <row r="102" spans="13:16" s="41" customFormat="1" x14ac:dyDescent="0.25">
      <c r="M102" s="23"/>
      <c r="N102" s="23"/>
      <c r="O102" s="23"/>
      <c r="P102" s="23"/>
    </row>
    <row r="103" spans="13:16" s="41" customFormat="1" x14ac:dyDescent="0.25">
      <c r="M103" s="23"/>
      <c r="N103" s="23"/>
      <c r="O103" s="23"/>
      <c r="P103" s="23"/>
    </row>
    <row r="104" spans="13:16" s="41" customFormat="1" x14ac:dyDescent="0.25">
      <c r="M104" s="23"/>
      <c r="N104" s="23"/>
      <c r="O104" s="23"/>
      <c r="P104" s="23"/>
    </row>
    <row r="105" spans="13:16" s="41" customFormat="1" x14ac:dyDescent="0.25">
      <c r="M105" s="23"/>
      <c r="N105" s="23"/>
      <c r="O105" s="23"/>
      <c r="P105" s="23"/>
    </row>
    <row r="106" spans="13:16" s="41" customFormat="1" x14ac:dyDescent="0.25">
      <c r="M106" s="23"/>
      <c r="N106" s="23"/>
      <c r="O106" s="23"/>
      <c r="P106" s="23"/>
    </row>
    <row r="107" spans="13:16" s="41" customFormat="1" x14ac:dyDescent="0.25">
      <c r="M107" s="23"/>
      <c r="N107" s="23"/>
      <c r="O107" s="23"/>
      <c r="P107" s="23"/>
    </row>
    <row r="108" spans="13:16" s="41" customFormat="1" x14ac:dyDescent="0.25">
      <c r="M108" s="23"/>
      <c r="N108" s="23"/>
      <c r="O108" s="23"/>
      <c r="P108" s="23"/>
    </row>
    <row r="109" spans="13:16" s="41" customFormat="1" x14ac:dyDescent="0.25">
      <c r="M109" s="23"/>
      <c r="N109" s="23"/>
      <c r="O109" s="23"/>
      <c r="P109" s="23"/>
    </row>
    <row r="110" spans="13:16" s="41" customFormat="1" x14ac:dyDescent="0.25">
      <c r="M110" s="23"/>
      <c r="N110" s="23"/>
      <c r="O110" s="23"/>
      <c r="P110" s="23"/>
    </row>
    <row r="111" spans="13:16" s="41" customFormat="1" x14ac:dyDescent="0.25">
      <c r="M111" s="23"/>
      <c r="N111" s="23"/>
      <c r="O111" s="23"/>
      <c r="P111" s="23"/>
    </row>
    <row r="112" spans="13:16" s="41" customFormat="1" x14ac:dyDescent="0.25">
      <c r="M112" s="23"/>
      <c r="N112" s="23"/>
      <c r="O112" s="23"/>
      <c r="P112" s="23"/>
    </row>
    <row r="113" spans="13:16" s="41" customFormat="1" x14ac:dyDescent="0.25">
      <c r="M113" s="23"/>
      <c r="N113" s="23"/>
      <c r="O113" s="23"/>
      <c r="P113" s="23"/>
    </row>
    <row r="114" spans="13:16" s="41" customFormat="1" x14ac:dyDescent="0.25">
      <c r="M114" s="23"/>
      <c r="N114" s="23"/>
      <c r="O114" s="23"/>
      <c r="P114" s="23"/>
    </row>
    <row r="115" spans="13:16" s="41" customFormat="1" x14ac:dyDescent="0.25">
      <c r="M115" s="23"/>
      <c r="N115" s="23"/>
      <c r="O115" s="23"/>
      <c r="P115" s="23"/>
    </row>
    <row r="116" spans="13:16" s="41" customFormat="1" x14ac:dyDescent="0.25">
      <c r="M116" s="23"/>
      <c r="N116" s="23"/>
      <c r="O116" s="23"/>
      <c r="P116" s="23"/>
    </row>
    <row r="117" spans="13:16" s="41" customFormat="1" x14ac:dyDescent="0.25">
      <c r="M117" s="23"/>
      <c r="N117" s="23"/>
      <c r="O117" s="23"/>
      <c r="P117" s="23"/>
    </row>
    <row r="118" spans="13:16" s="41" customFormat="1" x14ac:dyDescent="0.25">
      <c r="M118" s="23"/>
      <c r="N118" s="23"/>
      <c r="O118" s="23"/>
      <c r="P118" s="23"/>
    </row>
    <row r="119" spans="13:16" s="41" customFormat="1" x14ac:dyDescent="0.25">
      <c r="M119" s="23"/>
      <c r="N119" s="23"/>
      <c r="O119" s="23"/>
      <c r="P119" s="23"/>
    </row>
    <row r="120" spans="13:16" s="41" customFormat="1" x14ac:dyDescent="0.25">
      <c r="M120" s="23"/>
      <c r="N120" s="23"/>
      <c r="O120" s="23"/>
      <c r="P120" s="23"/>
    </row>
    <row r="121" spans="13:16" s="41" customFormat="1" x14ac:dyDescent="0.25">
      <c r="M121" s="23"/>
      <c r="N121" s="23"/>
      <c r="O121" s="23"/>
      <c r="P121" s="23"/>
    </row>
    <row r="122" spans="13:16" s="41" customFormat="1" x14ac:dyDescent="0.25">
      <c r="M122" s="23"/>
      <c r="N122" s="23"/>
      <c r="O122" s="23"/>
      <c r="P122" s="23"/>
    </row>
    <row r="123" spans="13:16" s="41" customFormat="1" x14ac:dyDescent="0.25">
      <c r="M123" s="23"/>
      <c r="N123" s="23"/>
      <c r="O123" s="23"/>
      <c r="P123" s="23"/>
    </row>
    <row r="124" spans="13:16" s="41" customFormat="1" x14ac:dyDescent="0.25">
      <c r="M124" s="23"/>
      <c r="N124" s="23"/>
      <c r="O124" s="23"/>
      <c r="P124" s="23"/>
    </row>
    <row r="125" spans="13:16" s="41" customFormat="1" x14ac:dyDescent="0.25">
      <c r="M125" s="23"/>
      <c r="N125" s="23"/>
      <c r="O125" s="23"/>
      <c r="P125" s="23"/>
    </row>
    <row r="126" spans="13:16" s="41" customFormat="1" x14ac:dyDescent="0.25">
      <c r="M126" s="23"/>
      <c r="N126" s="23"/>
      <c r="O126" s="23"/>
      <c r="P126" s="23"/>
    </row>
    <row r="127" spans="13:16" s="41" customFormat="1" x14ac:dyDescent="0.25">
      <c r="M127" s="23"/>
      <c r="N127" s="23"/>
      <c r="O127" s="23"/>
      <c r="P127" s="23"/>
    </row>
    <row r="128" spans="13:16" s="41" customFormat="1" x14ac:dyDescent="0.25">
      <c r="M128" s="23"/>
      <c r="N128" s="23"/>
      <c r="O128" s="23"/>
      <c r="P128" s="23"/>
    </row>
    <row r="129" spans="12:16" s="41" customFormat="1" x14ac:dyDescent="0.25">
      <c r="L129"/>
      <c r="M129" s="23"/>
      <c r="N129" s="23"/>
      <c r="O129" s="23"/>
      <c r="P129" s="23"/>
    </row>
    <row r="130" spans="12:16" s="41" customFormat="1" x14ac:dyDescent="0.25">
      <c r="L130"/>
      <c r="M130" s="23"/>
      <c r="N130" s="23"/>
      <c r="O130" s="23"/>
      <c r="P130" s="23"/>
    </row>
    <row r="131" spans="12:16" s="41" customFormat="1" x14ac:dyDescent="0.25">
      <c r="L131"/>
      <c r="M131" s="23"/>
      <c r="N131" s="23"/>
      <c r="O131" s="23"/>
      <c r="P131" s="23"/>
    </row>
    <row r="132" spans="12:16" s="41" customFormat="1" x14ac:dyDescent="0.25">
      <c r="L132"/>
      <c r="M132" s="23"/>
      <c r="N132" s="23"/>
      <c r="O132" s="23"/>
      <c r="P132" s="23"/>
    </row>
    <row r="133" spans="12:16" s="41" customFormat="1" x14ac:dyDescent="0.25">
      <c r="L133"/>
      <c r="M133" s="23"/>
      <c r="N133" s="23"/>
      <c r="O133" s="23"/>
      <c r="P133" s="23"/>
    </row>
  </sheetData>
  <mergeCells count="178">
    <mergeCell ref="E37:E40"/>
    <mergeCell ref="F37:F40"/>
    <mergeCell ref="G37:G38"/>
    <mergeCell ref="J37:J40"/>
    <mergeCell ref="K37:K40"/>
    <mergeCell ref="G39:G40"/>
    <mergeCell ref="Q37:Q40"/>
    <mergeCell ref="R37:R40"/>
    <mergeCell ref="R32:R33"/>
    <mergeCell ref="A34:A35"/>
    <mergeCell ref="B34:B35"/>
    <mergeCell ref="C34:C35"/>
    <mergeCell ref="D34:D35"/>
    <mergeCell ref="E34:E35"/>
    <mergeCell ref="F34:F35"/>
    <mergeCell ref="G34:G35"/>
    <mergeCell ref="J34:J35"/>
    <mergeCell ref="K34:K35"/>
    <mergeCell ref="L34:L35"/>
    <mergeCell ref="M34:M35"/>
    <mergeCell ref="N34:N35"/>
    <mergeCell ref="O34:O35"/>
    <mergeCell ref="P34:P35"/>
    <mergeCell ref="Q34:Q35"/>
    <mergeCell ref="R34:R35"/>
    <mergeCell ref="B32:B33"/>
    <mergeCell ref="A37:A40"/>
    <mergeCell ref="B37:B40"/>
    <mergeCell ref="C37:C40"/>
    <mergeCell ref="D37:D40"/>
    <mergeCell ref="C32:C33"/>
    <mergeCell ref="D32:D33"/>
    <mergeCell ref="E32:E33"/>
    <mergeCell ref="F32:F33"/>
    <mergeCell ref="G32:G33"/>
    <mergeCell ref="J32:J33"/>
    <mergeCell ref="K32:K33"/>
    <mergeCell ref="L32:L33"/>
    <mergeCell ref="P25:P29"/>
    <mergeCell ref="G27:G28"/>
    <mergeCell ref="F30:F31"/>
    <mergeCell ref="G30:G31"/>
    <mergeCell ref="J30:J31"/>
    <mergeCell ref="N19:N20"/>
    <mergeCell ref="O19:O20"/>
    <mergeCell ref="R19:R20"/>
    <mergeCell ref="L19:L20"/>
    <mergeCell ref="M19:M20"/>
    <mergeCell ref="P19:P20"/>
    <mergeCell ref="Q19:Q20"/>
    <mergeCell ref="Q25:Q29"/>
    <mergeCell ref="M23:M24"/>
    <mergeCell ref="N23:N24"/>
    <mergeCell ref="M21:M22"/>
    <mergeCell ref="N21:N22"/>
    <mergeCell ref="O21:O22"/>
    <mergeCell ref="P21:P22"/>
    <mergeCell ref="Q21:Q22"/>
    <mergeCell ref="R21:R22"/>
    <mergeCell ref="O23:O24"/>
    <mergeCell ref="P23:P24"/>
    <mergeCell ref="Q23:Q24"/>
    <mergeCell ref="R23:R24"/>
    <mergeCell ref="L23:L24"/>
    <mergeCell ref="K23:K24"/>
    <mergeCell ref="L21:L22"/>
    <mergeCell ref="M45:N45"/>
    <mergeCell ref="O45:P45"/>
    <mergeCell ref="M32:M33"/>
    <mergeCell ref="N32:N33"/>
    <mergeCell ref="O32:O33"/>
    <mergeCell ref="P32:P33"/>
    <mergeCell ref="L37:L40"/>
    <mergeCell ref="L25:L29"/>
    <mergeCell ref="M37:M40"/>
    <mergeCell ref="N37:N40"/>
    <mergeCell ref="O37:O40"/>
    <mergeCell ref="P37:P40"/>
    <mergeCell ref="A32:A33"/>
    <mergeCell ref="P30:P31"/>
    <mergeCell ref="Q30:Q31"/>
    <mergeCell ref="R30:R31"/>
    <mergeCell ref="M30:M31"/>
    <mergeCell ref="N30:N31"/>
    <mergeCell ref="O30:O31"/>
    <mergeCell ref="Q32:Q33"/>
    <mergeCell ref="R25:R29"/>
    <mergeCell ref="A30:A31"/>
    <mergeCell ref="B30:B31"/>
    <mergeCell ref="C30:C31"/>
    <mergeCell ref="D30:D31"/>
    <mergeCell ref="E30:E31"/>
    <mergeCell ref="L30:L31"/>
    <mergeCell ref="K30:K31"/>
    <mergeCell ref="M25:M29"/>
    <mergeCell ref="N25:N29"/>
    <mergeCell ref="O25:O29"/>
    <mergeCell ref="E25:E29"/>
    <mergeCell ref="F25:F29"/>
    <mergeCell ref="G25:G26"/>
    <mergeCell ref="J25:J29"/>
    <mergeCell ref="K25:K29"/>
    <mergeCell ref="A25:A29"/>
    <mergeCell ref="B25:B29"/>
    <mergeCell ref="C25:C29"/>
    <mergeCell ref="D25:D29"/>
    <mergeCell ref="A23:A24"/>
    <mergeCell ref="B23:B24"/>
    <mergeCell ref="C23:C24"/>
    <mergeCell ref="D23:D24"/>
    <mergeCell ref="E23:E24"/>
    <mergeCell ref="F14:F18"/>
    <mergeCell ref="G14:G15"/>
    <mergeCell ref="J14:J18"/>
    <mergeCell ref="K12:K13"/>
    <mergeCell ref="F23:F24"/>
    <mergeCell ref="A21:A22"/>
    <mergeCell ref="B21:B22"/>
    <mergeCell ref="C21:C22"/>
    <mergeCell ref="D21:D22"/>
    <mergeCell ref="E21:E22"/>
    <mergeCell ref="F21:F22"/>
    <mergeCell ref="J21:J22"/>
    <mergeCell ref="K21:K22"/>
    <mergeCell ref="G23:G24"/>
    <mergeCell ref="J23:J24"/>
    <mergeCell ref="F19:F20"/>
    <mergeCell ref="G19:G20"/>
    <mergeCell ref="J19:J20"/>
    <mergeCell ref="K19:K20"/>
    <mergeCell ref="Q14:Q18"/>
    <mergeCell ref="R14:R18"/>
    <mergeCell ref="L14:L18"/>
    <mergeCell ref="M14:M18"/>
    <mergeCell ref="N14:N18"/>
    <mergeCell ref="O14:O18"/>
    <mergeCell ref="P14:P18"/>
    <mergeCell ref="R12:R13"/>
    <mergeCell ref="A19:A20"/>
    <mergeCell ref="B19:B20"/>
    <mergeCell ref="C19:C20"/>
    <mergeCell ref="D19:D20"/>
    <mergeCell ref="E19:E20"/>
    <mergeCell ref="L12:L13"/>
    <mergeCell ref="M12:M13"/>
    <mergeCell ref="N12:N13"/>
    <mergeCell ref="O12:O13"/>
    <mergeCell ref="G17:G18"/>
    <mergeCell ref="K14:K18"/>
    <mergeCell ref="A14:A18"/>
    <mergeCell ref="B14:B18"/>
    <mergeCell ref="C14:C18"/>
    <mergeCell ref="D14:D18"/>
    <mergeCell ref="E14:E18"/>
    <mergeCell ref="Q4:Q5"/>
    <mergeCell ref="R4:R5"/>
    <mergeCell ref="A12:A13"/>
    <mergeCell ref="B12:B13"/>
    <mergeCell ref="C12:C13"/>
    <mergeCell ref="D12:D13"/>
    <mergeCell ref="E12:E13"/>
    <mergeCell ref="F12:F13"/>
    <mergeCell ref="G12:G13"/>
    <mergeCell ref="J12:J13"/>
    <mergeCell ref="G4:G5"/>
    <mergeCell ref="H4:I4"/>
    <mergeCell ref="J4:J5"/>
    <mergeCell ref="K4:L4"/>
    <mergeCell ref="M4:N4"/>
    <mergeCell ref="O4:P4"/>
    <mergeCell ref="A4:A5"/>
    <mergeCell ref="B4:B5"/>
    <mergeCell ref="C4:C5"/>
    <mergeCell ref="D4:D5"/>
    <mergeCell ref="E4:E5"/>
    <mergeCell ref="F4:F5"/>
    <mergeCell ref="Q12:Q13"/>
    <mergeCell ref="P12:P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123"/>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9" t="s">
        <v>4067</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190" t="s">
        <v>14</v>
      </c>
      <c r="I5" s="190" t="s">
        <v>15</v>
      </c>
      <c r="J5" s="891"/>
      <c r="K5" s="191">
        <v>2018</v>
      </c>
      <c r="L5" s="191">
        <v>2019</v>
      </c>
      <c r="M5" s="192">
        <v>2018</v>
      </c>
      <c r="N5" s="192">
        <v>2019</v>
      </c>
      <c r="O5" s="192">
        <v>2018</v>
      </c>
      <c r="P5" s="192">
        <v>2019</v>
      </c>
      <c r="Q5" s="891"/>
      <c r="R5" s="893"/>
      <c r="S5" s="105"/>
    </row>
    <row r="6" spans="1:19" s="106" customFormat="1" ht="15.75" customHeight="1" x14ac:dyDescent="0.2">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c r="S6" s="105"/>
    </row>
    <row r="7" spans="1:19" s="410" customFormat="1" ht="59.25" customHeight="1" x14ac:dyDescent="0.25">
      <c r="A7" s="755">
        <v>1</v>
      </c>
      <c r="B7" s="761" t="s">
        <v>158</v>
      </c>
      <c r="C7" s="761">
        <v>5</v>
      </c>
      <c r="D7" s="761">
        <v>4</v>
      </c>
      <c r="E7" s="761" t="s">
        <v>754</v>
      </c>
      <c r="F7" s="761" t="s">
        <v>755</v>
      </c>
      <c r="G7" s="761" t="s">
        <v>171</v>
      </c>
      <c r="H7" s="556" t="s">
        <v>756</v>
      </c>
      <c r="I7" s="556">
        <v>312</v>
      </c>
      <c r="J7" s="761" t="s">
        <v>757</v>
      </c>
      <c r="K7" s="761" t="s">
        <v>101</v>
      </c>
      <c r="L7" s="761"/>
      <c r="M7" s="961">
        <f>25000+4370</f>
        <v>29370</v>
      </c>
      <c r="N7" s="961"/>
      <c r="O7" s="961">
        <f>25000+4370</f>
        <v>29370</v>
      </c>
      <c r="P7" s="928"/>
      <c r="Q7" s="761" t="s">
        <v>758</v>
      </c>
      <c r="R7" s="761" t="s">
        <v>759</v>
      </c>
      <c r="S7" s="97"/>
    </row>
    <row r="8" spans="1:19" s="410" customFormat="1" ht="59.25" customHeight="1" x14ac:dyDescent="0.25">
      <c r="A8" s="755"/>
      <c r="B8" s="763"/>
      <c r="C8" s="763"/>
      <c r="D8" s="763"/>
      <c r="E8" s="763"/>
      <c r="F8" s="763"/>
      <c r="G8" s="763"/>
      <c r="H8" s="556" t="s">
        <v>734</v>
      </c>
      <c r="I8" s="556">
        <v>5</v>
      </c>
      <c r="J8" s="763"/>
      <c r="K8" s="763"/>
      <c r="L8" s="763"/>
      <c r="M8" s="962"/>
      <c r="N8" s="962"/>
      <c r="O8" s="962"/>
      <c r="P8" s="929"/>
      <c r="Q8" s="763"/>
      <c r="R8" s="763"/>
      <c r="S8" s="97"/>
    </row>
    <row r="9" spans="1:19" s="3" customFormat="1" ht="45" customHeight="1" x14ac:dyDescent="0.25">
      <c r="A9" s="957">
        <v>2</v>
      </c>
      <c r="B9" s="771" t="s">
        <v>158</v>
      </c>
      <c r="C9" s="771">
        <v>5</v>
      </c>
      <c r="D9" s="771">
        <v>4</v>
      </c>
      <c r="E9" s="771" t="s">
        <v>760</v>
      </c>
      <c r="F9" s="771" t="s">
        <v>761</v>
      </c>
      <c r="G9" s="771" t="s">
        <v>41</v>
      </c>
      <c r="H9" s="214" t="s">
        <v>756</v>
      </c>
      <c r="I9" s="214">
        <v>34</v>
      </c>
      <c r="J9" s="771" t="s">
        <v>757</v>
      </c>
      <c r="K9" s="771" t="s">
        <v>65</v>
      </c>
      <c r="L9" s="771"/>
      <c r="M9" s="964">
        <f>152950-4370</f>
        <v>148580</v>
      </c>
      <c r="N9" s="964"/>
      <c r="O9" s="964">
        <f>152950-4370</f>
        <v>148580</v>
      </c>
      <c r="P9" s="778"/>
      <c r="Q9" s="771" t="s">
        <v>758</v>
      </c>
      <c r="R9" s="771" t="s">
        <v>759</v>
      </c>
      <c r="S9" s="6"/>
    </row>
    <row r="10" spans="1:19" s="3" customFormat="1" ht="54.75" customHeight="1" x14ac:dyDescent="0.25">
      <c r="A10" s="957"/>
      <c r="B10" s="772"/>
      <c r="C10" s="772"/>
      <c r="D10" s="772"/>
      <c r="E10" s="772"/>
      <c r="F10" s="772"/>
      <c r="G10" s="772"/>
      <c r="H10" s="214" t="s">
        <v>762</v>
      </c>
      <c r="I10" s="214">
        <v>1</v>
      </c>
      <c r="J10" s="772"/>
      <c r="K10" s="772"/>
      <c r="L10" s="772"/>
      <c r="M10" s="965"/>
      <c r="N10" s="965"/>
      <c r="O10" s="965"/>
      <c r="P10" s="779"/>
      <c r="Q10" s="772"/>
      <c r="R10" s="772"/>
      <c r="S10" s="6"/>
    </row>
    <row r="11" spans="1:19" s="107" customFormat="1" ht="27.75" customHeight="1" x14ac:dyDescent="0.25">
      <c r="A11" s="750">
        <v>3</v>
      </c>
      <c r="B11" s="755">
        <v>2</v>
      </c>
      <c r="C11" s="755">
        <v>1</v>
      </c>
      <c r="D11" s="756">
        <v>6</v>
      </c>
      <c r="E11" s="958" t="s">
        <v>765</v>
      </c>
      <c r="F11" s="756" t="s">
        <v>766</v>
      </c>
      <c r="G11" s="756" t="s">
        <v>767</v>
      </c>
      <c r="H11" s="116" t="s">
        <v>738</v>
      </c>
      <c r="I11" s="113" t="s">
        <v>36</v>
      </c>
      <c r="J11" s="756" t="s">
        <v>768</v>
      </c>
      <c r="K11" s="764" t="s">
        <v>125</v>
      </c>
      <c r="L11" s="764" t="s">
        <v>88</v>
      </c>
      <c r="M11" s="959">
        <v>54506.65</v>
      </c>
      <c r="N11" s="765"/>
      <c r="O11" s="765">
        <v>45173.95</v>
      </c>
      <c r="P11" s="831"/>
      <c r="Q11" s="944" t="s">
        <v>763</v>
      </c>
      <c r="R11" s="756" t="s">
        <v>764</v>
      </c>
      <c r="S11" s="119"/>
    </row>
    <row r="12" spans="1:19" s="107" customFormat="1" ht="30" customHeight="1" x14ac:dyDescent="0.25">
      <c r="A12" s="751"/>
      <c r="B12" s="755"/>
      <c r="C12" s="755"/>
      <c r="D12" s="756"/>
      <c r="E12" s="958"/>
      <c r="F12" s="756"/>
      <c r="G12" s="756"/>
      <c r="H12" s="116" t="s">
        <v>55</v>
      </c>
      <c r="I12" s="113" t="s">
        <v>769</v>
      </c>
      <c r="J12" s="756"/>
      <c r="K12" s="764"/>
      <c r="L12" s="764"/>
      <c r="M12" s="916"/>
      <c r="N12" s="765"/>
      <c r="O12" s="765"/>
      <c r="P12" s="832"/>
      <c r="Q12" s="944"/>
      <c r="R12" s="756"/>
      <c r="S12" s="119"/>
    </row>
    <row r="13" spans="1:19" s="107" customFormat="1" ht="34.5" customHeight="1" x14ac:dyDescent="0.25">
      <c r="A13" s="751"/>
      <c r="B13" s="755"/>
      <c r="C13" s="755"/>
      <c r="D13" s="756"/>
      <c r="E13" s="958"/>
      <c r="F13" s="756"/>
      <c r="G13" s="756"/>
      <c r="H13" s="116" t="s">
        <v>42</v>
      </c>
      <c r="I13" s="113" t="s">
        <v>45</v>
      </c>
      <c r="J13" s="756"/>
      <c r="K13" s="764"/>
      <c r="L13" s="764"/>
      <c r="M13" s="916"/>
      <c r="N13" s="765"/>
      <c r="O13" s="765"/>
      <c r="P13" s="832"/>
      <c r="Q13" s="944"/>
      <c r="R13" s="756"/>
      <c r="S13" s="119"/>
    </row>
    <row r="14" spans="1:19" s="107" customFormat="1" ht="50.25" customHeight="1" x14ac:dyDescent="0.25">
      <c r="A14" s="751"/>
      <c r="B14" s="755"/>
      <c r="C14" s="755"/>
      <c r="D14" s="756"/>
      <c r="E14" s="958"/>
      <c r="F14" s="756"/>
      <c r="G14" s="756"/>
      <c r="H14" s="116" t="s">
        <v>118</v>
      </c>
      <c r="I14" s="113" t="s">
        <v>66</v>
      </c>
      <c r="J14" s="756"/>
      <c r="K14" s="764"/>
      <c r="L14" s="764"/>
      <c r="M14" s="916"/>
      <c r="N14" s="765"/>
      <c r="O14" s="765"/>
      <c r="P14" s="832"/>
      <c r="Q14" s="944"/>
      <c r="R14" s="756"/>
      <c r="S14" s="119"/>
    </row>
    <row r="15" spans="1:19" s="107" customFormat="1" ht="31.5" customHeight="1" x14ac:dyDescent="0.25">
      <c r="A15" s="751"/>
      <c r="B15" s="755"/>
      <c r="C15" s="755"/>
      <c r="D15" s="756"/>
      <c r="E15" s="958"/>
      <c r="F15" s="756"/>
      <c r="G15" s="756"/>
      <c r="H15" s="116" t="s">
        <v>770</v>
      </c>
      <c r="I15" s="113" t="s">
        <v>769</v>
      </c>
      <c r="J15" s="756"/>
      <c r="K15" s="764"/>
      <c r="L15" s="764"/>
      <c r="M15" s="916"/>
      <c r="N15" s="765"/>
      <c r="O15" s="765"/>
      <c r="P15" s="833"/>
      <c r="Q15" s="944"/>
      <c r="R15" s="756"/>
      <c r="S15" s="119"/>
    </row>
    <row r="16" spans="1:19" s="107" customFormat="1" ht="42" customHeight="1" x14ac:dyDescent="0.25">
      <c r="A16" s="750">
        <v>4</v>
      </c>
      <c r="B16" s="755">
        <v>2</v>
      </c>
      <c r="C16" s="755">
        <v>1</v>
      </c>
      <c r="D16" s="755">
        <v>6</v>
      </c>
      <c r="E16" s="963" t="s">
        <v>771</v>
      </c>
      <c r="F16" s="756" t="s">
        <v>772</v>
      </c>
      <c r="G16" s="756" t="s">
        <v>41</v>
      </c>
      <c r="H16" s="116" t="s">
        <v>42</v>
      </c>
      <c r="I16" s="115">
        <v>1</v>
      </c>
      <c r="J16" s="756" t="s">
        <v>773</v>
      </c>
      <c r="K16" s="755" t="s">
        <v>59</v>
      </c>
      <c r="L16" s="755" t="s">
        <v>88</v>
      </c>
      <c r="M16" s="928">
        <v>131060.27</v>
      </c>
      <c r="N16" s="831"/>
      <c r="O16" s="831">
        <v>118616.59</v>
      </c>
      <c r="P16" s="831"/>
      <c r="Q16" s="756" t="s">
        <v>763</v>
      </c>
      <c r="R16" s="756" t="s">
        <v>764</v>
      </c>
      <c r="S16" s="119"/>
    </row>
    <row r="17" spans="1:19" s="107" customFormat="1" ht="54.75" customHeight="1" x14ac:dyDescent="0.25">
      <c r="A17" s="751"/>
      <c r="B17" s="755"/>
      <c r="C17" s="755"/>
      <c r="D17" s="755"/>
      <c r="E17" s="963"/>
      <c r="F17" s="756"/>
      <c r="G17" s="756"/>
      <c r="H17" s="116" t="s">
        <v>60</v>
      </c>
      <c r="I17" s="115">
        <v>25</v>
      </c>
      <c r="J17" s="756"/>
      <c r="K17" s="755"/>
      <c r="L17" s="755"/>
      <c r="M17" s="832"/>
      <c r="N17" s="832"/>
      <c r="O17" s="832"/>
      <c r="P17" s="832"/>
      <c r="Q17" s="756"/>
      <c r="R17" s="755"/>
      <c r="S17" s="119"/>
    </row>
    <row r="18" spans="1:19" s="107" customFormat="1" ht="30.75" customHeight="1" x14ac:dyDescent="0.25">
      <c r="A18" s="751"/>
      <c r="B18" s="755"/>
      <c r="C18" s="755"/>
      <c r="D18" s="755"/>
      <c r="E18" s="963"/>
      <c r="F18" s="756"/>
      <c r="G18" s="756"/>
      <c r="H18" s="116" t="s">
        <v>770</v>
      </c>
      <c r="I18" s="115">
        <v>500</v>
      </c>
      <c r="J18" s="756"/>
      <c r="K18" s="755"/>
      <c r="L18" s="755"/>
      <c r="M18" s="833"/>
      <c r="N18" s="833"/>
      <c r="O18" s="833"/>
      <c r="P18" s="833"/>
      <c r="Q18" s="756"/>
      <c r="R18" s="755"/>
      <c r="S18" s="119"/>
    </row>
    <row r="19" spans="1:19" s="410" customFormat="1" ht="52.5" customHeight="1" x14ac:dyDescent="0.25">
      <c r="A19" s="755">
        <v>5</v>
      </c>
      <c r="B19" s="750">
        <v>1</v>
      </c>
      <c r="C19" s="750">
        <v>1</v>
      </c>
      <c r="D19" s="750">
        <v>6</v>
      </c>
      <c r="E19" s="761" t="s">
        <v>774</v>
      </c>
      <c r="F19" s="761" t="s">
        <v>775</v>
      </c>
      <c r="G19" s="761" t="s">
        <v>171</v>
      </c>
      <c r="H19" s="556" t="s">
        <v>734</v>
      </c>
      <c r="I19" s="552">
        <v>2</v>
      </c>
      <c r="J19" s="761" t="s">
        <v>776</v>
      </c>
      <c r="K19" s="750" t="s">
        <v>59</v>
      </c>
      <c r="L19" s="750" t="s">
        <v>88</v>
      </c>
      <c r="M19" s="831">
        <v>74862</v>
      </c>
      <c r="N19" s="831"/>
      <c r="O19" s="831">
        <v>67842</v>
      </c>
      <c r="P19" s="831"/>
      <c r="Q19" s="761" t="s">
        <v>777</v>
      </c>
      <c r="R19" s="761" t="s">
        <v>778</v>
      </c>
      <c r="S19" s="119"/>
    </row>
    <row r="20" spans="1:19" s="410" customFormat="1" ht="52.5" customHeight="1" x14ac:dyDescent="0.25">
      <c r="A20" s="755"/>
      <c r="B20" s="751"/>
      <c r="C20" s="751"/>
      <c r="D20" s="751"/>
      <c r="E20" s="762"/>
      <c r="F20" s="762"/>
      <c r="G20" s="762"/>
      <c r="H20" s="556" t="s">
        <v>117</v>
      </c>
      <c r="I20" s="552">
        <v>72</v>
      </c>
      <c r="J20" s="762"/>
      <c r="K20" s="751"/>
      <c r="L20" s="751"/>
      <c r="M20" s="832"/>
      <c r="N20" s="832"/>
      <c r="O20" s="832"/>
      <c r="P20" s="832"/>
      <c r="Q20" s="762"/>
      <c r="R20" s="751"/>
      <c r="S20" s="119"/>
    </row>
    <row r="21" spans="1:19" s="410" customFormat="1" ht="52.5" customHeight="1" x14ac:dyDescent="0.25">
      <c r="A21" s="755"/>
      <c r="B21" s="751"/>
      <c r="C21" s="751"/>
      <c r="D21" s="751"/>
      <c r="E21" s="762"/>
      <c r="F21" s="762"/>
      <c r="G21" s="762"/>
      <c r="H21" s="556" t="s">
        <v>779</v>
      </c>
      <c r="I21" s="552">
        <v>1</v>
      </c>
      <c r="J21" s="762"/>
      <c r="K21" s="751"/>
      <c r="L21" s="751"/>
      <c r="M21" s="832"/>
      <c r="N21" s="832"/>
      <c r="O21" s="832"/>
      <c r="P21" s="832"/>
      <c r="Q21" s="762"/>
      <c r="R21" s="751"/>
      <c r="S21" s="119"/>
    </row>
    <row r="22" spans="1:19" s="410" customFormat="1" ht="52.5" customHeight="1" x14ac:dyDescent="0.25">
      <c r="A22" s="755"/>
      <c r="B22" s="751"/>
      <c r="C22" s="751"/>
      <c r="D22" s="751"/>
      <c r="E22" s="762"/>
      <c r="F22" s="762"/>
      <c r="G22" s="762"/>
      <c r="H22" s="556" t="s">
        <v>780</v>
      </c>
      <c r="I22" s="120">
        <v>100000</v>
      </c>
      <c r="J22" s="762"/>
      <c r="K22" s="751"/>
      <c r="L22" s="751"/>
      <c r="M22" s="832"/>
      <c r="N22" s="832"/>
      <c r="O22" s="832"/>
      <c r="P22" s="832"/>
      <c r="Q22" s="762"/>
      <c r="R22" s="751"/>
      <c r="S22" s="119"/>
    </row>
    <row r="23" spans="1:19" s="410" customFormat="1" ht="52.5" customHeight="1" x14ac:dyDescent="0.25">
      <c r="A23" s="755"/>
      <c r="B23" s="751"/>
      <c r="C23" s="751"/>
      <c r="D23" s="751"/>
      <c r="E23" s="762"/>
      <c r="F23" s="762"/>
      <c r="G23" s="762"/>
      <c r="H23" s="556" t="s">
        <v>161</v>
      </c>
      <c r="I23" s="552">
        <v>1</v>
      </c>
      <c r="J23" s="762"/>
      <c r="K23" s="751"/>
      <c r="L23" s="751"/>
      <c r="M23" s="832"/>
      <c r="N23" s="832"/>
      <c r="O23" s="832"/>
      <c r="P23" s="832"/>
      <c r="Q23" s="762"/>
      <c r="R23" s="751"/>
      <c r="S23" s="119"/>
    </row>
    <row r="24" spans="1:19" s="410" customFormat="1" ht="52.5" customHeight="1" x14ac:dyDescent="0.25">
      <c r="A24" s="755"/>
      <c r="B24" s="834"/>
      <c r="C24" s="834"/>
      <c r="D24" s="834"/>
      <c r="E24" s="763"/>
      <c r="F24" s="763"/>
      <c r="G24" s="763"/>
      <c r="H24" s="556" t="s">
        <v>781</v>
      </c>
      <c r="I24" s="552">
        <v>80</v>
      </c>
      <c r="J24" s="763"/>
      <c r="K24" s="834"/>
      <c r="L24" s="834"/>
      <c r="M24" s="833"/>
      <c r="N24" s="833"/>
      <c r="O24" s="833"/>
      <c r="P24" s="833"/>
      <c r="Q24" s="763"/>
      <c r="R24" s="834"/>
      <c r="S24" s="119"/>
    </row>
    <row r="25" spans="1:19" s="107" customFormat="1" ht="45" customHeight="1" x14ac:dyDescent="0.25">
      <c r="A25" s="750">
        <v>6</v>
      </c>
      <c r="B25" s="755">
        <v>1</v>
      </c>
      <c r="C25" s="755">
        <v>1</v>
      </c>
      <c r="D25" s="755">
        <v>6</v>
      </c>
      <c r="E25" s="784" t="s">
        <v>782</v>
      </c>
      <c r="F25" s="756" t="s">
        <v>783</v>
      </c>
      <c r="G25" s="756" t="s">
        <v>784</v>
      </c>
      <c r="H25" s="116" t="s">
        <v>42</v>
      </c>
      <c r="I25" s="115">
        <v>3</v>
      </c>
      <c r="J25" s="756" t="s">
        <v>785</v>
      </c>
      <c r="K25" s="755" t="s">
        <v>59</v>
      </c>
      <c r="L25" s="755" t="s">
        <v>88</v>
      </c>
      <c r="M25" s="831">
        <v>36494.559999999998</v>
      </c>
      <c r="N25" s="831"/>
      <c r="O25" s="831">
        <v>36494.559999999998</v>
      </c>
      <c r="P25" s="831"/>
      <c r="Q25" s="756" t="s">
        <v>786</v>
      </c>
      <c r="R25" s="756" t="s">
        <v>787</v>
      </c>
      <c r="S25" s="119"/>
    </row>
    <row r="26" spans="1:19" s="107" customFormat="1" ht="45" customHeight="1" x14ac:dyDescent="0.25">
      <c r="A26" s="751"/>
      <c r="B26" s="755"/>
      <c r="C26" s="755"/>
      <c r="D26" s="755"/>
      <c r="E26" s="784"/>
      <c r="F26" s="756"/>
      <c r="G26" s="756"/>
      <c r="H26" s="116" t="s">
        <v>118</v>
      </c>
      <c r="I26" s="115">
        <v>120</v>
      </c>
      <c r="J26" s="756"/>
      <c r="K26" s="755"/>
      <c r="L26" s="755"/>
      <c r="M26" s="832"/>
      <c r="N26" s="832"/>
      <c r="O26" s="832"/>
      <c r="P26" s="832"/>
      <c r="Q26" s="756"/>
      <c r="R26" s="755"/>
      <c r="S26" s="119"/>
    </row>
    <row r="27" spans="1:19" s="107" customFormat="1" ht="45" customHeight="1" x14ac:dyDescent="0.25">
      <c r="A27" s="751"/>
      <c r="B27" s="755"/>
      <c r="C27" s="755"/>
      <c r="D27" s="755"/>
      <c r="E27" s="784"/>
      <c r="F27" s="756"/>
      <c r="G27" s="756"/>
      <c r="H27" s="116" t="s">
        <v>738</v>
      </c>
      <c r="I27" s="115">
        <v>2</v>
      </c>
      <c r="J27" s="756"/>
      <c r="K27" s="755"/>
      <c r="L27" s="755"/>
      <c r="M27" s="832"/>
      <c r="N27" s="832"/>
      <c r="O27" s="832"/>
      <c r="P27" s="832"/>
      <c r="Q27" s="756"/>
      <c r="R27" s="755"/>
      <c r="S27" s="119"/>
    </row>
    <row r="28" spans="1:19" s="107" customFormat="1" ht="45" customHeight="1" x14ac:dyDescent="0.25">
      <c r="A28" s="751"/>
      <c r="B28" s="755"/>
      <c r="C28" s="755"/>
      <c r="D28" s="755"/>
      <c r="E28" s="784"/>
      <c r="F28" s="756"/>
      <c r="G28" s="756"/>
      <c r="H28" s="116" t="s">
        <v>55</v>
      </c>
      <c r="I28" s="115">
        <v>120</v>
      </c>
      <c r="J28" s="756"/>
      <c r="K28" s="755"/>
      <c r="L28" s="755"/>
      <c r="M28" s="832"/>
      <c r="N28" s="832"/>
      <c r="O28" s="832"/>
      <c r="P28" s="832"/>
      <c r="Q28" s="756"/>
      <c r="R28" s="755"/>
      <c r="S28" s="119"/>
    </row>
    <row r="29" spans="1:19" s="107" customFormat="1" ht="45" customHeight="1" x14ac:dyDescent="0.25">
      <c r="A29" s="751"/>
      <c r="B29" s="755"/>
      <c r="C29" s="755"/>
      <c r="D29" s="755"/>
      <c r="E29" s="784"/>
      <c r="F29" s="756"/>
      <c r="G29" s="756"/>
      <c r="H29" s="116" t="s">
        <v>788</v>
      </c>
      <c r="I29" s="115">
        <v>2000</v>
      </c>
      <c r="J29" s="756"/>
      <c r="K29" s="755"/>
      <c r="L29" s="755"/>
      <c r="M29" s="833"/>
      <c r="N29" s="833"/>
      <c r="O29" s="833"/>
      <c r="P29" s="833"/>
      <c r="Q29" s="756"/>
      <c r="R29" s="755"/>
      <c r="S29" s="119"/>
    </row>
    <row r="30" spans="1:19" s="107" customFormat="1" ht="35.25" customHeight="1" x14ac:dyDescent="0.25">
      <c r="A30" s="750">
        <v>7</v>
      </c>
      <c r="B30" s="755">
        <v>1</v>
      </c>
      <c r="C30" s="755">
        <v>1</v>
      </c>
      <c r="D30" s="755">
        <v>6</v>
      </c>
      <c r="E30" s="958" t="s">
        <v>789</v>
      </c>
      <c r="F30" s="756" t="s">
        <v>790</v>
      </c>
      <c r="G30" s="756" t="s">
        <v>791</v>
      </c>
      <c r="H30" s="116" t="s">
        <v>42</v>
      </c>
      <c r="I30" s="115">
        <v>1</v>
      </c>
      <c r="J30" s="756" t="s">
        <v>792</v>
      </c>
      <c r="K30" s="755" t="s">
        <v>59</v>
      </c>
      <c r="L30" s="755" t="s">
        <v>88</v>
      </c>
      <c r="M30" s="831">
        <v>209678</v>
      </c>
      <c r="N30" s="831"/>
      <c r="O30" s="831">
        <v>209678</v>
      </c>
      <c r="P30" s="831"/>
      <c r="Q30" s="756" t="s">
        <v>793</v>
      </c>
      <c r="R30" s="756" t="s">
        <v>794</v>
      </c>
      <c r="S30" s="119"/>
    </row>
    <row r="31" spans="1:19" s="107" customFormat="1" ht="45" customHeight="1" x14ac:dyDescent="0.25">
      <c r="A31" s="751"/>
      <c r="B31" s="755"/>
      <c r="C31" s="755"/>
      <c r="D31" s="755"/>
      <c r="E31" s="958"/>
      <c r="F31" s="756"/>
      <c r="G31" s="756"/>
      <c r="H31" s="116" t="s">
        <v>60</v>
      </c>
      <c r="I31" s="115">
        <v>40</v>
      </c>
      <c r="J31" s="756"/>
      <c r="K31" s="755"/>
      <c r="L31" s="755"/>
      <c r="M31" s="832"/>
      <c r="N31" s="832"/>
      <c r="O31" s="832"/>
      <c r="P31" s="832"/>
      <c r="Q31" s="756"/>
      <c r="R31" s="755"/>
      <c r="S31" s="119"/>
    </row>
    <row r="32" spans="1:19" s="107" customFormat="1" ht="36" customHeight="1" x14ac:dyDescent="0.25">
      <c r="A32" s="751"/>
      <c r="B32" s="755"/>
      <c r="C32" s="755"/>
      <c r="D32" s="755"/>
      <c r="E32" s="958"/>
      <c r="F32" s="756"/>
      <c r="G32" s="756"/>
      <c r="H32" s="116" t="s">
        <v>795</v>
      </c>
      <c r="I32" s="115">
        <v>16</v>
      </c>
      <c r="J32" s="756"/>
      <c r="K32" s="755"/>
      <c r="L32" s="755"/>
      <c r="M32" s="832"/>
      <c r="N32" s="832"/>
      <c r="O32" s="832"/>
      <c r="P32" s="832"/>
      <c r="Q32" s="756"/>
      <c r="R32" s="755"/>
      <c r="S32" s="119"/>
    </row>
    <row r="33" spans="1:19" s="107" customFormat="1" ht="33" customHeight="1" x14ac:dyDescent="0.25">
      <c r="A33" s="751"/>
      <c r="B33" s="755"/>
      <c r="C33" s="755"/>
      <c r="D33" s="755"/>
      <c r="E33" s="958"/>
      <c r="F33" s="756"/>
      <c r="G33" s="756"/>
      <c r="H33" s="116" t="s">
        <v>90</v>
      </c>
      <c r="I33" s="115">
        <v>400</v>
      </c>
      <c r="J33" s="756"/>
      <c r="K33" s="755"/>
      <c r="L33" s="755"/>
      <c r="M33" s="832"/>
      <c r="N33" s="832"/>
      <c r="O33" s="832"/>
      <c r="P33" s="832"/>
      <c r="Q33" s="756"/>
      <c r="R33" s="755"/>
      <c r="S33" s="119"/>
    </row>
    <row r="34" spans="1:19" s="107" customFormat="1" ht="30.75" customHeight="1" x14ac:dyDescent="0.25">
      <c r="A34" s="751"/>
      <c r="B34" s="755"/>
      <c r="C34" s="755"/>
      <c r="D34" s="755"/>
      <c r="E34" s="958"/>
      <c r="F34" s="756"/>
      <c r="G34" s="756"/>
      <c r="H34" s="116" t="s">
        <v>738</v>
      </c>
      <c r="I34" s="115">
        <v>1</v>
      </c>
      <c r="J34" s="756"/>
      <c r="K34" s="755"/>
      <c r="L34" s="755"/>
      <c r="M34" s="832"/>
      <c r="N34" s="832"/>
      <c r="O34" s="832"/>
      <c r="P34" s="832"/>
      <c r="Q34" s="756"/>
      <c r="R34" s="755"/>
      <c r="S34" s="119"/>
    </row>
    <row r="35" spans="1:19" s="107" customFormat="1" ht="33.75" customHeight="1" x14ac:dyDescent="0.25">
      <c r="A35" s="751"/>
      <c r="B35" s="755"/>
      <c r="C35" s="755"/>
      <c r="D35" s="755"/>
      <c r="E35" s="958"/>
      <c r="F35" s="756"/>
      <c r="G35" s="756"/>
      <c r="H35" s="116" t="s">
        <v>55</v>
      </c>
      <c r="I35" s="115">
        <v>100</v>
      </c>
      <c r="J35" s="756"/>
      <c r="K35" s="755"/>
      <c r="L35" s="755"/>
      <c r="M35" s="832"/>
      <c r="N35" s="832"/>
      <c r="O35" s="832"/>
      <c r="P35" s="832"/>
      <c r="Q35" s="756"/>
      <c r="R35" s="755"/>
      <c r="S35" s="119"/>
    </row>
    <row r="36" spans="1:19" s="107" customFormat="1" ht="28.5" customHeight="1" x14ac:dyDescent="0.25">
      <c r="A36" s="751"/>
      <c r="B36" s="755"/>
      <c r="C36" s="755"/>
      <c r="D36" s="755"/>
      <c r="E36" s="958"/>
      <c r="F36" s="756"/>
      <c r="G36" s="756"/>
      <c r="H36" s="116" t="s">
        <v>796</v>
      </c>
      <c r="I36" s="120">
        <v>50000</v>
      </c>
      <c r="J36" s="756"/>
      <c r="K36" s="755"/>
      <c r="L36" s="755"/>
      <c r="M36" s="832"/>
      <c r="N36" s="832"/>
      <c r="O36" s="832"/>
      <c r="P36" s="832"/>
      <c r="Q36" s="756"/>
      <c r="R36" s="755"/>
      <c r="S36" s="119"/>
    </row>
    <row r="37" spans="1:19" s="107" customFormat="1" ht="29.25" customHeight="1" x14ac:dyDescent="0.25">
      <c r="A37" s="751"/>
      <c r="B37" s="755"/>
      <c r="C37" s="755"/>
      <c r="D37" s="755"/>
      <c r="E37" s="958"/>
      <c r="F37" s="756"/>
      <c r="G37" s="756"/>
      <c r="H37" s="116" t="s">
        <v>797</v>
      </c>
      <c r="I37" s="120">
        <v>500</v>
      </c>
      <c r="J37" s="756"/>
      <c r="K37" s="755"/>
      <c r="L37" s="755"/>
      <c r="M37" s="832"/>
      <c r="N37" s="832"/>
      <c r="O37" s="832"/>
      <c r="P37" s="832"/>
      <c r="Q37" s="756"/>
      <c r="R37" s="755"/>
      <c r="S37" s="119"/>
    </row>
    <row r="38" spans="1:19" s="107" customFormat="1" ht="33" customHeight="1" x14ac:dyDescent="0.25">
      <c r="A38" s="751"/>
      <c r="B38" s="755"/>
      <c r="C38" s="755"/>
      <c r="D38" s="755"/>
      <c r="E38" s="958"/>
      <c r="F38" s="756"/>
      <c r="G38" s="756"/>
      <c r="H38" s="116" t="s">
        <v>798</v>
      </c>
      <c r="I38" s="120">
        <v>28</v>
      </c>
      <c r="J38" s="756"/>
      <c r="K38" s="755"/>
      <c r="L38" s="755"/>
      <c r="M38" s="832"/>
      <c r="N38" s="832"/>
      <c r="O38" s="832"/>
      <c r="P38" s="832"/>
      <c r="Q38" s="756"/>
      <c r="R38" s="755"/>
      <c r="S38" s="119"/>
    </row>
    <row r="39" spans="1:19" s="107" customFormat="1" ht="32.25" customHeight="1" x14ac:dyDescent="0.25">
      <c r="A39" s="751"/>
      <c r="B39" s="755"/>
      <c r="C39" s="755"/>
      <c r="D39" s="755"/>
      <c r="E39" s="958"/>
      <c r="F39" s="756"/>
      <c r="G39" s="756"/>
      <c r="H39" s="116" t="s">
        <v>799</v>
      </c>
      <c r="I39" s="120">
        <v>1</v>
      </c>
      <c r="J39" s="756"/>
      <c r="K39" s="755"/>
      <c r="L39" s="755"/>
      <c r="M39" s="833"/>
      <c r="N39" s="833"/>
      <c r="O39" s="833"/>
      <c r="P39" s="833"/>
      <c r="Q39" s="756"/>
      <c r="R39" s="755"/>
      <c r="S39" s="119"/>
    </row>
    <row r="40" spans="1:19" s="107" customFormat="1" ht="45" customHeight="1" x14ac:dyDescent="0.25">
      <c r="A40" s="750">
        <v>8</v>
      </c>
      <c r="B40" s="755">
        <v>6</v>
      </c>
      <c r="C40" s="755">
        <v>1</v>
      </c>
      <c r="D40" s="755">
        <v>6</v>
      </c>
      <c r="E40" s="958" t="s">
        <v>800</v>
      </c>
      <c r="F40" s="756" t="s">
        <v>801</v>
      </c>
      <c r="G40" s="756" t="s">
        <v>41</v>
      </c>
      <c r="H40" s="116" t="s">
        <v>42</v>
      </c>
      <c r="I40" s="115">
        <v>1</v>
      </c>
      <c r="J40" s="756" t="s">
        <v>802</v>
      </c>
      <c r="K40" s="755" t="s">
        <v>62</v>
      </c>
      <c r="L40" s="755" t="s">
        <v>88</v>
      </c>
      <c r="M40" s="960">
        <v>93747.22</v>
      </c>
      <c r="N40" s="765"/>
      <c r="O40" s="765">
        <v>85132.42</v>
      </c>
      <c r="P40" s="765"/>
      <c r="Q40" s="756" t="s">
        <v>763</v>
      </c>
      <c r="R40" s="756" t="s">
        <v>764</v>
      </c>
      <c r="S40" s="119"/>
    </row>
    <row r="41" spans="1:19" s="107" customFormat="1" ht="45" customHeight="1" x14ac:dyDescent="0.25">
      <c r="A41" s="751"/>
      <c r="B41" s="755"/>
      <c r="C41" s="755"/>
      <c r="D41" s="755"/>
      <c r="E41" s="958"/>
      <c r="F41" s="756"/>
      <c r="G41" s="756"/>
      <c r="H41" s="116" t="s">
        <v>60</v>
      </c>
      <c r="I41" s="115">
        <v>20</v>
      </c>
      <c r="J41" s="756"/>
      <c r="K41" s="755"/>
      <c r="L41" s="755"/>
      <c r="M41" s="765"/>
      <c r="N41" s="765"/>
      <c r="O41" s="765"/>
      <c r="P41" s="765"/>
      <c r="Q41" s="756"/>
      <c r="R41" s="755"/>
      <c r="S41" s="119"/>
    </row>
    <row r="42" spans="1:19" s="410" customFormat="1" ht="39.75" customHeight="1" x14ac:dyDescent="0.25">
      <c r="A42" s="750">
        <v>9</v>
      </c>
      <c r="B42" s="755">
        <v>6</v>
      </c>
      <c r="C42" s="755">
        <v>1</v>
      </c>
      <c r="D42" s="755">
        <v>6</v>
      </c>
      <c r="E42" s="756" t="s">
        <v>803</v>
      </c>
      <c r="F42" s="756" t="s">
        <v>804</v>
      </c>
      <c r="G42" s="756" t="s">
        <v>234</v>
      </c>
      <c r="H42" s="556" t="s">
        <v>161</v>
      </c>
      <c r="I42" s="552">
        <v>1</v>
      </c>
      <c r="J42" s="756" t="s">
        <v>805</v>
      </c>
      <c r="K42" s="755" t="s">
        <v>69</v>
      </c>
      <c r="L42" s="755" t="s">
        <v>88</v>
      </c>
      <c r="M42" s="765">
        <v>16534.900000000001</v>
      </c>
      <c r="N42" s="765"/>
      <c r="O42" s="765">
        <v>14535.98</v>
      </c>
      <c r="P42" s="765"/>
      <c r="Q42" s="756" t="s">
        <v>806</v>
      </c>
      <c r="R42" s="756" t="s">
        <v>807</v>
      </c>
      <c r="S42" s="119"/>
    </row>
    <row r="43" spans="1:19" s="410" customFormat="1" ht="39.75" customHeight="1" x14ac:dyDescent="0.25">
      <c r="A43" s="751"/>
      <c r="B43" s="755"/>
      <c r="C43" s="755"/>
      <c r="D43" s="755"/>
      <c r="E43" s="756"/>
      <c r="F43" s="756"/>
      <c r="G43" s="756"/>
      <c r="H43" s="556" t="s">
        <v>781</v>
      </c>
      <c r="I43" s="552">
        <v>53</v>
      </c>
      <c r="J43" s="756"/>
      <c r="K43" s="755"/>
      <c r="L43" s="755"/>
      <c r="M43" s="765"/>
      <c r="N43" s="765"/>
      <c r="O43" s="765"/>
      <c r="P43" s="765"/>
      <c r="Q43" s="756"/>
      <c r="R43" s="755"/>
      <c r="S43" s="119"/>
    </row>
    <row r="44" spans="1:19" s="107" customFormat="1" ht="51.75" customHeight="1" x14ac:dyDescent="0.25">
      <c r="A44" s="750">
        <v>10</v>
      </c>
      <c r="B44" s="755">
        <v>2</v>
      </c>
      <c r="C44" s="755">
        <v>1</v>
      </c>
      <c r="D44" s="755">
        <v>6</v>
      </c>
      <c r="E44" s="784" t="s">
        <v>808</v>
      </c>
      <c r="F44" s="756" t="s">
        <v>809</v>
      </c>
      <c r="G44" s="756" t="s">
        <v>41</v>
      </c>
      <c r="H44" s="116" t="s">
        <v>42</v>
      </c>
      <c r="I44" s="115">
        <v>1</v>
      </c>
      <c r="J44" s="756" t="s">
        <v>810</v>
      </c>
      <c r="K44" s="755" t="s">
        <v>59</v>
      </c>
      <c r="L44" s="755" t="s">
        <v>88</v>
      </c>
      <c r="M44" s="765">
        <v>177100</v>
      </c>
      <c r="N44" s="765"/>
      <c r="O44" s="765">
        <v>157500</v>
      </c>
      <c r="P44" s="765"/>
      <c r="Q44" s="756" t="s">
        <v>811</v>
      </c>
      <c r="R44" s="756" t="s">
        <v>812</v>
      </c>
      <c r="S44" s="119"/>
    </row>
    <row r="45" spans="1:19" s="107" customFormat="1" ht="51" customHeight="1" x14ac:dyDescent="0.25">
      <c r="A45" s="751"/>
      <c r="B45" s="755"/>
      <c r="C45" s="755"/>
      <c r="D45" s="755"/>
      <c r="E45" s="784"/>
      <c r="F45" s="756"/>
      <c r="G45" s="756"/>
      <c r="H45" s="116" t="s">
        <v>60</v>
      </c>
      <c r="I45" s="115">
        <v>30</v>
      </c>
      <c r="J45" s="756"/>
      <c r="K45" s="755"/>
      <c r="L45" s="755"/>
      <c r="M45" s="765"/>
      <c r="N45" s="765"/>
      <c r="O45" s="765"/>
      <c r="P45" s="765"/>
      <c r="Q45" s="756"/>
      <c r="R45" s="755"/>
      <c r="S45" s="119"/>
    </row>
    <row r="46" spans="1:19" s="107" customFormat="1" ht="39" customHeight="1" x14ac:dyDescent="0.25">
      <c r="A46" s="750">
        <v>11</v>
      </c>
      <c r="B46" s="755">
        <v>3</v>
      </c>
      <c r="C46" s="755">
        <v>1</v>
      </c>
      <c r="D46" s="755">
        <v>6</v>
      </c>
      <c r="E46" s="784" t="s">
        <v>813</v>
      </c>
      <c r="F46" s="756" t="s">
        <v>814</v>
      </c>
      <c r="G46" s="756" t="s">
        <v>41</v>
      </c>
      <c r="H46" s="116" t="s">
        <v>42</v>
      </c>
      <c r="I46" s="115">
        <v>1</v>
      </c>
      <c r="J46" s="756" t="s">
        <v>815</v>
      </c>
      <c r="K46" s="755" t="s">
        <v>59</v>
      </c>
      <c r="L46" s="755" t="s">
        <v>88</v>
      </c>
      <c r="M46" s="765">
        <v>98746.95</v>
      </c>
      <c r="N46" s="765"/>
      <c r="O46" s="765">
        <v>85797.36</v>
      </c>
      <c r="P46" s="765"/>
      <c r="Q46" s="756" t="s">
        <v>811</v>
      </c>
      <c r="R46" s="756" t="s">
        <v>812</v>
      </c>
      <c r="S46" s="119"/>
    </row>
    <row r="47" spans="1:19" s="107" customFormat="1" ht="52.5" customHeight="1" x14ac:dyDescent="0.25">
      <c r="A47" s="751"/>
      <c r="B47" s="755"/>
      <c r="C47" s="755"/>
      <c r="D47" s="755"/>
      <c r="E47" s="784"/>
      <c r="F47" s="756"/>
      <c r="G47" s="756"/>
      <c r="H47" s="116" t="s">
        <v>60</v>
      </c>
      <c r="I47" s="115">
        <v>20</v>
      </c>
      <c r="J47" s="756"/>
      <c r="K47" s="755"/>
      <c r="L47" s="755"/>
      <c r="M47" s="765"/>
      <c r="N47" s="765"/>
      <c r="O47" s="765"/>
      <c r="P47" s="765"/>
      <c r="Q47" s="756"/>
      <c r="R47" s="756"/>
      <c r="S47" s="119"/>
    </row>
    <row r="48" spans="1:19" s="410" customFormat="1" ht="63" customHeight="1" x14ac:dyDescent="0.25">
      <c r="A48" s="750">
        <v>12</v>
      </c>
      <c r="B48" s="755">
        <v>2</v>
      </c>
      <c r="C48" s="755">
        <v>1</v>
      </c>
      <c r="D48" s="755">
        <v>6</v>
      </c>
      <c r="E48" s="756" t="s">
        <v>816</v>
      </c>
      <c r="F48" s="756" t="s">
        <v>817</v>
      </c>
      <c r="G48" s="756" t="s">
        <v>41</v>
      </c>
      <c r="H48" s="556" t="s">
        <v>42</v>
      </c>
      <c r="I48" s="552">
        <v>1</v>
      </c>
      <c r="J48" s="756" t="s">
        <v>818</v>
      </c>
      <c r="K48" s="755" t="s">
        <v>59</v>
      </c>
      <c r="L48" s="755" t="s">
        <v>88</v>
      </c>
      <c r="M48" s="765">
        <v>20343.5</v>
      </c>
      <c r="N48" s="765"/>
      <c r="O48" s="765">
        <v>17020.86</v>
      </c>
      <c r="P48" s="765"/>
      <c r="Q48" s="756" t="s">
        <v>811</v>
      </c>
      <c r="R48" s="756" t="s">
        <v>812</v>
      </c>
      <c r="S48" s="119"/>
    </row>
    <row r="49" spans="1:19" s="410" customFormat="1" ht="63" customHeight="1" x14ac:dyDescent="0.25">
      <c r="A49" s="751"/>
      <c r="B49" s="755"/>
      <c r="C49" s="755"/>
      <c r="D49" s="755"/>
      <c r="E49" s="756"/>
      <c r="F49" s="756"/>
      <c r="G49" s="756"/>
      <c r="H49" s="556" t="s">
        <v>60</v>
      </c>
      <c r="I49" s="552">
        <v>45</v>
      </c>
      <c r="J49" s="756"/>
      <c r="K49" s="755"/>
      <c r="L49" s="755"/>
      <c r="M49" s="765"/>
      <c r="N49" s="765"/>
      <c r="O49" s="765"/>
      <c r="P49" s="765"/>
      <c r="Q49" s="756"/>
      <c r="R49" s="755"/>
      <c r="S49" s="119"/>
    </row>
    <row r="50" spans="1:19" s="107" customFormat="1" ht="39" customHeight="1" x14ac:dyDescent="0.25">
      <c r="A50" s="750">
        <v>13</v>
      </c>
      <c r="B50" s="755">
        <v>3</v>
      </c>
      <c r="C50" s="755">
        <v>1</v>
      </c>
      <c r="D50" s="755">
        <v>9</v>
      </c>
      <c r="E50" s="958" t="s">
        <v>819</v>
      </c>
      <c r="F50" s="756" t="s">
        <v>820</v>
      </c>
      <c r="G50" s="756" t="s">
        <v>41</v>
      </c>
      <c r="H50" s="116" t="s">
        <v>42</v>
      </c>
      <c r="I50" s="115">
        <v>1</v>
      </c>
      <c r="J50" s="756" t="s">
        <v>821</v>
      </c>
      <c r="K50" s="755" t="s">
        <v>59</v>
      </c>
      <c r="L50" s="755" t="s">
        <v>88</v>
      </c>
      <c r="M50" s="960">
        <v>199107.26</v>
      </c>
      <c r="N50" s="765"/>
      <c r="O50" s="765">
        <v>180441.86</v>
      </c>
      <c r="P50" s="765"/>
      <c r="Q50" s="756" t="s">
        <v>763</v>
      </c>
      <c r="R50" s="756" t="s">
        <v>764</v>
      </c>
      <c r="S50" s="119"/>
    </row>
    <row r="51" spans="1:19" s="107" customFormat="1" ht="46.5" customHeight="1" x14ac:dyDescent="0.25">
      <c r="A51" s="751"/>
      <c r="B51" s="755"/>
      <c r="C51" s="755"/>
      <c r="D51" s="755"/>
      <c r="E51" s="958"/>
      <c r="F51" s="756"/>
      <c r="G51" s="756"/>
      <c r="H51" s="116" t="s">
        <v>60</v>
      </c>
      <c r="I51" s="115">
        <v>35</v>
      </c>
      <c r="J51" s="756"/>
      <c r="K51" s="755"/>
      <c r="L51" s="755"/>
      <c r="M51" s="755"/>
      <c r="N51" s="765"/>
      <c r="O51" s="765"/>
      <c r="P51" s="765"/>
      <c r="Q51" s="756"/>
      <c r="R51" s="756"/>
      <c r="S51" s="119"/>
    </row>
    <row r="52" spans="1:19" s="107" customFormat="1" ht="39" customHeight="1" x14ac:dyDescent="0.25">
      <c r="A52" s="834"/>
      <c r="B52" s="755"/>
      <c r="C52" s="755"/>
      <c r="D52" s="755"/>
      <c r="E52" s="958"/>
      <c r="F52" s="756"/>
      <c r="G52" s="756"/>
      <c r="H52" s="116" t="s">
        <v>770</v>
      </c>
      <c r="I52" s="115">
        <v>1000</v>
      </c>
      <c r="J52" s="756"/>
      <c r="K52" s="755"/>
      <c r="L52" s="755"/>
      <c r="M52" s="755"/>
      <c r="N52" s="765"/>
      <c r="O52" s="765"/>
      <c r="P52" s="765"/>
      <c r="Q52" s="756"/>
      <c r="R52" s="756"/>
      <c r="S52" s="119"/>
    </row>
    <row r="53" spans="1:19" s="410" customFormat="1" ht="69" customHeight="1" x14ac:dyDescent="0.25">
      <c r="A53" s="966">
        <v>14</v>
      </c>
      <c r="B53" s="761" t="s">
        <v>158</v>
      </c>
      <c r="C53" s="761">
        <v>5</v>
      </c>
      <c r="D53" s="761">
        <v>4</v>
      </c>
      <c r="E53" s="761" t="s">
        <v>754</v>
      </c>
      <c r="F53" s="761" t="s">
        <v>755</v>
      </c>
      <c r="G53" s="761" t="s">
        <v>171</v>
      </c>
      <c r="H53" s="556" t="s">
        <v>756</v>
      </c>
      <c r="I53" s="556">
        <v>240</v>
      </c>
      <c r="J53" s="761" t="s">
        <v>757</v>
      </c>
      <c r="K53" s="761" t="s">
        <v>88</v>
      </c>
      <c r="L53" s="761" t="s">
        <v>250</v>
      </c>
      <c r="M53" s="961" t="s">
        <v>88</v>
      </c>
      <c r="N53" s="961">
        <v>50000</v>
      </c>
      <c r="O53" s="961" t="s">
        <v>2374</v>
      </c>
      <c r="P53" s="928">
        <v>50000</v>
      </c>
      <c r="Q53" s="761" t="s">
        <v>758</v>
      </c>
      <c r="R53" s="761" t="s">
        <v>759</v>
      </c>
    </row>
    <row r="54" spans="1:19" s="410" customFormat="1" ht="43.5" customHeight="1" x14ac:dyDescent="0.25">
      <c r="A54" s="967"/>
      <c r="B54" s="763"/>
      <c r="C54" s="763"/>
      <c r="D54" s="763"/>
      <c r="E54" s="763"/>
      <c r="F54" s="763"/>
      <c r="G54" s="763"/>
      <c r="H54" s="556" t="s">
        <v>734</v>
      </c>
      <c r="I54" s="556">
        <v>4</v>
      </c>
      <c r="J54" s="763"/>
      <c r="K54" s="763"/>
      <c r="L54" s="763"/>
      <c r="M54" s="962"/>
      <c r="N54" s="962"/>
      <c r="O54" s="962"/>
      <c r="P54" s="929"/>
      <c r="Q54" s="763"/>
      <c r="R54" s="763"/>
    </row>
    <row r="55" spans="1:19" s="410" customFormat="1" ht="30" customHeight="1" x14ac:dyDescent="0.25">
      <c r="A55" s="755">
        <v>15</v>
      </c>
      <c r="B55" s="968" t="s">
        <v>158</v>
      </c>
      <c r="C55" s="761">
        <v>1</v>
      </c>
      <c r="D55" s="761">
        <v>3</v>
      </c>
      <c r="E55" s="761" t="s">
        <v>2375</v>
      </c>
      <c r="F55" s="761" t="s">
        <v>2376</v>
      </c>
      <c r="G55" s="761" t="s">
        <v>41</v>
      </c>
      <c r="H55" s="556" t="s">
        <v>756</v>
      </c>
      <c r="I55" s="556">
        <v>35</v>
      </c>
      <c r="J55" s="761" t="s">
        <v>2377</v>
      </c>
      <c r="K55" s="761" t="s">
        <v>88</v>
      </c>
      <c r="L55" s="761" t="s">
        <v>74</v>
      </c>
      <c r="M55" s="961" t="s">
        <v>88</v>
      </c>
      <c r="N55" s="961">
        <v>140000</v>
      </c>
      <c r="O55" s="961" t="s">
        <v>88</v>
      </c>
      <c r="P55" s="928">
        <v>140000</v>
      </c>
      <c r="Q55" s="761" t="s">
        <v>758</v>
      </c>
      <c r="R55" s="761" t="s">
        <v>759</v>
      </c>
    </row>
    <row r="56" spans="1:19" s="410" customFormat="1" ht="36.75" customHeight="1" x14ac:dyDescent="0.25">
      <c r="A56" s="755"/>
      <c r="B56" s="969"/>
      <c r="C56" s="763"/>
      <c r="D56" s="763"/>
      <c r="E56" s="763"/>
      <c r="F56" s="763"/>
      <c r="G56" s="763"/>
      <c r="H56" s="556" t="s">
        <v>762</v>
      </c>
      <c r="I56" s="556">
        <v>1</v>
      </c>
      <c r="J56" s="763"/>
      <c r="K56" s="763"/>
      <c r="L56" s="763"/>
      <c r="M56" s="962"/>
      <c r="N56" s="962"/>
      <c r="O56" s="962"/>
      <c r="P56" s="929"/>
      <c r="Q56" s="763"/>
      <c r="R56" s="763"/>
    </row>
    <row r="57" spans="1:19" s="108" customFormat="1" x14ac:dyDescent="0.25">
      <c r="M57" s="109"/>
      <c r="N57" s="109"/>
      <c r="O57" s="109"/>
      <c r="P57" s="109"/>
    </row>
    <row r="58" spans="1:19" s="108" customFormat="1" x14ac:dyDescent="0.25">
      <c r="M58" s="918" t="s">
        <v>119</v>
      </c>
      <c r="N58" s="918"/>
      <c r="O58" s="828" t="s">
        <v>120</v>
      </c>
      <c r="P58" s="919"/>
    </row>
    <row r="59" spans="1:19" s="108" customFormat="1" x14ac:dyDescent="0.25">
      <c r="M59" s="582" t="s">
        <v>121</v>
      </c>
      <c r="N59" s="582" t="s">
        <v>122</v>
      </c>
      <c r="O59" s="217" t="s">
        <v>121</v>
      </c>
      <c r="P59" s="189" t="s">
        <v>122</v>
      </c>
    </row>
    <row r="60" spans="1:19" s="108" customFormat="1" x14ac:dyDescent="0.25">
      <c r="M60" s="359">
        <v>4</v>
      </c>
      <c r="N60" s="360">
        <v>367950</v>
      </c>
      <c r="O60" s="598">
        <v>11</v>
      </c>
      <c r="P60" s="114">
        <v>1018233.58</v>
      </c>
    </row>
    <row r="61" spans="1:19" s="108" customFormat="1" x14ac:dyDescent="0.25">
      <c r="M61" s="109"/>
      <c r="N61" s="109"/>
      <c r="O61" s="109"/>
      <c r="P61" s="109"/>
    </row>
    <row r="62" spans="1:19" s="108" customFormat="1" x14ac:dyDescent="0.25">
      <c r="M62" s="109"/>
      <c r="N62" s="109"/>
      <c r="O62" s="109"/>
      <c r="P62" s="109"/>
    </row>
    <row r="63" spans="1:19" s="108" customFormat="1" x14ac:dyDescent="0.25">
      <c r="M63" s="109"/>
      <c r="N63" s="109"/>
      <c r="O63" s="109"/>
      <c r="P63" s="109"/>
    </row>
    <row r="64" spans="1:19" s="108" customFormat="1" x14ac:dyDescent="0.25">
      <c r="M64" s="109"/>
      <c r="N64" s="109"/>
      <c r="O64" s="109"/>
      <c r="P64" s="109"/>
    </row>
    <row r="65" spans="13:16" s="108" customFormat="1" x14ac:dyDescent="0.25">
      <c r="M65" s="109"/>
      <c r="N65" s="109"/>
      <c r="O65" s="109"/>
      <c r="P65" s="109"/>
    </row>
    <row r="66" spans="13:16" s="108" customFormat="1" x14ac:dyDescent="0.25">
      <c r="M66" s="109"/>
      <c r="N66" s="109"/>
      <c r="O66" s="109"/>
      <c r="P66" s="109"/>
    </row>
    <row r="67" spans="13:16" s="108" customFormat="1" x14ac:dyDescent="0.25">
      <c r="M67" s="109"/>
      <c r="N67" s="109"/>
      <c r="O67" s="109"/>
      <c r="P67" s="109"/>
    </row>
    <row r="68" spans="13:16" s="108" customFormat="1" x14ac:dyDescent="0.25">
      <c r="M68" s="109"/>
      <c r="N68" s="109"/>
      <c r="O68" s="109"/>
      <c r="P68" s="109"/>
    </row>
    <row r="69" spans="13:16" s="108" customFormat="1" x14ac:dyDescent="0.25">
      <c r="M69" s="109"/>
      <c r="N69" s="109"/>
      <c r="O69" s="109"/>
      <c r="P69" s="109"/>
    </row>
    <row r="70" spans="13:16" s="108" customFormat="1" x14ac:dyDescent="0.25">
      <c r="M70" s="109"/>
      <c r="N70" s="109"/>
      <c r="O70" s="109"/>
      <c r="P70" s="109"/>
    </row>
    <row r="71" spans="13:16" s="108" customFormat="1" x14ac:dyDescent="0.25">
      <c r="M71" s="109"/>
      <c r="N71" s="109"/>
      <c r="O71" s="109"/>
      <c r="P71" s="109"/>
    </row>
    <row r="72" spans="13:16" s="108" customFormat="1" x14ac:dyDescent="0.25">
      <c r="M72" s="109"/>
      <c r="N72" s="109"/>
      <c r="O72" s="109"/>
      <c r="P72" s="109"/>
    </row>
    <row r="73" spans="13:16" s="108" customFormat="1" x14ac:dyDescent="0.25">
      <c r="M73" s="109"/>
      <c r="N73" s="109"/>
      <c r="O73" s="109"/>
      <c r="P73" s="109"/>
    </row>
    <row r="74" spans="13:16" s="108" customFormat="1" x14ac:dyDescent="0.25">
      <c r="M74" s="109"/>
      <c r="N74" s="109"/>
      <c r="O74" s="109"/>
      <c r="P74" s="109"/>
    </row>
    <row r="75" spans="13:16" s="108" customFormat="1" x14ac:dyDescent="0.25">
      <c r="M75" s="109"/>
      <c r="N75" s="109"/>
      <c r="O75" s="109"/>
      <c r="P75" s="109"/>
    </row>
    <row r="76" spans="13:16" s="108" customFormat="1" x14ac:dyDescent="0.25">
      <c r="M76" s="109"/>
      <c r="N76" s="109"/>
      <c r="O76" s="109"/>
      <c r="P76" s="109"/>
    </row>
    <row r="77" spans="13:16" s="108" customFormat="1" x14ac:dyDescent="0.25">
      <c r="M77" s="109"/>
      <c r="N77" s="109"/>
      <c r="O77" s="109"/>
      <c r="P77" s="109"/>
    </row>
    <row r="78" spans="13:16" s="108" customFormat="1" x14ac:dyDescent="0.25">
      <c r="M78" s="109"/>
      <c r="N78" s="109"/>
      <c r="O78" s="109"/>
      <c r="P78" s="109"/>
    </row>
    <row r="79" spans="13:16" s="108" customFormat="1" x14ac:dyDescent="0.25">
      <c r="M79" s="109"/>
      <c r="N79" s="109"/>
      <c r="O79" s="109"/>
      <c r="P79" s="109"/>
    </row>
    <row r="80" spans="13:16" s="108" customFormat="1" x14ac:dyDescent="0.25">
      <c r="M80" s="109"/>
      <c r="N80" s="109"/>
      <c r="O80" s="109"/>
      <c r="P80" s="109"/>
    </row>
    <row r="81" spans="13:16" s="108" customFormat="1" x14ac:dyDescent="0.25">
      <c r="M81" s="109"/>
      <c r="N81" s="109"/>
      <c r="O81" s="109"/>
      <c r="P81" s="109"/>
    </row>
    <row r="82" spans="13:16" s="108" customFormat="1" x14ac:dyDescent="0.25">
      <c r="M82" s="109"/>
      <c r="N82" s="109"/>
      <c r="O82" s="109"/>
      <c r="P82" s="109"/>
    </row>
    <row r="83" spans="13:16" s="108" customFormat="1" x14ac:dyDescent="0.25">
      <c r="M83" s="109"/>
      <c r="N83" s="109"/>
      <c r="O83" s="109"/>
      <c r="P83" s="109"/>
    </row>
    <row r="84" spans="13:16" s="108" customFormat="1" x14ac:dyDescent="0.25">
      <c r="M84" s="109"/>
      <c r="N84" s="109"/>
      <c r="O84" s="109"/>
      <c r="P84" s="109"/>
    </row>
    <row r="85" spans="13:16" s="108" customFormat="1" x14ac:dyDescent="0.25">
      <c r="M85" s="109"/>
      <c r="N85" s="109"/>
      <c r="O85" s="109"/>
      <c r="P85" s="109"/>
    </row>
    <row r="86" spans="13:16" s="108" customFormat="1" x14ac:dyDescent="0.25">
      <c r="M86" s="109"/>
      <c r="N86" s="109"/>
      <c r="O86" s="109"/>
      <c r="P86" s="109"/>
    </row>
    <row r="87" spans="13:16" s="108" customFormat="1" x14ac:dyDescent="0.25">
      <c r="M87" s="109"/>
      <c r="N87" s="109"/>
      <c r="O87" s="109"/>
      <c r="P87" s="109"/>
    </row>
    <row r="88" spans="13:16" s="108" customFormat="1" x14ac:dyDescent="0.25">
      <c r="M88" s="109"/>
      <c r="N88" s="109"/>
      <c r="O88" s="109"/>
      <c r="P88" s="109"/>
    </row>
    <row r="89" spans="13:16" s="108" customFormat="1" x14ac:dyDescent="0.25">
      <c r="M89" s="109"/>
      <c r="N89" s="109"/>
      <c r="O89" s="109"/>
      <c r="P89" s="109"/>
    </row>
    <row r="90" spans="13:16" s="108" customFormat="1" x14ac:dyDescent="0.25">
      <c r="M90" s="109"/>
      <c r="N90" s="109"/>
      <c r="O90" s="109"/>
      <c r="P90" s="109"/>
    </row>
    <row r="91" spans="13:16" s="108" customFormat="1" x14ac:dyDescent="0.25">
      <c r="M91" s="109"/>
      <c r="N91" s="109"/>
      <c r="O91" s="109"/>
      <c r="P91" s="109"/>
    </row>
    <row r="92" spans="13:16" s="108" customFormat="1" x14ac:dyDescent="0.25">
      <c r="M92" s="109"/>
      <c r="N92" s="109"/>
      <c r="O92" s="109"/>
      <c r="P92" s="109"/>
    </row>
    <row r="93" spans="13:16" s="108" customFormat="1" x14ac:dyDescent="0.25">
      <c r="M93" s="109"/>
      <c r="N93" s="109"/>
      <c r="O93" s="109"/>
      <c r="P93" s="109"/>
    </row>
    <row r="94" spans="13:16" s="108" customFormat="1" x14ac:dyDescent="0.25">
      <c r="M94" s="109"/>
      <c r="N94" s="109"/>
      <c r="O94" s="109"/>
      <c r="P94" s="109"/>
    </row>
    <row r="95" spans="13:16" s="108" customFormat="1" x14ac:dyDescent="0.25">
      <c r="M95" s="109"/>
      <c r="N95" s="109"/>
      <c r="O95" s="109"/>
      <c r="P95" s="109"/>
    </row>
    <row r="96" spans="13:16" s="108" customFormat="1" x14ac:dyDescent="0.25">
      <c r="M96" s="109"/>
      <c r="N96" s="109"/>
      <c r="O96" s="109"/>
      <c r="P96" s="109"/>
    </row>
    <row r="97" spans="13:16" s="108" customFormat="1" x14ac:dyDescent="0.25">
      <c r="M97" s="109"/>
      <c r="N97" s="109"/>
      <c r="O97" s="109"/>
      <c r="P97" s="109"/>
    </row>
    <row r="98" spans="13:16" s="108" customFormat="1" x14ac:dyDescent="0.25">
      <c r="M98" s="109"/>
      <c r="N98" s="109"/>
      <c r="O98" s="109"/>
      <c r="P98" s="109"/>
    </row>
    <row r="99" spans="13:16" s="108" customFormat="1" x14ac:dyDescent="0.25">
      <c r="M99" s="109"/>
      <c r="N99" s="109"/>
      <c r="O99" s="109"/>
      <c r="P99" s="109"/>
    </row>
    <row r="100" spans="13:16" s="108" customFormat="1" x14ac:dyDescent="0.25">
      <c r="M100" s="109"/>
      <c r="N100" s="109"/>
      <c r="O100" s="109"/>
      <c r="P100" s="109"/>
    </row>
    <row r="101" spans="13:16" s="108" customFormat="1" x14ac:dyDescent="0.25">
      <c r="M101" s="109"/>
      <c r="N101" s="109"/>
      <c r="O101" s="109"/>
      <c r="P101" s="109"/>
    </row>
    <row r="102" spans="13:16" s="108" customFormat="1" x14ac:dyDescent="0.25">
      <c r="M102" s="109"/>
      <c r="N102" s="109"/>
      <c r="O102" s="109"/>
      <c r="P102" s="109"/>
    </row>
    <row r="103" spans="13:16" s="108" customFormat="1" x14ac:dyDescent="0.25">
      <c r="M103" s="109"/>
      <c r="N103" s="109"/>
      <c r="O103" s="109"/>
      <c r="P103" s="109"/>
    </row>
    <row r="104" spans="13:16" s="108" customFormat="1" x14ac:dyDescent="0.25">
      <c r="M104" s="109"/>
      <c r="N104" s="109"/>
      <c r="O104" s="109"/>
      <c r="P104" s="109"/>
    </row>
    <row r="105" spans="13:16" s="108" customFormat="1" x14ac:dyDescent="0.25">
      <c r="M105" s="109"/>
      <c r="N105" s="109"/>
      <c r="O105" s="109"/>
      <c r="P105" s="109"/>
    </row>
    <row r="106" spans="13:16" s="108" customFormat="1" x14ac:dyDescent="0.25">
      <c r="M106" s="109"/>
      <c r="N106" s="109"/>
      <c r="O106" s="109"/>
      <c r="P106" s="109"/>
    </row>
    <row r="107" spans="13:16" s="108" customFormat="1" x14ac:dyDescent="0.25">
      <c r="M107" s="109"/>
      <c r="N107" s="109"/>
      <c r="O107" s="109"/>
      <c r="P107" s="109"/>
    </row>
    <row r="108" spans="13:16" s="108" customFormat="1" x14ac:dyDescent="0.25">
      <c r="M108" s="109"/>
      <c r="N108" s="109"/>
      <c r="O108" s="109"/>
      <c r="P108" s="109"/>
    </row>
    <row r="109" spans="13:16" s="108" customFormat="1" x14ac:dyDescent="0.25">
      <c r="M109" s="109"/>
      <c r="N109" s="109"/>
      <c r="O109" s="109"/>
      <c r="P109" s="109"/>
    </row>
    <row r="110" spans="13:16" s="108" customFormat="1" x14ac:dyDescent="0.25">
      <c r="M110" s="109"/>
      <c r="N110" s="109"/>
      <c r="O110" s="109"/>
      <c r="P110" s="109"/>
    </row>
    <row r="111" spans="13:16" s="108" customFormat="1" x14ac:dyDescent="0.25">
      <c r="M111" s="109"/>
      <c r="N111" s="109"/>
      <c r="O111" s="109"/>
      <c r="P111" s="109"/>
    </row>
    <row r="112" spans="13:16" s="108" customFormat="1" x14ac:dyDescent="0.25">
      <c r="M112" s="109"/>
      <c r="N112" s="109"/>
      <c r="O112" s="109"/>
      <c r="P112" s="109"/>
    </row>
    <row r="113" spans="12:16" s="108" customFormat="1" x14ac:dyDescent="0.25">
      <c r="M113" s="109"/>
      <c r="N113" s="109"/>
      <c r="O113" s="109"/>
      <c r="P113" s="109"/>
    </row>
    <row r="114" spans="12:16" s="108" customFormat="1" x14ac:dyDescent="0.25">
      <c r="M114" s="109"/>
      <c r="N114" s="109"/>
      <c r="O114" s="109"/>
      <c r="P114" s="109"/>
    </row>
    <row r="115" spans="12:16" s="108" customFormat="1" x14ac:dyDescent="0.25">
      <c r="M115" s="109"/>
      <c r="N115" s="109"/>
      <c r="O115" s="109"/>
      <c r="P115" s="109"/>
    </row>
    <row r="116" spans="12:16" s="108" customFormat="1" x14ac:dyDescent="0.25">
      <c r="M116" s="109"/>
      <c r="N116" s="109"/>
      <c r="O116" s="109"/>
      <c r="P116" s="109"/>
    </row>
    <row r="117" spans="12:16" s="108" customFormat="1" x14ac:dyDescent="0.25">
      <c r="M117" s="109"/>
      <c r="N117" s="109"/>
      <c r="O117" s="109"/>
      <c r="P117" s="109"/>
    </row>
    <row r="118" spans="12:16" s="108" customFormat="1" x14ac:dyDescent="0.25">
      <c r="L118"/>
      <c r="M118" s="109"/>
      <c r="N118" s="109"/>
      <c r="O118" s="109"/>
      <c r="P118" s="109"/>
    </row>
    <row r="119" spans="12:16" s="108" customFormat="1" x14ac:dyDescent="0.25">
      <c r="L119"/>
      <c r="M119" s="109"/>
      <c r="N119" s="109"/>
      <c r="O119" s="109"/>
      <c r="P119" s="109"/>
    </row>
    <row r="120" spans="12:16" s="108" customFormat="1" x14ac:dyDescent="0.25">
      <c r="L120"/>
      <c r="M120" s="109"/>
      <c r="N120" s="109"/>
      <c r="O120" s="109"/>
      <c r="P120" s="109"/>
    </row>
    <row r="121" spans="12:16" s="108" customFormat="1" x14ac:dyDescent="0.25">
      <c r="L121"/>
      <c r="M121" s="109"/>
      <c r="N121" s="109"/>
      <c r="O121" s="109"/>
      <c r="P121" s="109"/>
    </row>
    <row r="122" spans="12:16" s="108" customFormat="1" x14ac:dyDescent="0.25">
      <c r="L122"/>
      <c r="M122" s="109"/>
      <c r="N122" s="109"/>
      <c r="O122" s="109"/>
      <c r="P122" s="109"/>
    </row>
    <row r="123" spans="12:16" s="108" customFormat="1" x14ac:dyDescent="0.25">
      <c r="L123"/>
      <c r="M123" s="109"/>
      <c r="N123" s="109"/>
      <c r="O123" s="109"/>
      <c r="P123" s="109"/>
    </row>
  </sheetData>
  <mergeCells count="256">
    <mergeCell ref="L55:L56"/>
    <mergeCell ref="M55:M56"/>
    <mergeCell ref="N55:N56"/>
    <mergeCell ref="O55:O56"/>
    <mergeCell ref="P55:P56"/>
    <mergeCell ref="Q55:Q56"/>
    <mergeCell ref="R55:R56"/>
    <mergeCell ref="A55:A56"/>
    <mergeCell ref="B55:B56"/>
    <mergeCell ref="C55:C56"/>
    <mergeCell ref="D55:D56"/>
    <mergeCell ref="E55:E56"/>
    <mergeCell ref="F55:F56"/>
    <mergeCell ref="G55:G56"/>
    <mergeCell ref="J55:J56"/>
    <mergeCell ref="K55:K56"/>
    <mergeCell ref="L53:L54"/>
    <mergeCell ref="M53:M54"/>
    <mergeCell ref="N53:N54"/>
    <mergeCell ref="O53:O54"/>
    <mergeCell ref="P53:P54"/>
    <mergeCell ref="Q53:Q54"/>
    <mergeCell ref="R53:R54"/>
    <mergeCell ref="C48:C49"/>
    <mergeCell ref="L48:L49"/>
    <mergeCell ref="M48:M49"/>
    <mergeCell ref="Q50:Q52"/>
    <mergeCell ref="R50:R52"/>
    <mergeCell ref="L50:L52"/>
    <mergeCell ref="M50:M52"/>
    <mergeCell ref="N50:N52"/>
    <mergeCell ref="O50:O52"/>
    <mergeCell ref="P50:P52"/>
    <mergeCell ref="D42:D43"/>
    <mergeCell ref="E42:E43"/>
    <mergeCell ref="F42:F43"/>
    <mergeCell ref="G42:G43"/>
    <mergeCell ref="J42:J43"/>
    <mergeCell ref="K42:K43"/>
    <mergeCell ref="A53:A54"/>
    <mergeCell ref="B53:B54"/>
    <mergeCell ref="C53:C54"/>
    <mergeCell ref="D53:D54"/>
    <mergeCell ref="E53:E54"/>
    <mergeCell ref="F53:F54"/>
    <mergeCell ref="G53:G54"/>
    <mergeCell ref="J53:J54"/>
    <mergeCell ref="K53:K54"/>
    <mergeCell ref="Q46:Q47"/>
    <mergeCell ref="R46:R47"/>
    <mergeCell ref="N48:N49"/>
    <mergeCell ref="O48:O49"/>
    <mergeCell ref="P48:P49"/>
    <mergeCell ref="Q48:Q49"/>
    <mergeCell ref="R48:R49"/>
    <mergeCell ref="L19:L24"/>
    <mergeCell ref="M19:M24"/>
    <mergeCell ref="N19:N24"/>
    <mergeCell ref="O19:O24"/>
    <mergeCell ref="P19:P24"/>
    <mergeCell ref="Q19:Q24"/>
    <mergeCell ref="R19:R24"/>
    <mergeCell ref="L46:L47"/>
    <mergeCell ref="M46:M47"/>
    <mergeCell ref="N46:N47"/>
    <mergeCell ref="O46:O47"/>
    <mergeCell ref="L44:L45"/>
    <mergeCell ref="M44:M45"/>
    <mergeCell ref="N44:N45"/>
    <mergeCell ref="O44:O45"/>
    <mergeCell ref="P44:P45"/>
    <mergeCell ref="Q44:Q45"/>
    <mergeCell ref="G7:G8"/>
    <mergeCell ref="J7:J8"/>
    <mergeCell ref="K7:K8"/>
    <mergeCell ref="L7:L8"/>
    <mergeCell ref="M7:M8"/>
    <mergeCell ref="N7:N8"/>
    <mergeCell ref="Q7:Q8"/>
    <mergeCell ref="M9:M10"/>
    <mergeCell ref="N9:N10"/>
    <mergeCell ref="O9:O10"/>
    <mergeCell ref="P9:P10"/>
    <mergeCell ref="Q9:Q10"/>
    <mergeCell ref="R9:R10"/>
    <mergeCell ref="R7:R8"/>
    <mergeCell ref="D9:D10"/>
    <mergeCell ref="E9:E10"/>
    <mergeCell ref="A19:A24"/>
    <mergeCell ref="B19:B24"/>
    <mergeCell ref="C19:C24"/>
    <mergeCell ref="D19:D24"/>
    <mergeCell ref="E19:E24"/>
    <mergeCell ref="F19:F24"/>
    <mergeCell ref="G19:G24"/>
    <mergeCell ref="J19:J24"/>
    <mergeCell ref="K19:K24"/>
    <mergeCell ref="F9:F10"/>
    <mergeCell ref="G9:G10"/>
    <mergeCell ref="J9:J10"/>
    <mergeCell ref="K9:K10"/>
    <mergeCell ref="L9:L10"/>
    <mergeCell ref="O7:O8"/>
    <mergeCell ref="P7:P8"/>
    <mergeCell ref="E16:E18"/>
    <mergeCell ref="O11:O15"/>
    <mergeCell ref="P11:P15"/>
    <mergeCell ref="R16:R18"/>
    <mergeCell ref="A50:A52"/>
    <mergeCell ref="B50:B52"/>
    <mergeCell ref="C50:C52"/>
    <mergeCell ref="D50:D52"/>
    <mergeCell ref="E50:E52"/>
    <mergeCell ref="F50:F52"/>
    <mergeCell ref="G50:G52"/>
    <mergeCell ref="J50:J52"/>
    <mergeCell ref="K50:K52"/>
    <mergeCell ref="A48:A49"/>
    <mergeCell ref="D48:D49"/>
    <mergeCell ref="E48:E49"/>
    <mergeCell ref="F48:F49"/>
    <mergeCell ref="G48:G49"/>
    <mergeCell ref="J48:J49"/>
    <mergeCell ref="K48:K49"/>
    <mergeCell ref="A46:A47"/>
    <mergeCell ref="B46:B47"/>
    <mergeCell ref="C46:C47"/>
    <mergeCell ref="D46:D47"/>
    <mergeCell ref="E46:E47"/>
    <mergeCell ref="F46:F47"/>
    <mergeCell ref="G46:G47"/>
    <mergeCell ref="J46:J47"/>
    <mergeCell ref="K46:K47"/>
    <mergeCell ref="R44:R45"/>
    <mergeCell ref="A40:A41"/>
    <mergeCell ref="B40:B41"/>
    <mergeCell ref="C40:C41"/>
    <mergeCell ref="D40:D41"/>
    <mergeCell ref="E40:E41"/>
    <mergeCell ref="F40:F41"/>
    <mergeCell ref="G40:G41"/>
    <mergeCell ref="J40:J41"/>
    <mergeCell ref="R40:R41"/>
    <mergeCell ref="Q42:Q43"/>
    <mergeCell ref="R42:R43"/>
    <mergeCell ref="A44:A45"/>
    <mergeCell ref="B44:B45"/>
    <mergeCell ref="C44:C45"/>
    <mergeCell ref="D44:D45"/>
    <mergeCell ref="E44:E45"/>
    <mergeCell ref="F44:F45"/>
    <mergeCell ref="G44:G45"/>
    <mergeCell ref="J44:J45"/>
    <mergeCell ref="K44:K45"/>
    <mergeCell ref="A42:A43"/>
    <mergeCell ref="B42:B43"/>
    <mergeCell ref="C42:C43"/>
    <mergeCell ref="Q30:Q39"/>
    <mergeCell ref="R30:R39"/>
    <mergeCell ref="P25:P29"/>
    <mergeCell ref="Q25:Q29"/>
    <mergeCell ref="R25:R29"/>
    <mergeCell ref="L30:L39"/>
    <mergeCell ref="M30:M39"/>
    <mergeCell ref="N30:N39"/>
    <mergeCell ref="M40:M41"/>
    <mergeCell ref="N40:N41"/>
    <mergeCell ref="O40:O41"/>
    <mergeCell ref="P40:P41"/>
    <mergeCell ref="Q40:Q41"/>
    <mergeCell ref="O30:O39"/>
    <mergeCell ref="P30:P39"/>
    <mergeCell ref="L25:L29"/>
    <mergeCell ref="M25:M29"/>
    <mergeCell ref="N25:N29"/>
    <mergeCell ref="O25:O29"/>
    <mergeCell ref="A30:A39"/>
    <mergeCell ref="B30:B39"/>
    <mergeCell ref="C30:C39"/>
    <mergeCell ref="D30:D39"/>
    <mergeCell ref="E30:E39"/>
    <mergeCell ref="F30:F39"/>
    <mergeCell ref="G30:G39"/>
    <mergeCell ref="J30:J39"/>
    <mergeCell ref="K30:K39"/>
    <mergeCell ref="Q16:Q18"/>
    <mergeCell ref="F16:F18"/>
    <mergeCell ref="G16:G18"/>
    <mergeCell ref="J16:J18"/>
    <mergeCell ref="Q11:Q15"/>
    <mergeCell ref="A25:A29"/>
    <mergeCell ref="B25:B29"/>
    <mergeCell ref="C25:C29"/>
    <mergeCell ref="D25:D29"/>
    <mergeCell ref="E25:E29"/>
    <mergeCell ref="F25:F29"/>
    <mergeCell ref="G25:G29"/>
    <mergeCell ref="J25:J29"/>
    <mergeCell ref="K25:K29"/>
    <mergeCell ref="R11:R15"/>
    <mergeCell ref="A11:A15"/>
    <mergeCell ref="B11:B15"/>
    <mergeCell ref="C11:C15"/>
    <mergeCell ref="D11:D15"/>
    <mergeCell ref="E11:E15"/>
    <mergeCell ref="F11:F15"/>
    <mergeCell ref="G11:G15"/>
    <mergeCell ref="J11:J15"/>
    <mergeCell ref="K11:K15"/>
    <mergeCell ref="L11:L15"/>
    <mergeCell ref="M11:M15"/>
    <mergeCell ref="N11:N15"/>
    <mergeCell ref="F7:F8"/>
    <mergeCell ref="B9:B10"/>
    <mergeCell ref="C9:C10"/>
    <mergeCell ref="A16:A18"/>
    <mergeCell ref="B16:B18"/>
    <mergeCell ref="C16:C18"/>
    <mergeCell ref="D16:D18"/>
    <mergeCell ref="M58:N58"/>
    <mergeCell ref="O58:P58"/>
    <mergeCell ref="K16:K18"/>
    <mergeCell ref="L16:L18"/>
    <mergeCell ref="K40:K41"/>
    <mergeCell ref="L40:L41"/>
    <mergeCell ref="P46:P47"/>
    <mergeCell ref="L42:L43"/>
    <mergeCell ref="M42:M43"/>
    <mergeCell ref="N42:N43"/>
    <mergeCell ref="O42:O43"/>
    <mergeCell ref="P42:P43"/>
    <mergeCell ref="B48:B49"/>
    <mergeCell ref="M16:M18"/>
    <mergeCell ref="N16:N18"/>
    <mergeCell ref="O16:O18"/>
    <mergeCell ref="P16:P18"/>
    <mergeCell ref="A4:A5"/>
    <mergeCell ref="B4:B5"/>
    <mergeCell ref="C4:C5"/>
    <mergeCell ref="D4:D5"/>
    <mergeCell ref="E4:E5"/>
    <mergeCell ref="A9:A10"/>
    <mergeCell ref="A7:A8"/>
    <mergeCell ref="B7:B8"/>
    <mergeCell ref="C7:C8"/>
    <mergeCell ref="D7:D8"/>
    <mergeCell ref="E7:E8"/>
    <mergeCell ref="Q4:Q5"/>
    <mergeCell ref="R4:R5"/>
    <mergeCell ref="G4:G5"/>
    <mergeCell ref="H4:I4"/>
    <mergeCell ref="J4:J5"/>
    <mergeCell ref="K4:L4"/>
    <mergeCell ref="M4:N4"/>
    <mergeCell ref="O4:P4"/>
    <mergeCell ref="F4: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85"/>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03" t="s">
        <v>4069</v>
      </c>
    </row>
    <row r="4" spans="1:19" s="106" customFormat="1" ht="47.25" customHeight="1" x14ac:dyDescent="0.25">
      <c r="A4" s="890" t="s">
        <v>0</v>
      </c>
      <c r="B4" s="892" t="s">
        <v>1</v>
      </c>
      <c r="C4" s="892" t="s">
        <v>2</v>
      </c>
      <c r="D4" s="892" t="s">
        <v>3</v>
      </c>
      <c r="E4" s="890" t="s">
        <v>4</v>
      </c>
      <c r="F4" s="890" t="s">
        <v>5</v>
      </c>
      <c r="G4" s="890" t="s">
        <v>6</v>
      </c>
      <c r="H4" s="895" t="s">
        <v>7</v>
      </c>
      <c r="I4" s="895"/>
      <c r="J4" s="890" t="s">
        <v>8</v>
      </c>
      <c r="K4" s="896" t="s">
        <v>9</v>
      </c>
      <c r="L4" s="897"/>
      <c r="M4" s="894" t="s">
        <v>10</v>
      </c>
      <c r="N4" s="894"/>
      <c r="O4" s="894" t="s">
        <v>11</v>
      </c>
      <c r="P4" s="894"/>
      <c r="Q4" s="890" t="s">
        <v>12</v>
      </c>
      <c r="R4" s="892" t="s">
        <v>13</v>
      </c>
      <c r="S4" s="105"/>
    </row>
    <row r="5" spans="1:19" s="106" customFormat="1" ht="35.25" customHeight="1" x14ac:dyDescent="0.2">
      <c r="A5" s="891"/>
      <c r="B5" s="893"/>
      <c r="C5" s="893"/>
      <c r="D5" s="893"/>
      <c r="E5" s="891"/>
      <c r="F5" s="891"/>
      <c r="G5" s="891"/>
      <c r="H5" s="190" t="s">
        <v>14</v>
      </c>
      <c r="I5" s="190" t="s">
        <v>15</v>
      </c>
      <c r="J5" s="891"/>
      <c r="K5" s="191">
        <v>2018</v>
      </c>
      <c r="L5" s="191">
        <v>2019</v>
      </c>
      <c r="M5" s="192">
        <v>2018</v>
      </c>
      <c r="N5" s="192">
        <v>2019</v>
      </c>
      <c r="O5" s="192">
        <v>2018</v>
      </c>
      <c r="P5" s="192">
        <v>2019</v>
      </c>
      <c r="Q5" s="891"/>
      <c r="R5" s="893"/>
      <c r="S5" s="105"/>
    </row>
    <row r="6" spans="1:19" s="106" customFormat="1" ht="15.75" customHeight="1" x14ac:dyDescent="0.2">
      <c r="A6" s="193" t="s">
        <v>16</v>
      </c>
      <c r="B6" s="190" t="s">
        <v>17</v>
      </c>
      <c r="C6" s="190" t="s">
        <v>18</v>
      </c>
      <c r="D6" s="190" t="s">
        <v>19</v>
      </c>
      <c r="E6" s="193" t="s">
        <v>20</v>
      </c>
      <c r="F6" s="193" t="s">
        <v>21</v>
      </c>
      <c r="G6" s="193" t="s">
        <v>22</v>
      </c>
      <c r="H6" s="190" t="s">
        <v>23</v>
      </c>
      <c r="I6" s="190" t="s">
        <v>24</v>
      </c>
      <c r="J6" s="193" t="s">
        <v>25</v>
      </c>
      <c r="K6" s="191" t="s">
        <v>26</v>
      </c>
      <c r="L6" s="191" t="s">
        <v>27</v>
      </c>
      <c r="M6" s="194" t="s">
        <v>28</v>
      </c>
      <c r="N6" s="194" t="s">
        <v>29</v>
      </c>
      <c r="O6" s="194" t="s">
        <v>30</v>
      </c>
      <c r="P6" s="194" t="s">
        <v>31</v>
      </c>
      <c r="Q6" s="193" t="s">
        <v>32</v>
      </c>
      <c r="R6" s="190" t="s">
        <v>33</v>
      </c>
      <c r="S6" s="105"/>
    </row>
    <row r="7" spans="1:19" s="3" customFormat="1" ht="85.5" customHeight="1" x14ac:dyDescent="0.25">
      <c r="A7" s="1">
        <v>1</v>
      </c>
      <c r="B7" s="1" t="s">
        <v>822</v>
      </c>
      <c r="C7" s="1">
        <v>1</v>
      </c>
      <c r="D7" s="214">
        <v>6</v>
      </c>
      <c r="E7" s="214" t="s">
        <v>823</v>
      </c>
      <c r="F7" s="214" t="s">
        <v>824</v>
      </c>
      <c r="G7" s="214" t="s">
        <v>825</v>
      </c>
      <c r="H7" s="214" t="s">
        <v>826</v>
      </c>
      <c r="I7" s="5" t="s">
        <v>830</v>
      </c>
      <c r="J7" s="214" t="s">
        <v>827</v>
      </c>
      <c r="K7" s="222" t="s">
        <v>59</v>
      </c>
      <c r="L7" s="222"/>
      <c r="M7" s="223">
        <v>17850</v>
      </c>
      <c r="N7" s="223"/>
      <c r="O7" s="223">
        <v>17850</v>
      </c>
      <c r="P7" s="223"/>
      <c r="Q7" s="214" t="s">
        <v>828</v>
      </c>
      <c r="R7" s="214" t="s">
        <v>829</v>
      </c>
      <c r="S7" s="2"/>
    </row>
    <row r="8" spans="1:19" s="3" customFormat="1" ht="52.5" customHeight="1" x14ac:dyDescent="0.25">
      <c r="A8" s="776">
        <v>2</v>
      </c>
      <c r="B8" s="767" t="s">
        <v>822</v>
      </c>
      <c r="C8" s="767">
        <v>1</v>
      </c>
      <c r="D8" s="768">
        <v>9</v>
      </c>
      <c r="E8" s="768" t="s">
        <v>831</v>
      </c>
      <c r="F8" s="768" t="s">
        <v>832</v>
      </c>
      <c r="G8" s="771" t="s">
        <v>833</v>
      </c>
      <c r="H8" s="214" t="s">
        <v>834</v>
      </c>
      <c r="I8" s="5" t="s">
        <v>36</v>
      </c>
      <c r="J8" s="768" t="s">
        <v>835</v>
      </c>
      <c r="K8" s="773" t="s">
        <v>101</v>
      </c>
      <c r="L8" s="773"/>
      <c r="M8" s="774">
        <v>15420.66</v>
      </c>
      <c r="N8" s="774"/>
      <c r="O8" s="774">
        <v>15420.66</v>
      </c>
      <c r="P8" s="774"/>
      <c r="Q8" s="768" t="s">
        <v>828</v>
      </c>
      <c r="R8" s="768" t="s">
        <v>829</v>
      </c>
      <c r="S8" s="2"/>
    </row>
    <row r="9" spans="1:19" s="3" customFormat="1" ht="62.25" customHeight="1" x14ac:dyDescent="0.25">
      <c r="A9" s="889"/>
      <c r="B9" s="767"/>
      <c r="C9" s="767"/>
      <c r="D9" s="768"/>
      <c r="E9" s="768"/>
      <c r="F9" s="768"/>
      <c r="G9" s="785"/>
      <c r="H9" s="214" t="s">
        <v>781</v>
      </c>
      <c r="I9" s="5" t="s">
        <v>836</v>
      </c>
      <c r="J9" s="768"/>
      <c r="K9" s="768"/>
      <c r="L9" s="768"/>
      <c r="M9" s="767"/>
      <c r="N9" s="767"/>
      <c r="O9" s="767"/>
      <c r="P9" s="767"/>
      <c r="Q9" s="768"/>
      <c r="R9" s="768"/>
      <c r="S9" s="2"/>
    </row>
    <row r="10" spans="1:19" s="3" customFormat="1" ht="52.5" customHeight="1" x14ac:dyDescent="0.25">
      <c r="A10" s="777"/>
      <c r="B10" s="767"/>
      <c r="C10" s="767"/>
      <c r="D10" s="768"/>
      <c r="E10" s="768"/>
      <c r="F10" s="768"/>
      <c r="G10" s="772"/>
      <c r="H10" s="214" t="s">
        <v>837</v>
      </c>
      <c r="I10" s="5" t="s">
        <v>838</v>
      </c>
      <c r="J10" s="768"/>
      <c r="K10" s="768"/>
      <c r="L10" s="768"/>
      <c r="M10" s="767"/>
      <c r="N10" s="767"/>
      <c r="O10" s="767"/>
      <c r="P10" s="767"/>
      <c r="Q10" s="768"/>
      <c r="R10" s="768"/>
      <c r="S10" s="2"/>
    </row>
    <row r="11" spans="1:19" s="107" customFormat="1" ht="63" customHeight="1" x14ac:dyDescent="0.25">
      <c r="A11" s="750">
        <v>3</v>
      </c>
      <c r="B11" s="755" t="s">
        <v>51</v>
      </c>
      <c r="C11" s="755">
        <v>1</v>
      </c>
      <c r="D11" s="756">
        <v>9</v>
      </c>
      <c r="E11" s="756" t="s">
        <v>839</v>
      </c>
      <c r="F11" s="970" t="s">
        <v>840</v>
      </c>
      <c r="G11" s="756" t="s">
        <v>841</v>
      </c>
      <c r="H11" s="15" t="s">
        <v>842</v>
      </c>
      <c r="I11" s="129" t="s">
        <v>36</v>
      </c>
      <c r="J11" s="756" t="s">
        <v>835</v>
      </c>
      <c r="K11" s="764" t="s">
        <v>62</v>
      </c>
      <c r="L11" s="764"/>
      <c r="M11" s="765">
        <v>20000</v>
      </c>
      <c r="N11" s="765"/>
      <c r="O11" s="765">
        <v>20000</v>
      </c>
      <c r="P11" s="765"/>
      <c r="Q11" s="756" t="s">
        <v>828</v>
      </c>
      <c r="R11" s="756" t="s">
        <v>829</v>
      </c>
      <c r="S11" s="119"/>
    </row>
    <row r="12" spans="1:19" s="107" customFormat="1" ht="70.5" customHeight="1" x14ac:dyDescent="0.25">
      <c r="A12" s="900"/>
      <c r="B12" s="782"/>
      <c r="C12" s="782"/>
      <c r="D12" s="784"/>
      <c r="E12" s="784"/>
      <c r="F12" s="971"/>
      <c r="G12" s="784"/>
      <c r="H12" s="130" t="s">
        <v>843</v>
      </c>
      <c r="I12" s="113" t="s">
        <v>836</v>
      </c>
      <c r="J12" s="784"/>
      <c r="K12" s="784"/>
      <c r="L12" s="784"/>
      <c r="M12" s="782"/>
      <c r="N12" s="782"/>
      <c r="O12" s="782"/>
      <c r="P12" s="782"/>
      <c r="Q12" s="784"/>
      <c r="R12" s="784"/>
      <c r="S12" s="119"/>
    </row>
    <row r="13" spans="1:19" s="3" customFormat="1" ht="67.5" customHeight="1" x14ac:dyDescent="0.25">
      <c r="A13" s="776">
        <v>4</v>
      </c>
      <c r="B13" s="768" t="s">
        <v>844</v>
      </c>
      <c r="C13" s="767">
        <v>1</v>
      </c>
      <c r="D13" s="768">
        <v>9</v>
      </c>
      <c r="E13" s="769" t="s">
        <v>845</v>
      </c>
      <c r="F13" s="768" t="s">
        <v>846</v>
      </c>
      <c r="G13" s="769" t="s">
        <v>2237</v>
      </c>
      <c r="H13" s="214" t="s">
        <v>847</v>
      </c>
      <c r="I13" s="5" t="s">
        <v>848</v>
      </c>
      <c r="J13" s="768" t="s">
        <v>849</v>
      </c>
      <c r="K13" s="773" t="s">
        <v>59</v>
      </c>
      <c r="L13" s="773"/>
      <c r="M13" s="972">
        <v>160000</v>
      </c>
      <c r="N13" s="972"/>
      <c r="O13" s="972">
        <v>160000</v>
      </c>
      <c r="P13" s="972"/>
      <c r="Q13" s="768" t="s">
        <v>828</v>
      </c>
      <c r="R13" s="768" t="s">
        <v>829</v>
      </c>
      <c r="S13" s="2"/>
    </row>
    <row r="14" spans="1:19" s="3" customFormat="1" ht="156.75" customHeight="1" x14ac:dyDescent="0.25">
      <c r="A14" s="777"/>
      <c r="B14" s="768"/>
      <c r="C14" s="767"/>
      <c r="D14" s="768"/>
      <c r="E14" s="770"/>
      <c r="F14" s="768"/>
      <c r="G14" s="770"/>
      <c r="H14" s="214" t="s">
        <v>850</v>
      </c>
      <c r="I14" s="5" t="s">
        <v>851</v>
      </c>
      <c r="J14" s="768"/>
      <c r="K14" s="768"/>
      <c r="L14" s="768"/>
      <c r="M14" s="973"/>
      <c r="N14" s="973"/>
      <c r="O14" s="973"/>
      <c r="P14" s="973"/>
      <c r="Q14" s="768"/>
      <c r="R14" s="768"/>
      <c r="S14" s="2"/>
    </row>
    <row r="15" spans="1:19" s="107" customFormat="1" ht="74.25" customHeight="1" x14ac:dyDescent="0.25">
      <c r="A15" s="750">
        <v>5</v>
      </c>
      <c r="B15" s="755" t="s">
        <v>51</v>
      </c>
      <c r="C15" s="755">
        <v>3</v>
      </c>
      <c r="D15" s="756">
        <v>10</v>
      </c>
      <c r="E15" s="756" t="s">
        <v>852</v>
      </c>
      <c r="F15" s="756" t="s">
        <v>853</v>
      </c>
      <c r="G15" s="974" t="s">
        <v>854</v>
      </c>
      <c r="H15" s="117" t="s">
        <v>855</v>
      </c>
      <c r="I15" s="113" t="s">
        <v>856</v>
      </c>
      <c r="J15" s="756" t="s">
        <v>857</v>
      </c>
      <c r="K15" s="764" t="s">
        <v>59</v>
      </c>
      <c r="L15" s="764"/>
      <c r="M15" s="765">
        <v>65000</v>
      </c>
      <c r="N15" s="765"/>
      <c r="O15" s="765">
        <v>65000</v>
      </c>
      <c r="P15" s="765"/>
      <c r="Q15" s="944" t="s">
        <v>828</v>
      </c>
      <c r="R15" s="756" t="s">
        <v>829</v>
      </c>
      <c r="S15" s="119"/>
    </row>
    <row r="16" spans="1:19" s="107" customFormat="1" ht="66" customHeight="1" x14ac:dyDescent="0.25">
      <c r="A16" s="900"/>
      <c r="B16" s="782"/>
      <c r="C16" s="782"/>
      <c r="D16" s="784"/>
      <c r="E16" s="784"/>
      <c r="F16" s="784"/>
      <c r="G16" s="975"/>
      <c r="H16" s="117" t="s">
        <v>858</v>
      </c>
      <c r="I16" s="10" t="s">
        <v>859</v>
      </c>
      <c r="J16" s="784"/>
      <c r="K16" s="784"/>
      <c r="L16" s="784"/>
      <c r="M16" s="782"/>
      <c r="N16" s="782"/>
      <c r="O16" s="782"/>
      <c r="P16" s="782"/>
      <c r="Q16" s="784"/>
      <c r="R16" s="784"/>
      <c r="S16" s="119"/>
    </row>
    <row r="17" spans="1:19" s="107" customFormat="1" ht="74.25" customHeight="1" x14ac:dyDescent="0.25">
      <c r="A17" s="115">
        <v>6</v>
      </c>
      <c r="B17" s="115" t="s">
        <v>51</v>
      </c>
      <c r="C17" s="115">
        <v>3</v>
      </c>
      <c r="D17" s="115">
        <v>10</v>
      </c>
      <c r="E17" s="115" t="s">
        <v>860</v>
      </c>
      <c r="F17" s="116" t="s">
        <v>861</v>
      </c>
      <c r="G17" s="115" t="s">
        <v>862</v>
      </c>
      <c r="H17" s="116" t="s">
        <v>826</v>
      </c>
      <c r="I17" s="116" t="s">
        <v>863</v>
      </c>
      <c r="J17" s="116" t="s">
        <v>827</v>
      </c>
      <c r="K17" s="115" t="s">
        <v>59</v>
      </c>
      <c r="L17" s="115"/>
      <c r="M17" s="124">
        <v>25000</v>
      </c>
      <c r="N17" s="115"/>
      <c r="O17" s="124">
        <v>25000</v>
      </c>
      <c r="P17" s="115"/>
      <c r="Q17" s="116" t="s">
        <v>864</v>
      </c>
      <c r="R17" s="116" t="s">
        <v>829</v>
      </c>
      <c r="S17" s="119"/>
    </row>
    <row r="18" spans="1:19" s="3" customFormat="1" ht="65.25" customHeight="1" x14ac:dyDescent="0.25">
      <c r="A18" s="776">
        <v>7</v>
      </c>
      <c r="B18" s="767" t="s">
        <v>51</v>
      </c>
      <c r="C18" s="767">
        <v>3</v>
      </c>
      <c r="D18" s="768">
        <v>10</v>
      </c>
      <c r="E18" s="768" t="s">
        <v>865</v>
      </c>
      <c r="F18" s="768" t="s">
        <v>866</v>
      </c>
      <c r="G18" s="768" t="s">
        <v>2238</v>
      </c>
      <c r="H18" s="214" t="s">
        <v>855</v>
      </c>
      <c r="I18" s="5" t="s">
        <v>36</v>
      </c>
      <c r="J18" s="768" t="s">
        <v>867</v>
      </c>
      <c r="K18" s="773" t="s">
        <v>62</v>
      </c>
      <c r="L18" s="954"/>
      <c r="M18" s="954">
        <v>29999.040000000001</v>
      </c>
      <c r="N18" s="954"/>
      <c r="O18" s="954">
        <v>29999.040000000001</v>
      </c>
      <c r="P18" s="954"/>
      <c r="Q18" s="768" t="s">
        <v>828</v>
      </c>
      <c r="R18" s="768" t="s">
        <v>829</v>
      </c>
      <c r="S18" s="2"/>
    </row>
    <row r="19" spans="1:19" s="3" customFormat="1" ht="87.75" customHeight="1" x14ac:dyDescent="0.25">
      <c r="A19" s="777"/>
      <c r="B19" s="767"/>
      <c r="C19" s="767"/>
      <c r="D19" s="768"/>
      <c r="E19" s="768"/>
      <c r="F19" s="768"/>
      <c r="G19" s="768"/>
      <c r="H19" s="214" t="s">
        <v>868</v>
      </c>
      <c r="I19" s="5" t="s">
        <v>869</v>
      </c>
      <c r="J19" s="768"/>
      <c r="K19" s="768"/>
      <c r="L19" s="954"/>
      <c r="M19" s="954"/>
      <c r="N19" s="954"/>
      <c r="O19" s="954"/>
      <c r="P19" s="954"/>
      <c r="Q19" s="768"/>
      <c r="R19" s="768"/>
      <c r="S19" s="2"/>
    </row>
    <row r="20" spans="1:19" s="3" customFormat="1" ht="35.25" customHeight="1" x14ac:dyDescent="0.25">
      <c r="A20" s="776">
        <v>8</v>
      </c>
      <c r="B20" s="767" t="s">
        <v>822</v>
      </c>
      <c r="C20" s="767">
        <v>5</v>
      </c>
      <c r="D20" s="768">
        <v>11</v>
      </c>
      <c r="E20" s="768" t="s">
        <v>870</v>
      </c>
      <c r="F20" s="768" t="s">
        <v>871</v>
      </c>
      <c r="G20" s="878" t="s">
        <v>833</v>
      </c>
      <c r="H20" s="214" t="s">
        <v>834</v>
      </c>
      <c r="I20" s="5" t="s">
        <v>36</v>
      </c>
      <c r="J20" s="768" t="s">
        <v>872</v>
      </c>
      <c r="K20" s="976" t="s">
        <v>101</v>
      </c>
      <c r="L20" s="976"/>
      <c r="M20" s="860">
        <v>10800</v>
      </c>
      <c r="N20" s="860"/>
      <c r="O20" s="860">
        <v>10800</v>
      </c>
      <c r="P20" s="860"/>
      <c r="Q20" s="771" t="s">
        <v>828</v>
      </c>
      <c r="R20" s="771" t="s">
        <v>829</v>
      </c>
      <c r="S20" s="2"/>
    </row>
    <row r="21" spans="1:19" s="3" customFormat="1" ht="46.5" customHeight="1" x14ac:dyDescent="0.25">
      <c r="A21" s="889"/>
      <c r="B21" s="767"/>
      <c r="C21" s="767"/>
      <c r="D21" s="768"/>
      <c r="E21" s="768"/>
      <c r="F21" s="768"/>
      <c r="G21" s="879"/>
      <c r="H21" s="214" t="s">
        <v>873</v>
      </c>
      <c r="I21" s="5" t="s">
        <v>874</v>
      </c>
      <c r="J21" s="768"/>
      <c r="K21" s="881"/>
      <c r="L21" s="881"/>
      <c r="M21" s="889"/>
      <c r="N21" s="889"/>
      <c r="O21" s="889"/>
      <c r="P21" s="889"/>
      <c r="Q21" s="785"/>
      <c r="R21" s="785"/>
      <c r="S21" s="2"/>
    </row>
    <row r="22" spans="1:19" s="3" customFormat="1" ht="36" customHeight="1" x14ac:dyDescent="0.25">
      <c r="A22" s="777"/>
      <c r="B22" s="767"/>
      <c r="C22" s="767"/>
      <c r="D22" s="768"/>
      <c r="E22" s="768"/>
      <c r="F22" s="768"/>
      <c r="G22" s="880"/>
      <c r="H22" s="214" t="s">
        <v>837</v>
      </c>
      <c r="I22" s="5" t="s">
        <v>838</v>
      </c>
      <c r="J22" s="768"/>
      <c r="K22" s="770"/>
      <c r="L22" s="770"/>
      <c r="M22" s="777"/>
      <c r="N22" s="777"/>
      <c r="O22" s="777"/>
      <c r="P22" s="777"/>
      <c r="Q22" s="772"/>
      <c r="R22" s="772"/>
      <c r="S22" s="2"/>
    </row>
    <row r="23" spans="1:19" s="3" customFormat="1" ht="52.5" customHeight="1" x14ac:dyDescent="0.25">
      <c r="A23" s="767">
        <v>9</v>
      </c>
      <c r="B23" s="776" t="s">
        <v>822</v>
      </c>
      <c r="C23" s="776">
        <v>5</v>
      </c>
      <c r="D23" s="771">
        <v>11</v>
      </c>
      <c r="E23" s="771" t="s">
        <v>875</v>
      </c>
      <c r="F23" s="768" t="s">
        <v>876</v>
      </c>
      <c r="G23" s="768" t="s">
        <v>833</v>
      </c>
      <c r="H23" s="214" t="s">
        <v>834</v>
      </c>
      <c r="I23" s="5" t="s">
        <v>36</v>
      </c>
      <c r="J23" s="771" t="s">
        <v>877</v>
      </c>
      <c r="K23" s="773" t="s">
        <v>101</v>
      </c>
      <c r="L23" s="773"/>
      <c r="M23" s="774">
        <v>25000</v>
      </c>
      <c r="N23" s="774"/>
      <c r="O23" s="774">
        <v>25000</v>
      </c>
      <c r="P23" s="774"/>
      <c r="Q23" s="768" t="s">
        <v>828</v>
      </c>
      <c r="R23" s="768" t="s">
        <v>829</v>
      </c>
      <c r="S23" s="2"/>
    </row>
    <row r="24" spans="1:19" s="3" customFormat="1" ht="66" customHeight="1" x14ac:dyDescent="0.25">
      <c r="A24" s="767"/>
      <c r="B24" s="889"/>
      <c r="C24" s="889"/>
      <c r="D24" s="785"/>
      <c r="E24" s="785"/>
      <c r="F24" s="768"/>
      <c r="G24" s="768"/>
      <c r="H24" s="214" t="s">
        <v>873</v>
      </c>
      <c r="I24" s="5" t="s">
        <v>878</v>
      </c>
      <c r="J24" s="785"/>
      <c r="K24" s="768"/>
      <c r="L24" s="768"/>
      <c r="M24" s="767"/>
      <c r="N24" s="767"/>
      <c r="O24" s="767"/>
      <c r="P24" s="767"/>
      <c r="Q24" s="768"/>
      <c r="R24" s="768"/>
      <c r="S24" s="2"/>
    </row>
    <row r="25" spans="1:19" s="3" customFormat="1" ht="52.5" customHeight="1" x14ac:dyDescent="0.25">
      <c r="A25" s="767"/>
      <c r="B25" s="889"/>
      <c r="C25" s="889"/>
      <c r="D25" s="785"/>
      <c r="E25" s="785"/>
      <c r="F25" s="768"/>
      <c r="G25" s="768"/>
      <c r="H25" s="214" t="s">
        <v>837</v>
      </c>
      <c r="I25" s="5" t="s">
        <v>104</v>
      </c>
      <c r="J25" s="785"/>
      <c r="K25" s="768"/>
      <c r="L25" s="768"/>
      <c r="M25" s="767"/>
      <c r="N25" s="767"/>
      <c r="O25" s="767"/>
      <c r="P25" s="767"/>
      <c r="Q25" s="768"/>
      <c r="R25" s="768"/>
      <c r="S25" s="2"/>
    </row>
    <row r="26" spans="1:19" s="3" customFormat="1" ht="52.5" customHeight="1" x14ac:dyDescent="0.25">
      <c r="A26" s="767"/>
      <c r="B26" s="889"/>
      <c r="C26" s="889"/>
      <c r="D26" s="785"/>
      <c r="E26" s="785"/>
      <c r="F26" s="768"/>
      <c r="G26" s="768"/>
      <c r="H26" s="214" t="s">
        <v>879</v>
      </c>
      <c r="I26" s="5" t="s">
        <v>54</v>
      </c>
      <c r="J26" s="785"/>
      <c r="K26" s="768"/>
      <c r="L26" s="768"/>
      <c r="M26" s="767"/>
      <c r="N26" s="767"/>
      <c r="O26" s="767"/>
      <c r="P26" s="767"/>
      <c r="Q26" s="768"/>
      <c r="R26" s="768"/>
      <c r="S26" s="2"/>
    </row>
    <row r="27" spans="1:19" s="3" customFormat="1" ht="52.5" customHeight="1" x14ac:dyDescent="0.25">
      <c r="A27" s="767"/>
      <c r="B27" s="777"/>
      <c r="C27" s="777"/>
      <c r="D27" s="772"/>
      <c r="E27" s="772"/>
      <c r="F27" s="768"/>
      <c r="G27" s="768"/>
      <c r="H27" s="214" t="s">
        <v>880</v>
      </c>
      <c r="I27" s="5" t="s">
        <v>45</v>
      </c>
      <c r="J27" s="772"/>
      <c r="K27" s="768"/>
      <c r="L27" s="768"/>
      <c r="M27" s="767"/>
      <c r="N27" s="767"/>
      <c r="O27" s="767"/>
      <c r="P27" s="767"/>
      <c r="Q27" s="768"/>
      <c r="R27" s="768"/>
      <c r="S27" s="2"/>
    </row>
    <row r="28" spans="1:19" s="3" customFormat="1" ht="58.5" customHeight="1" x14ac:dyDescent="0.25">
      <c r="A28" s="776">
        <v>10</v>
      </c>
      <c r="B28" s="767" t="s">
        <v>822</v>
      </c>
      <c r="C28" s="767">
        <v>2</v>
      </c>
      <c r="D28" s="768">
        <v>12</v>
      </c>
      <c r="E28" s="768" t="s">
        <v>881</v>
      </c>
      <c r="F28" s="769" t="s">
        <v>882</v>
      </c>
      <c r="G28" s="768" t="s">
        <v>883</v>
      </c>
      <c r="H28" s="214" t="s">
        <v>884</v>
      </c>
      <c r="I28" s="5" t="s">
        <v>36</v>
      </c>
      <c r="J28" s="768" t="s">
        <v>885</v>
      </c>
      <c r="K28" s="976" t="s">
        <v>62</v>
      </c>
      <c r="L28" s="773"/>
      <c r="M28" s="972">
        <v>87684.63</v>
      </c>
      <c r="N28" s="972"/>
      <c r="O28" s="972">
        <v>87684.63</v>
      </c>
      <c r="P28" s="774"/>
      <c r="Q28" s="768" t="s">
        <v>828</v>
      </c>
      <c r="R28" s="768" t="s">
        <v>829</v>
      </c>
      <c r="S28" s="2"/>
    </row>
    <row r="29" spans="1:19" s="3" customFormat="1" ht="69.75" customHeight="1" x14ac:dyDescent="0.25">
      <c r="A29" s="889"/>
      <c r="B29" s="767"/>
      <c r="C29" s="767"/>
      <c r="D29" s="768"/>
      <c r="E29" s="768"/>
      <c r="F29" s="881"/>
      <c r="G29" s="768"/>
      <c r="H29" s="214" t="s">
        <v>886</v>
      </c>
      <c r="I29" s="5" t="s">
        <v>887</v>
      </c>
      <c r="J29" s="768"/>
      <c r="K29" s="881"/>
      <c r="L29" s="768"/>
      <c r="M29" s="977"/>
      <c r="N29" s="977"/>
      <c r="O29" s="977"/>
      <c r="P29" s="767"/>
      <c r="Q29" s="768"/>
      <c r="R29" s="768"/>
      <c r="S29" s="2"/>
    </row>
    <row r="30" spans="1:19" s="3" customFormat="1" ht="88.5" customHeight="1" x14ac:dyDescent="0.25">
      <c r="A30" s="777"/>
      <c r="B30" s="767"/>
      <c r="C30" s="767"/>
      <c r="D30" s="768"/>
      <c r="E30" s="768"/>
      <c r="F30" s="770"/>
      <c r="G30" s="768"/>
      <c r="H30" s="214" t="s">
        <v>888</v>
      </c>
      <c r="I30" s="5" t="s">
        <v>887</v>
      </c>
      <c r="J30" s="768"/>
      <c r="K30" s="770"/>
      <c r="L30" s="768"/>
      <c r="M30" s="973"/>
      <c r="N30" s="973"/>
      <c r="O30" s="973"/>
      <c r="P30" s="767"/>
      <c r="Q30" s="768"/>
      <c r="R30" s="768"/>
      <c r="S30" s="2"/>
    </row>
    <row r="31" spans="1:19" s="107" customFormat="1" ht="74.25" customHeight="1" x14ac:dyDescent="0.25">
      <c r="A31" s="115">
        <v>11</v>
      </c>
      <c r="B31" s="115" t="s">
        <v>822</v>
      </c>
      <c r="C31" s="115">
        <v>2</v>
      </c>
      <c r="D31" s="116">
        <v>12</v>
      </c>
      <c r="E31" s="116" t="s">
        <v>889</v>
      </c>
      <c r="F31" s="116" t="s">
        <v>890</v>
      </c>
      <c r="G31" s="116" t="s">
        <v>891</v>
      </c>
      <c r="H31" s="116" t="s">
        <v>847</v>
      </c>
      <c r="I31" s="113" t="s">
        <v>36</v>
      </c>
      <c r="J31" s="116" t="s">
        <v>892</v>
      </c>
      <c r="K31" s="117" t="s">
        <v>59</v>
      </c>
      <c r="L31" s="117"/>
      <c r="M31" s="124">
        <v>25000</v>
      </c>
      <c r="N31" s="124"/>
      <c r="O31" s="124">
        <v>25000</v>
      </c>
      <c r="P31" s="124"/>
      <c r="Q31" s="116" t="s">
        <v>828</v>
      </c>
      <c r="R31" s="116" t="s">
        <v>829</v>
      </c>
      <c r="S31" s="119"/>
    </row>
    <row r="32" spans="1:19" s="107" customFormat="1" ht="33" customHeight="1" x14ac:dyDescent="0.25">
      <c r="A32" s="750">
        <v>12</v>
      </c>
      <c r="B32" s="750" t="s">
        <v>158</v>
      </c>
      <c r="C32" s="750">
        <v>5</v>
      </c>
      <c r="D32" s="761">
        <v>4</v>
      </c>
      <c r="E32" s="761" t="s">
        <v>893</v>
      </c>
      <c r="F32" s="761" t="s">
        <v>894</v>
      </c>
      <c r="G32" s="761" t="s">
        <v>87</v>
      </c>
      <c r="H32" s="116" t="s">
        <v>895</v>
      </c>
      <c r="I32" s="113" t="s">
        <v>36</v>
      </c>
      <c r="J32" s="761" t="s">
        <v>896</v>
      </c>
      <c r="K32" s="978" t="s">
        <v>62</v>
      </c>
      <c r="L32" s="902"/>
      <c r="M32" s="831">
        <v>58300</v>
      </c>
      <c r="N32" s="831"/>
      <c r="O32" s="831">
        <v>58300</v>
      </c>
      <c r="P32" s="831"/>
      <c r="Q32" s="771" t="s">
        <v>897</v>
      </c>
      <c r="R32" s="761" t="s">
        <v>898</v>
      </c>
      <c r="S32" s="119"/>
    </row>
    <row r="33" spans="1:19" s="107" customFormat="1" ht="50.25" customHeight="1" x14ac:dyDescent="0.25">
      <c r="A33" s="834"/>
      <c r="B33" s="834"/>
      <c r="C33" s="834"/>
      <c r="D33" s="763"/>
      <c r="E33" s="763"/>
      <c r="F33" s="763"/>
      <c r="G33" s="763"/>
      <c r="H33" s="116" t="s">
        <v>899</v>
      </c>
      <c r="I33" s="113" t="s">
        <v>900</v>
      </c>
      <c r="J33" s="763"/>
      <c r="K33" s="979"/>
      <c r="L33" s="925"/>
      <c r="M33" s="833"/>
      <c r="N33" s="833"/>
      <c r="O33" s="833"/>
      <c r="P33" s="833"/>
      <c r="Q33" s="772"/>
      <c r="R33" s="763"/>
      <c r="S33" s="119"/>
    </row>
    <row r="34" spans="1:19" s="410" customFormat="1" ht="29.25" customHeight="1" x14ac:dyDescent="0.25">
      <c r="A34" s="750">
        <v>13</v>
      </c>
      <c r="B34" s="750" t="s">
        <v>65</v>
      </c>
      <c r="C34" s="750">
        <v>1</v>
      </c>
      <c r="D34" s="761">
        <v>6</v>
      </c>
      <c r="E34" s="761" t="s">
        <v>4068</v>
      </c>
      <c r="F34" s="761" t="s">
        <v>901</v>
      </c>
      <c r="G34" s="761" t="s">
        <v>902</v>
      </c>
      <c r="H34" s="556" t="s">
        <v>35</v>
      </c>
      <c r="I34" s="113" t="s">
        <v>36</v>
      </c>
      <c r="J34" s="761" t="s">
        <v>903</v>
      </c>
      <c r="K34" s="902" t="s">
        <v>59</v>
      </c>
      <c r="L34" s="902"/>
      <c r="M34" s="831">
        <f>15600.27+2728.8</f>
        <v>18329.07</v>
      </c>
      <c r="N34" s="831"/>
      <c r="O34" s="831">
        <v>15600.27</v>
      </c>
      <c r="P34" s="831"/>
      <c r="Q34" s="761" t="s">
        <v>116</v>
      </c>
      <c r="R34" s="761" t="s">
        <v>904</v>
      </c>
      <c r="S34" s="119"/>
    </row>
    <row r="35" spans="1:19" s="410" customFormat="1" ht="43.5" customHeight="1" x14ac:dyDescent="0.25">
      <c r="A35" s="751"/>
      <c r="B35" s="751"/>
      <c r="C35" s="751"/>
      <c r="D35" s="762"/>
      <c r="E35" s="762"/>
      <c r="F35" s="762"/>
      <c r="G35" s="762"/>
      <c r="H35" s="556" t="s">
        <v>905</v>
      </c>
      <c r="I35" s="113" t="s">
        <v>54</v>
      </c>
      <c r="J35" s="762"/>
      <c r="K35" s="945"/>
      <c r="L35" s="945"/>
      <c r="M35" s="832"/>
      <c r="N35" s="832"/>
      <c r="O35" s="832"/>
      <c r="P35" s="832"/>
      <c r="Q35" s="762"/>
      <c r="R35" s="762"/>
      <c r="S35" s="119"/>
    </row>
    <row r="36" spans="1:19" s="410" customFormat="1" ht="63" customHeight="1" x14ac:dyDescent="0.25">
      <c r="A36" s="834"/>
      <c r="B36" s="834"/>
      <c r="C36" s="834"/>
      <c r="D36" s="763"/>
      <c r="E36" s="763"/>
      <c r="F36" s="763"/>
      <c r="G36" s="763"/>
      <c r="H36" s="556" t="s">
        <v>906</v>
      </c>
      <c r="I36" s="113" t="s">
        <v>110</v>
      </c>
      <c r="J36" s="763"/>
      <c r="K36" s="925"/>
      <c r="L36" s="925"/>
      <c r="M36" s="833"/>
      <c r="N36" s="833"/>
      <c r="O36" s="833"/>
      <c r="P36" s="833"/>
      <c r="Q36" s="763"/>
      <c r="R36" s="763"/>
      <c r="S36" s="119"/>
    </row>
    <row r="37" spans="1:19" s="107" customFormat="1" ht="16.5" customHeight="1" x14ac:dyDescent="0.25">
      <c r="A37" s="750">
        <v>14</v>
      </c>
      <c r="B37" s="750" t="s">
        <v>65</v>
      </c>
      <c r="C37" s="750">
        <v>1</v>
      </c>
      <c r="D37" s="761">
        <v>6</v>
      </c>
      <c r="E37" s="761" t="s">
        <v>907</v>
      </c>
      <c r="F37" s="761" t="s">
        <v>908</v>
      </c>
      <c r="G37" s="761" t="s">
        <v>909</v>
      </c>
      <c r="H37" s="116" t="s">
        <v>747</v>
      </c>
      <c r="I37" s="113" t="s">
        <v>36</v>
      </c>
      <c r="J37" s="761" t="s">
        <v>910</v>
      </c>
      <c r="K37" s="947" t="s">
        <v>59</v>
      </c>
      <c r="L37" s="902"/>
      <c r="M37" s="831">
        <f>13531.52+2728.8</f>
        <v>16260.32</v>
      </c>
      <c r="N37" s="831"/>
      <c r="O37" s="831">
        <v>13531.52</v>
      </c>
      <c r="P37" s="831"/>
      <c r="Q37" s="761" t="s">
        <v>116</v>
      </c>
      <c r="R37" s="761" t="s">
        <v>904</v>
      </c>
      <c r="S37" s="119"/>
    </row>
    <row r="38" spans="1:19" s="107" customFormat="1" ht="35.25" customHeight="1" x14ac:dyDescent="0.25">
      <c r="A38" s="751"/>
      <c r="B38" s="751"/>
      <c r="C38" s="751"/>
      <c r="D38" s="762"/>
      <c r="E38" s="762"/>
      <c r="F38" s="762"/>
      <c r="G38" s="762"/>
      <c r="H38" s="116" t="s">
        <v>756</v>
      </c>
      <c r="I38" s="113" t="s">
        <v>66</v>
      </c>
      <c r="J38" s="762"/>
      <c r="K38" s="948"/>
      <c r="L38" s="945"/>
      <c r="M38" s="832"/>
      <c r="N38" s="832"/>
      <c r="O38" s="832"/>
      <c r="P38" s="832"/>
      <c r="Q38" s="762"/>
      <c r="R38" s="762"/>
      <c r="S38" s="119"/>
    </row>
    <row r="39" spans="1:19" s="107" customFormat="1" ht="30.75" customHeight="1" x14ac:dyDescent="0.25">
      <c r="A39" s="751"/>
      <c r="B39" s="751"/>
      <c r="C39" s="751"/>
      <c r="D39" s="762"/>
      <c r="E39" s="762"/>
      <c r="F39" s="762"/>
      <c r="G39" s="762"/>
      <c r="H39" s="116" t="s">
        <v>895</v>
      </c>
      <c r="I39" s="113" t="s">
        <v>36</v>
      </c>
      <c r="J39" s="762"/>
      <c r="K39" s="948"/>
      <c r="L39" s="945"/>
      <c r="M39" s="832"/>
      <c r="N39" s="832"/>
      <c r="O39" s="832"/>
      <c r="P39" s="832"/>
      <c r="Q39" s="762"/>
      <c r="R39" s="762"/>
      <c r="S39" s="119"/>
    </row>
    <row r="40" spans="1:19" s="107" customFormat="1" ht="45.75" customHeight="1" x14ac:dyDescent="0.25">
      <c r="A40" s="834"/>
      <c r="B40" s="834"/>
      <c r="C40" s="834"/>
      <c r="D40" s="763"/>
      <c r="E40" s="763"/>
      <c r="F40" s="763"/>
      <c r="G40" s="763"/>
      <c r="H40" s="116" t="s">
        <v>899</v>
      </c>
      <c r="I40" s="113" t="s">
        <v>66</v>
      </c>
      <c r="J40" s="763"/>
      <c r="K40" s="949"/>
      <c r="L40" s="925"/>
      <c r="M40" s="833"/>
      <c r="N40" s="833"/>
      <c r="O40" s="833"/>
      <c r="P40" s="833"/>
      <c r="Q40" s="763"/>
      <c r="R40" s="763"/>
      <c r="S40" s="119"/>
    </row>
    <row r="41" spans="1:19" s="410" customFormat="1" ht="35.25" customHeight="1" x14ac:dyDescent="0.25">
      <c r="A41" s="750">
        <v>15</v>
      </c>
      <c r="B41" s="750" t="s">
        <v>51</v>
      </c>
      <c r="C41" s="750">
        <v>1</v>
      </c>
      <c r="D41" s="761">
        <v>6</v>
      </c>
      <c r="E41" s="761" t="s">
        <v>911</v>
      </c>
      <c r="F41" s="761" t="s">
        <v>912</v>
      </c>
      <c r="G41" s="761" t="s">
        <v>913</v>
      </c>
      <c r="H41" s="556" t="s">
        <v>914</v>
      </c>
      <c r="I41" s="113" t="s">
        <v>36</v>
      </c>
      <c r="J41" s="761" t="s">
        <v>915</v>
      </c>
      <c r="K41" s="902" t="s">
        <v>62</v>
      </c>
      <c r="L41" s="902"/>
      <c r="M41" s="831">
        <f>15175+2980</f>
        <v>18155</v>
      </c>
      <c r="N41" s="831"/>
      <c r="O41" s="831">
        <v>15031.49</v>
      </c>
      <c r="P41" s="831"/>
      <c r="Q41" s="761" t="s">
        <v>116</v>
      </c>
      <c r="R41" s="761" t="s">
        <v>904</v>
      </c>
      <c r="S41" s="119"/>
    </row>
    <row r="42" spans="1:19" s="410" customFormat="1" ht="30.75" customHeight="1" x14ac:dyDescent="0.25">
      <c r="A42" s="751"/>
      <c r="B42" s="751"/>
      <c r="C42" s="751"/>
      <c r="D42" s="762"/>
      <c r="E42" s="762"/>
      <c r="F42" s="762"/>
      <c r="G42" s="762"/>
      <c r="H42" s="556" t="s">
        <v>55</v>
      </c>
      <c r="I42" s="113" t="s">
        <v>2378</v>
      </c>
      <c r="J42" s="762"/>
      <c r="K42" s="945"/>
      <c r="L42" s="945"/>
      <c r="M42" s="832"/>
      <c r="N42" s="832"/>
      <c r="O42" s="832"/>
      <c r="P42" s="832"/>
      <c r="Q42" s="762"/>
      <c r="R42" s="762"/>
      <c r="S42" s="119"/>
    </row>
    <row r="43" spans="1:19" s="410" customFormat="1" ht="14.25" customHeight="1" x14ac:dyDescent="0.25">
      <c r="A43" s="751"/>
      <c r="B43" s="751"/>
      <c r="C43" s="751"/>
      <c r="D43" s="762"/>
      <c r="E43" s="762"/>
      <c r="F43" s="762"/>
      <c r="G43" s="762"/>
      <c r="H43" s="556" t="s">
        <v>834</v>
      </c>
      <c r="I43" s="113" t="s">
        <v>36</v>
      </c>
      <c r="J43" s="762"/>
      <c r="K43" s="945"/>
      <c r="L43" s="945"/>
      <c r="M43" s="832"/>
      <c r="N43" s="832"/>
      <c r="O43" s="832"/>
      <c r="P43" s="832"/>
      <c r="Q43" s="762"/>
      <c r="R43" s="762"/>
      <c r="S43" s="119"/>
    </row>
    <row r="44" spans="1:19" s="410" customFormat="1" ht="33.75" customHeight="1" x14ac:dyDescent="0.25">
      <c r="A44" s="751"/>
      <c r="B44" s="751"/>
      <c r="C44" s="751"/>
      <c r="D44" s="762"/>
      <c r="E44" s="762"/>
      <c r="F44" s="762"/>
      <c r="G44" s="762"/>
      <c r="H44" s="556" t="s">
        <v>916</v>
      </c>
      <c r="I44" s="113" t="s">
        <v>2379</v>
      </c>
      <c r="J44" s="762"/>
      <c r="K44" s="945"/>
      <c r="L44" s="945"/>
      <c r="M44" s="832"/>
      <c r="N44" s="832"/>
      <c r="O44" s="832"/>
      <c r="P44" s="832"/>
      <c r="Q44" s="762"/>
      <c r="R44" s="762"/>
      <c r="S44" s="119"/>
    </row>
    <row r="45" spans="1:19" s="410" customFormat="1" ht="59.25" customHeight="1" x14ac:dyDescent="0.25">
      <c r="A45" s="834"/>
      <c r="B45" s="834"/>
      <c r="C45" s="834"/>
      <c r="D45" s="763"/>
      <c r="E45" s="763"/>
      <c r="F45" s="763"/>
      <c r="G45" s="763"/>
      <c r="H45" s="556" t="s">
        <v>917</v>
      </c>
      <c r="I45" s="113" t="s">
        <v>36</v>
      </c>
      <c r="J45" s="763"/>
      <c r="K45" s="925"/>
      <c r="L45" s="925"/>
      <c r="M45" s="833"/>
      <c r="N45" s="833"/>
      <c r="O45" s="833"/>
      <c r="P45" s="833"/>
      <c r="Q45" s="763"/>
      <c r="R45" s="763"/>
      <c r="S45" s="119"/>
    </row>
    <row r="46" spans="1:19" s="410" customFormat="1" ht="75" customHeight="1" x14ac:dyDescent="0.25">
      <c r="A46" s="750">
        <v>16</v>
      </c>
      <c r="B46" s="750" t="s">
        <v>65</v>
      </c>
      <c r="C46" s="750">
        <v>1</v>
      </c>
      <c r="D46" s="761">
        <v>6</v>
      </c>
      <c r="E46" s="761" t="s">
        <v>918</v>
      </c>
      <c r="F46" s="761" t="s">
        <v>919</v>
      </c>
      <c r="G46" s="761" t="s">
        <v>920</v>
      </c>
      <c r="H46" s="556" t="s">
        <v>921</v>
      </c>
      <c r="I46" s="113" t="s">
        <v>922</v>
      </c>
      <c r="J46" s="761" t="s">
        <v>923</v>
      </c>
      <c r="K46" s="902" t="s">
        <v>59</v>
      </c>
      <c r="L46" s="902"/>
      <c r="M46" s="831">
        <f>12635.93+2728.8</f>
        <v>15364.73</v>
      </c>
      <c r="N46" s="831"/>
      <c r="O46" s="831">
        <v>12635.93</v>
      </c>
      <c r="P46" s="831"/>
      <c r="Q46" s="761" t="s">
        <v>116</v>
      </c>
      <c r="R46" s="761" t="s">
        <v>904</v>
      </c>
      <c r="S46" s="119"/>
    </row>
    <row r="47" spans="1:19" s="410" customFormat="1" ht="31.5" customHeight="1" x14ac:dyDescent="0.25">
      <c r="A47" s="834"/>
      <c r="B47" s="834"/>
      <c r="C47" s="834"/>
      <c r="D47" s="763"/>
      <c r="E47" s="763"/>
      <c r="F47" s="763"/>
      <c r="G47" s="763"/>
      <c r="H47" s="556" t="s">
        <v>924</v>
      </c>
      <c r="I47" s="113" t="s">
        <v>109</v>
      </c>
      <c r="J47" s="763"/>
      <c r="K47" s="925"/>
      <c r="L47" s="925"/>
      <c r="M47" s="833"/>
      <c r="N47" s="833"/>
      <c r="O47" s="833"/>
      <c r="P47" s="833"/>
      <c r="Q47" s="763"/>
      <c r="R47" s="763"/>
      <c r="S47" s="119"/>
    </row>
    <row r="48" spans="1:19" s="107" customFormat="1" ht="34.5" customHeight="1" x14ac:dyDescent="0.25">
      <c r="A48" s="750">
        <v>17</v>
      </c>
      <c r="B48" s="750" t="s">
        <v>52</v>
      </c>
      <c r="C48" s="750">
        <v>1</v>
      </c>
      <c r="D48" s="761">
        <v>6</v>
      </c>
      <c r="E48" s="761" t="s">
        <v>925</v>
      </c>
      <c r="F48" s="761" t="s">
        <v>926</v>
      </c>
      <c r="G48" s="761" t="s">
        <v>85</v>
      </c>
      <c r="H48" s="116" t="s">
        <v>914</v>
      </c>
      <c r="I48" s="113" t="s">
        <v>36</v>
      </c>
      <c r="J48" s="761" t="s">
        <v>927</v>
      </c>
      <c r="K48" s="947" t="s">
        <v>59</v>
      </c>
      <c r="L48" s="902"/>
      <c r="M48" s="831">
        <f>6291.5+1219</f>
        <v>7510.5</v>
      </c>
      <c r="N48" s="831"/>
      <c r="O48" s="831">
        <v>6291.5</v>
      </c>
      <c r="P48" s="831"/>
      <c r="Q48" s="761" t="s">
        <v>116</v>
      </c>
      <c r="R48" s="761" t="s">
        <v>904</v>
      </c>
      <c r="S48" s="119"/>
    </row>
    <row r="49" spans="1:19" s="107" customFormat="1" ht="54" customHeight="1" x14ac:dyDescent="0.25">
      <c r="A49" s="834"/>
      <c r="B49" s="834"/>
      <c r="C49" s="834"/>
      <c r="D49" s="763"/>
      <c r="E49" s="763"/>
      <c r="F49" s="763"/>
      <c r="G49" s="763"/>
      <c r="H49" s="116" t="s">
        <v>55</v>
      </c>
      <c r="I49" s="113" t="s">
        <v>109</v>
      </c>
      <c r="J49" s="763"/>
      <c r="K49" s="949"/>
      <c r="L49" s="925"/>
      <c r="M49" s="833"/>
      <c r="N49" s="833"/>
      <c r="O49" s="833"/>
      <c r="P49" s="833"/>
      <c r="Q49" s="763"/>
      <c r="R49" s="763"/>
      <c r="S49" s="119"/>
    </row>
    <row r="50" spans="1:19" s="107" customFormat="1" ht="36" customHeight="1" x14ac:dyDescent="0.25">
      <c r="A50" s="750">
        <v>18</v>
      </c>
      <c r="B50" s="750" t="s">
        <v>65</v>
      </c>
      <c r="C50" s="750">
        <v>1</v>
      </c>
      <c r="D50" s="761">
        <v>6</v>
      </c>
      <c r="E50" s="761" t="s">
        <v>928</v>
      </c>
      <c r="F50" s="761" t="s">
        <v>929</v>
      </c>
      <c r="G50" s="761" t="s">
        <v>85</v>
      </c>
      <c r="H50" s="116" t="s">
        <v>914</v>
      </c>
      <c r="I50" s="113" t="s">
        <v>45</v>
      </c>
      <c r="J50" s="761" t="s">
        <v>930</v>
      </c>
      <c r="K50" s="947" t="s">
        <v>59</v>
      </c>
      <c r="L50" s="902"/>
      <c r="M50" s="831">
        <f>11596+2728.8</f>
        <v>14324.8</v>
      </c>
      <c r="N50" s="831"/>
      <c r="O50" s="831">
        <v>11596</v>
      </c>
      <c r="P50" s="831"/>
      <c r="Q50" s="761" t="s">
        <v>116</v>
      </c>
      <c r="R50" s="761" t="s">
        <v>904</v>
      </c>
      <c r="S50" s="119"/>
    </row>
    <row r="51" spans="1:19" s="107" customFormat="1" ht="57.75" customHeight="1" x14ac:dyDescent="0.25">
      <c r="A51" s="834"/>
      <c r="B51" s="834"/>
      <c r="C51" s="834"/>
      <c r="D51" s="763"/>
      <c r="E51" s="763"/>
      <c r="F51" s="763"/>
      <c r="G51" s="763"/>
      <c r="H51" s="116" t="s">
        <v>55</v>
      </c>
      <c r="I51" s="113" t="s">
        <v>107</v>
      </c>
      <c r="J51" s="763"/>
      <c r="K51" s="949"/>
      <c r="L51" s="925"/>
      <c r="M51" s="833"/>
      <c r="N51" s="833"/>
      <c r="O51" s="833"/>
      <c r="P51" s="833"/>
      <c r="Q51" s="763"/>
      <c r="R51" s="763"/>
      <c r="S51" s="119"/>
    </row>
    <row r="52" spans="1:19" s="107" customFormat="1" ht="27" customHeight="1" x14ac:dyDescent="0.25">
      <c r="A52" s="750">
        <v>19</v>
      </c>
      <c r="B52" s="750" t="s">
        <v>65</v>
      </c>
      <c r="C52" s="750">
        <v>1</v>
      </c>
      <c r="D52" s="761">
        <v>6</v>
      </c>
      <c r="E52" s="761" t="s">
        <v>931</v>
      </c>
      <c r="F52" s="761" t="s">
        <v>932</v>
      </c>
      <c r="G52" s="761" t="s">
        <v>933</v>
      </c>
      <c r="H52" s="116" t="s">
        <v>895</v>
      </c>
      <c r="I52" s="113" t="s">
        <v>36</v>
      </c>
      <c r="J52" s="761" t="s">
        <v>934</v>
      </c>
      <c r="K52" s="947" t="s">
        <v>59</v>
      </c>
      <c r="L52" s="902"/>
      <c r="M52" s="831">
        <f>22413.4+3377.08</f>
        <v>25790.480000000003</v>
      </c>
      <c r="N52" s="831"/>
      <c r="O52" s="831">
        <v>22413.4</v>
      </c>
      <c r="P52" s="831"/>
      <c r="Q52" s="761" t="s">
        <v>935</v>
      </c>
      <c r="R52" s="761" t="s">
        <v>936</v>
      </c>
      <c r="S52" s="119"/>
    </row>
    <row r="53" spans="1:19" s="107" customFormat="1" ht="43.5" customHeight="1" x14ac:dyDescent="0.25">
      <c r="A53" s="834"/>
      <c r="B53" s="834"/>
      <c r="C53" s="834"/>
      <c r="D53" s="763"/>
      <c r="E53" s="763"/>
      <c r="F53" s="763"/>
      <c r="G53" s="763"/>
      <c r="H53" s="116" t="s">
        <v>899</v>
      </c>
      <c r="I53" s="113" t="s">
        <v>98</v>
      </c>
      <c r="J53" s="763"/>
      <c r="K53" s="949"/>
      <c r="L53" s="925"/>
      <c r="M53" s="833"/>
      <c r="N53" s="833"/>
      <c r="O53" s="833"/>
      <c r="P53" s="833"/>
      <c r="Q53" s="763"/>
      <c r="R53" s="763"/>
      <c r="S53" s="119"/>
    </row>
    <row r="54" spans="1:19" s="107" customFormat="1" ht="16.5" customHeight="1" x14ac:dyDescent="0.25">
      <c r="A54" s="750">
        <v>20</v>
      </c>
      <c r="B54" s="750" t="s">
        <v>65</v>
      </c>
      <c r="C54" s="750">
        <v>1</v>
      </c>
      <c r="D54" s="761">
        <v>6</v>
      </c>
      <c r="E54" s="761" t="s">
        <v>937</v>
      </c>
      <c r="F54" s="950" t="s">
        <v>938</v>
      </c>
      <c r="G54" s="761" t="s">
        <v>939</v>
      </c>
      <c r="H54" s="116" t="s">
        <v>914</v>
      </c>
      <c r="I54" s="113" t="s">
        <v>36</v>
      </c>
      <c r="J54" s="761" t="s">
        <v>940</v>
      </c>
      <c r="K54" s="947" t="s">
        <v>59</v>
      </c>
      <c r="L54" s="902"/>
      <c r="M54" s="831">
        <f>2602.7+3592.5</f>
        <v>6195.2</v>
      </c>
      <c r="N54" s="831"/>
      <c r="O54" s="831">
        <v>2602.6999999999998</v>
      </c>
      <c r="P54" s="831"/>
      <c r="Q54" s="761" t="s">
        <v>116</v>
      </c>
      <c r="R54" s="761" t="s">
        <v>904</v>
      </c>
      <c r="S54" s="119"/>
    </row>
    <row r="55" spans="1:19" s="107" customFormat="1" ht="36.75" customHeight="1" x14ac:dyDescent="0.25">
      <c r="A55" s="751"/>
      <c r="B55" s="751"/>
      <c r="C55" s="751"/>
      <c r="D55" s="762"/>
      <c r="E55" s="762"/>
      <c r="F55" s="951"/>
      <c r="G55" s="762"/>
      <c r="H55" s="116" t="s">
        <v>941</v>
      </c>
      <c r="I55" s="113" t="s">
        <v>104</v>
      </c>
      <c r="J55" s="762"/>
      <c r="K55" s="948"/>
      <c r="L55" s="945"/>
      <c r="M55" s="832"/>
      <c r="N55" s="832"/>
      <c r="O55" s="832"/>
      <c r="P55" s="832"/>
      <c r="Q55" s="762"/>
      <c r="R55" s="762"/>
      <c r="S55" s="119"/>
    </row>
    <row r="56" spans="1:19" s="107" customFormat="1" ht="39.75" customHeight="1" x14ac:dyDescent="0.25">
      <c r="A56" s="834"/>
      <c r="B56" s="834"/>
      <c r="C56" s="834"/>
      <c r="D56" s="763"/>
      <c r="E56" s="763"/>
      <c r="F56" s="952"/>
      <c r="G56" s="763"/>
      <c r="H56" s="116" t="s">
        <v>942</v>
      </c>
      <c r="I56" s="113" t="s">
        <v>104</v>
      </c>
      <c r="J56" s="763"/>
      <c r="K56" s="949"/>
      <c r="L56" s="925"/>
      <c r="M56" s="833"/>
      <c r="N56" s="833"/>
      <c r="O56" s="833"/>
      <c r="P56" s="833"/>
      <c r="Q56" s="763"/>
      <c r="R56" s="763"/>
      <c r="S56" s="119"/>
    </row>
    <row r="57" spans="1:19" s="107" customFormat="1" ht="16.5" customHeight="1" x14ac:dyDescent="0.25">
      <c r="A57" s="750">
        <v>21</v>
      </c>
      <c r="B57" s="750" t="s">
        <v>175</v>
      </c>
      <c r="C57" s="750">
        <v>1</v>
      </c>
      <c r="D57" s="761">
        <v>6</v>
      </c>
      <c r="E57" s="761" t="s">
        <v>943</v>
      </c>
      <c r="F57" s="761" t="s">
        <v>944</v>
      </c>
      <c r="G57" s="761" t="s">
        <v>945</v>
      </c>
      <c r="H57" s="116" t="s">
        <v>35</v>
      </c>
      <c r="I57" s="113" t="s">
        <v>36</v>
      </c>
      <c r="J57" s="761" t="s">
        <v>946</v>
      </c>
      <c r="K57" s="947" t="s">
        <v>59</v>
      </c>
      <c r="L57" s="902"/>
      <c r="M57" s="831">
        <v>172220</v>
      </c>
      <c r="N57" s="831"/>
      <c r="O57" s="831">
        <v>172220</v>
      </c>
      <c r="P57" s="831"/>
      <c r="Q57" s="761" t="s">
        <v>947</v>
      </c>
      <c r="R57" s="761" t="s">
        <v>948</v>
      </c>
      <c r="S57" s="119"/>
    </row>
    <row r="58" spans="1:19" s="107" customFormat="1" ht="30.75" customHeight="1" x14ac:dyDescent="0.25">
      <c r="A58" s="751"/>
      <c r="B58" s="751"/>
      <c r="C58" s="751"/>
      <c r="D58" s="762"/>
      <c r="E58" s="762"/>
      <c r="F58" s="762"/>
      <c r="G58" s="762"/>
      <c r="H58" s="116" t="s">
        <v>905</v>
      </c>
      <c r="I58" s="113" t="s">
        <v>104</v>
      </c>
      <c r="J58" s="762"/>
      <c r="K58" s="948"/>
      <c r="L58" s="945"/>
      <c r="M58" s="832"/>
      <c r="N58" s="832"/>
      <c r="O58" s="832"/>
      <c r="P58" s="832"/>
      <c r="Q58" s="762"/>
      <c r="R58" s="762"/>
      <c r="S58" s="119"/>
    </row>
    <row r="59" spans="1:19" s="107" customFormat="1" ht="57.75" customHeight="1" x14ac:dyDescent="0.25">
      <c r="A59" s="751"/>
      <c r="B59" s="751"/>
      <c r="C59" s="751"/>
      <c r="D59" s="762"/>
      <c r="E59" s="762"/>
      <c r="F59" s="762"/>
      <c r="G59" s="762"/>
      <c r="H59" s="116" t="s">
        <v>917</v>
      </c>
      <c r="I59" s="113" t="s">
        <v>36</v>
      </c>
      <c r="J59" s="762"/>
      <c r="K59" s="948"/>
      <c r="L59" s="945"/>
      <c r="M59" s="832"/>
      <c r="N59" s="832"/>
      <c r="O59" s="832"/>
      <c r="P59" s="832"/>
      <c r="Q59" s="762"/>
      <c r="R59" s="762"/>
      <c r="S59" s="119"/>
    </row>
    <row r="60" spans="1:19" s="107" customFormat="1" ht="16.5" customHeight="1" x14ac:dyDescent="0.25">
      <c r="A60" s="834"/>
      <c r="B60" s="834"/>
      <c r="C60" s="834"/>
      <c r="D60" s="763"/>
      <c r="E60" s="763"/>
      <c r="F60" s="763"/>
      <c r="G60" s="763"/>
      <c r="H60" s="116" t="s">
        <v>949</v>
      </c>
      <c r="I60" s="113" t="s">
        <v>36</v>
      </c>
      <c r="J60" s="763"/>
      <c r="K60" s="949"/>
      <c r="L60" s="925"/>
      <c r="M60" s="833"/>
      <c r="N60" s="833"/>
      <c r="O60" s="833"/>
      <c r="P60" s="833"/>
      <c r="Q60" s="763"/>
      <c r="R60" s="763"/>
      <c r="S60" s="119"/>
    </row>
    <row r="61" spans="1:19" s="410" customFormat="1" ht="42" customHeight="1" x14ac:dyDescent="0.25">
      <c r="A61" s="755">
        <v>22</v>
      </c>
      <c r="B61" s="755" t="s">
        <v>52</v>
      </c>
      <c r="C61" s="755">
        <v>1</v>
      </c>
      <c r="D61" s="756">
        <v>6</v>
      </c>
      <c r="E61" s="756" t="s">
        <v>950</v>
      </c>
      <c r="F61" s="756" t="s">
        <v>951</v>
      </c>
      <c r="G61" s="756" t="s">
        <v>85</v>
      </c>
      <c r="H61" s="556" t="s">
        <v>914</v>
      </c>
      <c r="I61" s="113" t="s">
        <v>36</v>
      </c>
      <c r="J61" s="756" t="s">
        <v>952</v>
      </c>
      <c r="K61" s="764" t="s">
        <v>62</v>
      </c>
      <c r="L61" s="764"/>
      <c r="M61" s="765">
        <f>7050.48+1020</f>
        <v>8070.48</v>
      </c>
      <c r="N61" s="765"/>
      <c r="O61" s="765">
        <v>7048.8</v>
      </c>
      <c r="P61" s="765"/>
      <c r="Q61" s="756" t="s">
        <v>116</v>
      </c>
      <c r="R61" s="756" t="s">
        <v>904</v>
      </c>
      <c r="S61" s="119"/>
    </row>
    <row r="62" spans="1:19" s="410" customFormat="1" ht="51" customHeight="1" x14ac:dyDescent="0.25">
      <c r="A62" s="755"/>
      <c r="B62" s="755"/>
      <c r="C62" s="755"/>
      <c r="D62" s="756"/>
      <c r="E62" s="756"/>
      <c r="F62" s="756"/>
      <c r="G62" s="756"/>
      <c r="H62" s="556" t="s">
        <v>941</v>
      </c>
      <c r="I62" s="113" t="s">
        <v>2380</v>
      </c>
      <c r="J62" s="756"/>
      <c r="K62" s="764"/>
      <c r="L62" s="764"/>
      <c r="M62" s="765"/>
      <c r="N62" s="765"/>
      <c r="O62" s="765"/>
      <c r="P62" s="765"/>
      <c r="Q62" s="756"/>
      <c r="R62" s="756"/>
      <c r="S62" s="119"/>
    </row>
    <row r="63" spans="1:19" s="107" customFormat="1" ht="27" customHeight="1" x14ac:dyDescent="0.25">
      <c r="A63" s="750">
        <v>23</v>
      </c>
      <c r="B63" s="755" t="s">
        <v>158</v>
      </c>
      <c r="C63" s="755">
        <v>1</v>
      </c>
      <c r="D63" s="756">
        <v>6</v>
      </c>
      <c r="E63" s="756" t="s">
        <v>953</v>
      </c>
      <c r="F63" s="756" t="s">
        <v>954</v>
      </c>
      <c r="G63" s="761" t="s">
        <v>87</v>
      </c>
      <c r="H63" s="116" t="s">
        <v>895</v>
      </c>
      <c r="I63" s="113" t="s">
        <v>36</v>
      </c>
      <c r="J63" s="756" t="s">
        <v>955</v>
      </c>
      <c r="K63" s="953" t="s">
        <v>62</v>
      </c>
      <c r="L63" s="764"/>
      <c r="M63" s="765">
        <f>32832.93+4230.77</f>
        <v>37063.699999999997</v>
      </c>
      <c r="N63" s="765"/>
      <c r="O63" s="765">
        <v>32832.93</v>
      </c>
      <c r="P63" s="765"/>
      <c r="Q63" s="756" t="s">
        <v>956</v>
      </c>
      <c r="R63" s="756" t="s">
        <v>957</v>
      </c>
      <c r="S63" s="119"/>
    </row>
    <row r="64" spans="1:19" s="107" customFormat="1" ht="46.5" customHeight="1" x14ac:dyDescent="0.25">
      <c r="A64" s="751"/>
      <c r="B64" s="755"/>
      <c r="C64" s="755"/>
      <c r="D64" s="756"/>
      <c r="E64" s="756"/>
      <c r="F64" s="756"/>
      <c r="G64" s="762"/>
      <c r="H64" s="116" t="s">
        <v>899</v>
      </c>
      <c r="I64" s="113" t="s">
        <v>98</v>
      </c>
      <c r="J64" s="756"/>
      <c r="K64" s="953"/>
      <c r="L64" s="764"/>
      <c r="M64" s="765"/>
      <c r="N64" s="765"/>
      <c r="O64" s="765"/>
      <c r="P64" s="765"/>
      <c r="Q64" s="756"/>
      <c r="R64" s="756"/>
      <c r="S64" s="119"/>
    </row>
    <row r="65" spans="1:19" s="410" customFormat="1" ht="38.25" customHeight="1" x14ac:dyDescent="0.25">
      <c r="A65" s="750">
        <v>24</v>
      </c>
      <c r="B65" s="755" t="s">
        <v>52</v>
      </c>
      <c r="C65" s="755">
        <v>1</v>
      </c>
      <c r="D65" s="756">
        <v>6</v>
      </c>
      <c r="E65" s="756" t="s">
        <v>958</v>
      </c>
      <c r="F65" s="756" t="s">
        <v>959</v>
      </c>
      <c r="G65" s="761" t="s">
        <v>92</v>
      </c>
      <c r="H65" s="556" t="s">
        <v>747</v>
      </c>
      <c r="I65" s="113" t="s">
        <v>36</v>
      </c>
      <c r="J65" s="756" t="s">
        <v>960</v>
      </c>
      <c r="K65" s="764" t="s">
        <v>62</v>
      </c>
      <c r="L65" s="764"/>
      <c r="M65" s="765">
        <f>5195.07+840</f>
        <v>6035.07</v>
      </c>
      <c r="N65" s="765"/>
      <c r="O65" s="765">
        <v>5195.07</v>
      </c>
      <c r="P65" s="765"/>
      <c r="Q65" s="756" t="s">
        <v>116</v>
      </c>
      <c r="R65" s="756" t="s">
        <v>904</v>
      </c>
      <c r="S65" s="119"/>
    </row>
    <row r="66" spans="1:19" s="410" customFormat="1" ht="55.5" customHeight="1" x14ac:dyDescent="0.25">
      <c r="A66" s="751"/>
      <c r="B66" s="750"/>
      <c r="C66" s="750"/>
      <c r="D66" s="761"/>
      <c r="E66" s="761"/>
      <c r="F66" s="761"/>
      <c r="G66" s="762"/>
      <c r="H66" s="550" t="s">
        <v>756</v>
      </c>
      <c r="I66" s="51" t="s">
        <v>2381</v>
      </c>
      <c r="J66" s="761"/>
      <c r="K66" s="902"/>
      <c r="L66" s="902"/>
      <c r="M66" s="831"/>
      <c r="N66" s="831"/>
      <c r="O66" s="831"/>
      <c r="P66" s="831"/>
      <c r="Q66" s="761"/>
      <c r="R66" s="761"/>
      <c r="S66" s="119"/>
    </row>
    <row r="67" spans="1:19" s="410" customFormat="1" ht="16.5" customHeight="1" x14ac:dyDescent="0.25">
      <c r="A67" s="750">
        <v>25</v>
      </c>
      <c r="B67" s="755" t="s">
        <v>51</v>
      </c>
      <c r="C67" s="755">
        <v>1</v>
      </c>
      <c r="D67" s="756">
        <v>9</v>
      </c>
      <c r="E67" s="756" t="s">
        <v>961</v>
      </c>
      <c r="F67" s="756" t="s">
        <v>962</v>
      </c>
      <c r="G67" s="761" t="s">
        <v>963</v>
      </c>
      <c r="H67" s="556" t="s">
        <v>747</v>
      </c>
      <c r="I67" s="113" t="s">
        <v>36</v>
      </c>
      <c r="J67" s="756" t="s">
        <v>964</v>
      </c>
      <c r="K67" s="764" t="s">
        <v>59</v>
      </c>
      <c r="L67" s="764"/>
      <c r="M67" s="765">
        <f>25118.08+2616.24</f>
        <v>27734.32</v>
      </c>
      <c r="N67" s="765"/>
      <c r="O67" s="765">
        <v>25026.2</v>
      </c>
      <c r="P67" s="765"/>
      <c r="Q67" s="756" t="s">
        <v>965</v>
      </c>
      <c r="R67" s="756" t="s">
        <v>966</v>
      </c>
      <c r="S67" s="119"/>
    </row>
    <row r="68" spans="1:19" s="410" customFormat="1" ht="35.25" customHeight="1" x14ac:dyDescent="0.25">
      <c r="A68" s="751"/>
      <c r="B68" s="755"/>
      <c r="C68" s="755"/>
      <c r="D68" s="756"/>
      <c r="E68" s="756"/>
      <c r="F68" s="756"/>
      <c r="G68" s="762"/>
      <c r="H68" s="556" t="s">
        <v>756</v>
      </c>
      <c r="I68" s="113" t="s">
        <v>2382</v>
      </c>
      <c r="J68" s="756"/>
      <c r="K68" s="764"/>
      <c r="L68" s="764"/>
      <c r="M68" s="765"/>
      <c r="N68" s="765"/>
      <c r="O68" s="765"/>
      <c r="P68" s="765"/>
      <c r="Q68" s="756"/>
      <c r="R68" s="756"/>
      <c r="S68" s="119"/>
    </row>
    <row r="69" spans="1:19" s="410" customFormat="1" ht="34.5" customHeight="1" x14ac:dyDescent="0.25">
      <c r="A69" s="751"/>
      <c r="B69" s="755"/>
      <c r="C69" s="755"/>
      <c r="D69" s="756"/>
      <c r="E69" s="756"/>
      <c r="F69" s="756"/>
      <c r="G69" s="762"/>
      <c r="H69" s="556" t="s">
        <v>895</v>
      </c>
      <c r="I69" s="113" t="s">
        <v>36</v>
      </c>
      <c r="J69" s="756"/>
      <c r="K69" s="764"/>
      <c r="L69" s="764"/>
      <c r="M69" s="765"/>
      <c r="N69" s="765"/>
      <c r="O69" s="765"/>
      <c r="P69" s="765"/>
      <c r="Q69" s="756"/>
      <c r="R69" s="756"/>
      <c r="S69" s="119"/>
    </row>
    <row r="70" spans="1:19" s="410" customFormat="1" ht="49.5" customHeight="1" x14ac:dyDescent="0.25">
      <c r="A70" s="751"/>
      <c r="B70" s="755"/>
      <c r="C70" s="755"/>
      <c r="D70" s="756"/>
      <c r="E70" s="756"/>
      <c r="F70" s="756"/>
      <c r="G70" s="762"/>
      <c r="H70" s="556" t="s">
        <v>899</v>
      </c>
      <c r="I70" s="113" t="s">
        <v>58</v>
      </c>
      <c r="J70" s="756"/>
      <c r="K70" s="756"/>
      <c r="L70" s="756"/>
      <c r="M70" s="755"/>
      <c r="N70" s="755"/>
      <c r="O70" s="755"/>
      <c r="P70" s="755"/>
      <c r="Q70" s="756"/>
      <c r="R70" s="756"/>
      <c r="S70" s="119"/>
    </row>
    <row r="71" spans="1:19" s="410" customFormat="1" ht="60" customHeight="1" x14ac:dyDescent="0.25">
      <c r="A71" s="751"/>
      <c r="B71" s="755"/>
      <c r="C71" s="755"/>
      <c r="D71" s="756"/>
      <c r="E71" s="756"/>
      <c r="F71" s="756"/>
      <c r="G71" s="762"/>
      <c r="H71" s="556" t="s">
        <v>967</v>
      </c>
      <c r="I71" s="113" t="s">
        <v>36</v>
      </c>
      <c r="J71" s="756"/>
      <c r="K71" s="756"/>
      <c r="L71" s="756"/>
      <c r="M71" s="755"/>
      <c r="N71" s="755"/>
      <c r="O71" s="755"/>
      <c r="P71" s="755"/>
      <c r="Q71" s="756"/>
      <c r="R71" s="756"/>
      <c r="S71" s="119"/>
    </row>
    <row r="72" spans="1:19" s="410" customFormat="1" ht="33" customHeight="1" x14ac:dyDescent="0.25">
      <c r="A72" s="751"/>
      <c r="B72" s="755"/>
      <c r="C72" s="755"/>
      <c r="D72" s="756"/>
      <c r="E72" s="756"/>
      <c r="F72" s="756"/>
      <c r="G72" s="762"/>
      <c r="H72" s="556" t="s">
        <v>968</v>
      </c>
      <c r="I72" s="113" t="s">
        <v>105</v>
      </c>
      <c r="J72" s="756"/>
      <c r="K72" s="756"/>
      <c r="L72" s="756"/>
      <c r="M72" s="755"/>
      <c r="N72" s="755"/>
      <c r="O72" s="755"/>
      <c r="P72" s="755"/>
      <c r="Q72" s="756"/>
      <c r="R72" s="756"/>
      <c r="S72" s="119"/>
    </row>
    <row r="73" spans="1:19" s="410" customFormat="1" ht="33" customHeight="1" x14ac:dyDescent="0.25">
      <c r="A73" s="751"/>
      <c r="B73" s="755"/>
      <c r="C73" s="755"/>
      <c r="D73" s="756"/>
      <c r="E73" s="756"/>
      <c r="F73" s="756"/>
      <c r="G73" s="762"/>
      <c r="H73" s="556" t="s">
        <v>969</v>
      </c>
      <c r="I73" s="113" t="s">
        <v>36</v>
      </c>
      <c r="J73" s="756"/>
      <c r="K73" s="756"/>
      <c r="L73" s="756"/>
      <c r="M73" s="755"/>
      <c r="N73" s="755"/>
      <c r="O73" s="755"/>
      <c r="P73" s="755"/>
      <c r="Q73" s="756"/>
      <c r="R73" s="756"/>
      <c r="S73" s="119"/>
    </row>
    <row r="74" spans="1:19" s="410" customFormat="1" ht="16.5" customHeight="1" x14ac:dyDescent="0.25">
      <c r="A74" s="834"/>
      <c r="B74" s="755"/>
      <c r="C74" s="755"/>
      <c r="D74" s="756"/>
      <c r="E74" s="756"/>
      <c r="F74" s="756"/>
      <c r="G74" s="763"/>
      <c r="H74" s="556" t="s">
        <v>747</v>
      </c>
      <c r="I74" s="113" t="s">
        <v>36</v>
      </c>
      <c r="J74" s="756"/>
      <c r="K74" s="756"/>
      <c r="L74" s="756"/>
      <c r="M74" s="755"/>
      <c r="N74" s="755"/>
      <c r="O74" s="755"/>
      <c r="P74" s="755"/>
      <c r="Q74" s="756"/>
      <c r="R74" s="756"/>
      <c r="S74" s="119"/>
    </row>
    <row r="75" spans="1:19" s="107" customFormat="1" ht="58.5" customHeight="1" x14ac:dyDescent="0.25">
      <c r="A75" s="750">
        <v>26</v>
      </c>
      <c r="B75" s="755" t="s">
        <v>51</v>
      </c>
      <c r="C75" s="755">
        <v>2.2999999999999998</v>
      </c>
      <c r="D75" s="756">
        <v>10</v>
      </c>
      <c r="E75" s="944" t="s">
        <v>970</v>
      </c>
      <c r="F75" s="944" t="s">
        <v>971</v>
      </c>
      <c r="G75" s="771" t="s">
        <v>972</v>
      </c>
      <c r="H75" s="116" t="s">
        <v>917</v>
      </c>
      <c r="I75" s="113" t="s">
        <v>36</v>
      </c>
      <c r="J75" s="768" t="s">
        <v>973</v>
      </c>
      <c r="K75" s="953" t="s">
        <v>51</v>
      </c>
      <c r="L75" s="764"/>
      <c r="M75" s="765">
        <f>39114+50000</f>
        <v>89114</v>
      </c>
      <c r="N75" s="765"/>
      <c r="O75" s="765">
        <v>39114</v>
      </c>
      <c r="P75" s="765"/>
      <c r="Q75" s="756" t="s">
        <v>974</v>
      </c>
      <c r="R75" s="756" t="s">
        <v>975</v>
      </c>
      <c r="S75" s="119"/>
    </row>
    <row r="76" spans="1:19" s="107" customFormat="1" ht="42" customHeight="1" x14ac:dyDescent="0.25">
      <c r="A76" s="751"/>
      <c r="B76" s="755"/>
      <c r="C76" s="755"/>
      <c r="D76" s="756"/>
      <c r="E76" s="944"/>
      <c r="F76" s="944"/>
      <c r="G76" s="785"/>
      <c r="H76" s="11" t="s">
        <v>976</v>
      </c>
      <c r="I76" s="10" t="s">
        <v>36</v>
      </c>
      <c r="J76" s="768"/>
      <c r="K76" s="953"/>
      <c r="L76" s="764"/>
      <c r="M76" s="765"/>
      <c r="N76" s="765"/>
      <c r="O76" s="765"/>
      <c r="P76" s="765"/>
      <c r="Q76" s="756"/>
      <c r="R76" s="756"/>
      <c r="S76" s="119"/>
    </row>
    <row r="77" spans="1:19" s="107" customFormat="1" ht="78.75" customHeight="1" x14ac:dyDescent="0.25">
      <c r="A77" s="751"/>
      <c r="B77" s="755"/>
      <c r="C77" s="755"/>
      <c r="D77" s="756"/>
      <c r="E77" s="944"/>
      <c r="F77" s="944"/>
      <c r="G77" s="785"/>
      <c r="H77" s="118" t="s">
        <v>977</v>
      </c>
      <c r="I77" s="8">
        <v>10</v>
      </c>
      <c r="J77" s="768"/>
      <c r="K77" s="953"/>
      <c r="L77" s="764"/>
      <c r="M77" s="765"/>
      <c r="N77" s="765"/>
      <c r="O77" s="765"/>
      <c r="P77" s="765"/>
      <c r="Q77" s="756"/>
      <c r="R77" s="756"/>
      <c r="S77" s="119"/>
    </row>
    <row r="78" spans="1:19" s="107" customFormat="1" ht="33" customHeight="1" x14ac:dyDescent="0.25">
      <c r="A78" s="799"/>
      <c r="B78" s="782"/>
      <c r="C78" s="782"/>
      <c r="D78" s="784"/>
      <c r="E78" s="958"/>
      <c r="F78" s="958"/>
      <c r="G78" s="930"/>
      <c r="H78" s="116" t="s">
        <v>837</v>
      </c>
      <c r="I78" s="113" t="s">
        <v>57</v>
      </c>
      <c r="J78" s="784"/>
      <c r="K78" s="958"/>
      <c r="L78" s="784"/>
      <c r="M78" s="782"/>
      <c r="N78" s="782"/>
      <c r="O78" s="782"/>
      <c r="P78" s="782"/>
      <c r="Q78" s="756"/>
      <c r="R78" s="756"/>
      <c r="S78" s="119"/>
    </row>
    <row r="79" spans="1:19" s="107" customFormat="1" ht="29.25" customHeight="1" x14ac:dyDescent="0.25">
      <c r="A79" s="900"/>
      <c r="B79" s="782"/>
      <c r="C79" s="782"/>
      <c r="D79" s="784"/>
      <c r="E79" s="958"/>
      <c r="F79" s="958"/>
      <c r="G79" s="797"/>
      <c r="H79" s="116" t="s">
        <v>978</v>
      </c>
      <c r="I79" s="10" t="s">
        <v>979</v>
      </c>
      <c r="J79" s="784"/>
      <c r="K79" s="958"/>
      <c r="L79" s="784"/>
      <c r="M79" s="782"/>
      <c r="N79" s="782"/>
      <c r="O79" s="782"/>
      <c r="P79" s="782"/>
      <c r="Q79" s="784"/>
      <c r="R79" s="784"/>
      <c r="S79" s="119"/>
    </row>
    <row r="80" spans="1:19" s="107" customFormat="1" ht="123.75" customHeight="1" x14ac:dyDescent="0.25">
      <c r="A80" s="122">
        <v>27</v>
      </c>
      <c r="B80" s="122" t="s">
        <v>175</v>
      </c>
      <c r="C80" s="131">
        <v>3</v>
      </c>
      <c r="D80" s="121">
        <v>10</v>
      </c>
      <c r="E80" s="121" t="s">
        <v>980</v>
      </c>
      <c r="F80" s="128" t="s">
        <v>981</v>
      </c>
      <c r="G80" s="121" t="s">
        <v>982</v>
      </c>
      <c r="H80" s="116" t="s">
        <v>917</v>
      </c>
      <c r="I80" s="113" t="s">
        <v>36</v>
      </c>
      <c r="J80" s="121" t="s">
        <v>983</v>
      </c>
      <c r="K80" s="30" t="s">
        <v>101</v>
      </c>
      <c r="L80" s="46"/>
      <c r="M80" s="126">
        <f>6484.95+2632.68</f>
        <v>9117.6299999999992</v>
      </c>
      <c r="N80" s="126"/>
      <c r="O80" s="126">
        <v>6484.95</v>
      </c>
      <c r="P80" s="126"/>
      <c r="Q80" s="121" t="s">
        <v>984</v>
      </c>
      <c r="R80" s="121" t="s">
        <v>985</v>
      </c>
      <c r="S80" s="119"/>
    </row>
    <row r="81" spans="1:19" s="410" customFormat="1" ht="60.75" customHeight="1" x14ac:dyDescent="0.25">
      <c r="A81" s="750">
        <v>28</v>
      </c>
      <c r="B81" s="755" t="s">
        <v>65</v>
      </c>
      <c r="C81" s="755">
        <v>2</v>
      </c>
      <c r="D81" s="756">
        <v>10</v>
      </c>
      <c r="E81" s="756" t="s">
        <v>986</v>
      </c>
      <c r="F81" s="756" t="s">
        <v>987</v>
      </c>
      <c r="G81" s="761" t="s">
        <v>988</v>
      </c>
      <c r="H81" s="556" t="s">
        <v>917</v>
      </c>
      <c r="I81" s="113" t="s">
        <v>36</v>
      </c>
      <c r="J81" s="756" t="s">
        <v>989</v>
      </c>
      <c r="K81" s="764" t="s">
        <v>62</v>
      </c>
      <c r="L81" s="764"/>
      <c r="M81" s="765">
        <f>10076.5+3056.2</f>
        <v>13132.7</v>
      </c>
      <c r="N81" s="765"/>
      <c r="O81" s="765">
        <v>10063.200000000001</v>
      </c>
      <c r="P81" s="765"/>
      <c r="Q81" s="756" t="s">
        <v>116</v>
      </c>
      <c r="R81" s="756" t="s">
        <v>904</v>
      </c>
      <c r="S81" s="119"/>
    </row>
    <row r="82" spans="1:19" s="410" customFormat="1" ht="15" customHeight="1" x14ac:dyDescent="0.25">
      <c r="A82" s="751"/>
      <c r="B82" s="755"/>
      <c r="C82" s="755"/>
      <c r="D82" s="756"/>
      <c r="E82" s="756"/>
      <c r="F82" s="756"/>
      <c r="G82" s="762"/>
      <c r="H82" s="556" t="s">
        <v>837</v>
      </c>
      <c r="I82" s="113" t="s">
        <v>63</v>
      </c>
      <c r="J82" s="756"/>
      <c r="K82" s="764"/>
      <c r="L82" s="764"/>
      <c r="M82" s="765"/>
      <c r="N82" s="765"/>
      <c r="O82" s="765"/>
      <c r="P82" s="765"/>
      <c r="Q82" s="756"/>
      <c r="R82" s="756"/>
      <c r="S82" s="119"/>
    </row>
    <row r="83" spans="1:19" s="410" customFormat="1" ht="14.25" customHeight="1" x14ac:dyDescent="0.25">
      <c r="A83" s="751"/>
      <c r="B83" s="755"/>
      <c r="C83" s="755"/>
      <c r="D83" s="756"/>
      <c r="E83" s="756"/>
      <c r="F83" s="756"/>
      <c r="G83" s="762"/>
      <c r="H83" s="556" t="s">
        <v>879</v>
      </c>
      <c r="I83" s="113" t="s">
        <v>104</v>
      </c>
      <c r="J83" s="756"/>
      <c r="K83" s="764"/>
      <c r="L83" s="764"/>
      <c r="M83" s="765"/>
      <c r="N83" s="765"/>
      <c r="O83" s="765"/>
      <c r="P83" s="765"/>
      <c r="Q83" s="756"/>
      <c r="R83" s="756"/>
      <c r="S83" s="119"/>
    </row>
    <row r="84" spans="1:19" s="410" customFormat="1" ht="14.25" customHeight="1" x14ac:dyDescent="0.25">
      <c r="A84" s="751"/>
      <c r="B84" s="755"/>
      <c r="C84" s="755"/>
      <c r="D84" s="756"/>
      <c r="E84" s="756"/>
      <c r="F84" s="756"/>
      <c r="G84" s="762"/>
      <c r="H84" s="556" t="s">
        <v>990</v>
      </c>
      <c r="I84" s="113" t="s">
        <v>57</v>
      </c>
      <c r="J84" s="756"/>
      <c r="K84" s="764"/>
      <c r="L84" s="764"/>
      <c r="M84" s="765"/>
      <c r="N84" s="765"/>
      <c r="O84" s="765"/>
      <c r="P84" s="765"/>
      <c r="Q84" s="756"/>
      <c r="R84" s="756"/>
      <c r="S84" s="119"/>
    </row>
    <row r="85" spans="1:19" s="410" customFormat="1" ht="16.5" customHeight="1" x14ac:dyDescent="0.25">
      <c r="A85" s="751"/>
      <c r="B85" s="755"/>
      <c r="C85" s="755"/>
      <c r="D85" s="756"/>
      <c r="E85" s="756"/>
      <c r="F85" s="756"/>
      <c r="G85" s="762"/>
      <c r="H85" s="556" t="s">
        <v>991</v>
      </c>
      <c r="I85" s="113" t="s">
        <v>110</v>
      </c>
      <c r="J85" s="756"/>
      <c r="K85" s="756"/>
      <c r="L85" s="756"/>
      <c r="M85" s="755"/>
      <c r="N85" s="755"/>
      <c r="O85" s="755"/>
      <c r="P85" s="755"/>
      <c r="Q85" s="756"/>
      <c r="R85" s="756"/>
      <c r="S85" s="119"/>
    </row>
    <row r="86" spans="1:19" s="410" customFormat="1" ht="16.5" customHeight="1" x14ac:dyDescent="0.25">
      <c r="A86" s="751"/>
      <c r="B86" s="755"/>
      <c r="C86" s="755"/>
      <c r="D86" s="756"/>
      <c r="E86" s="756"/>
      <c r="F86" s="756"/>
      <c r="G86" s="762"/>
      <c r="H86" s="556" t="s">
        <v>834</v>
      </c>
      <c r="I86" s="113" t="s">
        <v>36</v>
      </c>
      <c r="J86" s="756"/>
      <c r="K86" s="756"/>
      <c r="L86" s="756"/>
      <c r="M86" s="755"/>
      <c r="N86" s="755"/>
      <c r="O86" s="755"/>
      <c r="P86" s="755"/>
      <c r="Q86" s="756"/>
      <c r="R86" s="756"/>
      <c r="S86" s="119"/>
    </row>
    <row r="87" spans="1:19" s="410" customFormat="1" ht="29.25" customHeight="1" x14ac:dyDescent="0.25">
      <c r="A87" s="834"/>
      <c r="B87" s="755"/>
      <c r="C87" s="755"/>
      <c r="D87" s="756"/>
      <c r="E87" s="756"/>
      <c r="F87" s="756"/>
      <c r="G87" s="763"/>
      <c r="H87" s="556" t="s">
        <v>916</v>
      </c>
      <c r="I87" s="113" t="s">
        <v>2383</v>
      </c>
      <c r="J87" s="756"/>
      <c r="K87" s="756"/>
      <c r="L87" s="756"/>
      <c r="M87" s="755"/>
      <c r="N87" s="755"/>
      <c r="O87" s="755"/>
      <c r="P87" s="755"/>
      <c r="Q87" s="756"/>
      <c r="R87" s="756"/>
      <c r="S87" s="119"/>
    </row>
    <row r="88" spans="1:19" s="107" customFormat="1" ht="64.5" customHeight="1" x14ac:dyDescent="0.25">
      <c r="A88" s="750">
        <v>29</v>
      </c>
      <c r="B88" s="755" t="s">
        <v>51</v>
      </c>
      <c r="C88" s="755">
        <v>3</v>
      </c>
      <c r="D88" s="756">
        <v>10</v>
      </c>
      <c r="E88" s="756" t="s">
        <v>992</v>
      </c>
      <c r="F88" s="944" t="s">
        <v>993</v>
      </c>
      <c r="G88" s="761" t="s">
        <v>994</v>
      </c>
      <c r="H88" s="116" t="s">
        <v>917</v>
      </c>
      <c r="I88" s="113" t="s">
        <v>36</v>
      </c>
      <c r="J88" s="756" t="s">
        <v>995</v>
      </c>
      <c r="K88" s="980" t="s">
        <v>125</v>
      </c>
      <c r="L88" s="764"/>
      <c r="M88" s="765">
        <f>16405.8+2274</f>
        <v>18679.8</v>
      </c>
      <c r="N88" s="765"/>
      <c r="O88" s="765">
        <v>16405.8</v>
      </c>
      <c r="P88" s="765"/>
      <c r="Q88" s="756" t="s">
        <v>116</v>
      </c>
      <c r="R88" s="756" t="s">
        <v>904</v>
      </c>
      <c r="S88" s="119"/>
    </row>
    <row r="89" spans="1:19" s="107" customFormat="1" ht="15" customHeight="1" x14ac:dyDescent="0.25">
      <c r="A89" s="751"/>
      <c r="B89" s="755"/>
      <c r="C89" s="755"/>
      <c r="D89" s="756"/>
      <c r="E89" s="756"/>
      <c r="F89" s="944"/>
      <c r="G89" s="762"/>
      <c r="H89" s="116" t="s">
        <v>990</v>
      </c>
      <c r="I89" s="113" t="s">
        <v>996</v>
      </c>
      <c r="J89" s="756"/>
      <c r="K89" s="953"/>
      <c r="L89" s="764"/>
      <c r="M89" s="765"/>
      <c r="N89" s="765"/>
      <c r="O89" s="765"/>
      <c r="P89" s="765"/>
      <c r="Q89" s="756"/>
      <c r="R89" s="756"/>
      <c r="S89" s="119"/>
    </row>
    <row r="90" spans="1:19" s="107" customFormat="1" ht="77.25" customHeight="1" x14ac:dyDescent="0.25">
      <c r="A90" s="751"/>
      <c r="B90" s="755"/>
      <c r="C90" s="755"/>
      <c r="D90" s="756"/>
      <c r="E90" s="756"/>
      <c r="F90" s="944"/>
      <c r="G90" s="762"/>
      <c r="H90" s="116" t="s">
        <v>997</v>
      </c>
      <c r="I90" s="113" t="s">
        <v>63</v>
      </c>
      <c r="J90" s="756"/>
      <c r="K90" s="953"/>
      <c r="L90" s="764"/>
      <c r="M90" s="765"/>
      <c r="N90" s="765"/>
      <c r="O90" s="765"/>
      <c r="P90" s="765"/>
      <c r="Q90" s="756"/>
      <c r="R90" s="756"/>
      <c r="S90" s="119"/>
    </row>
    <row r="91" spans="1:19" s="107" customFormat="1" ht="57.75" customHeight="1" x14ac:dyDescent="0.25">
      <c r="A91" s="750">
        <v>30</v>
      </c>
      <c r="B91" s="755" t="s">
        <v>51</v>
      </c>
      <c r="C91" s="755">
        <v>3</v>
      </c>
      <c r="D91" s="756">
        <v>10</v>
      </c>
      <c r="E91" s="756" t="s">
        <v>998</v>
      </c>
      <c r="F91" s="944" t="s">
        <v>999</v>
      </c>
      <c r="G91" s="761" t="s">
        <v>1000</v>
      </c>
      <c r="H91" s="118" t="s">
        <v>1001</v>
      </c>
      <c r="I91" s="10" t="s">
        <v>100</v>
      </c>
      <c r="J91" s="756" t="s">
        <v>1002</v>
      </c>
      <c r="K91" s="953" t="s">
        <v>52</v>
      </c>
      <c r="L91" s="764"/>
      <c r="M91" s="765">
        <f>29400+22915</f>
        <v>52315</v>
      </c>
      <c r="N91" s="765"/>
      <c r="O91" s="765">
        <v>29400</v>
      </c>
      <c r="P91" s="765"/>
      <c r="Q91" s="756" t="s">
        <v>1003</v>
      </c>
      <c r="R91" s="756" t="s">
        <v>1004</v>
      </c>
      <c r="S91" s="119"/>
    </row>
    <row r="92" spans="1:19" s="107" customFormat="1" ht="45" customHeight="1" x14ac:dyDescent="0.25">
      <c r="A92" s="751"/>
      <c r="B92" s="755"/>
      <c r="C92" s="755"/>
      <c r="D92" s="756"/>
      <c r="E92" s="756"/>
      <c r="F92" s="944"/>
      <c r="G92" s="762"/>
      <c r="H92" s="118" t="s">
        <v>1005</v>
      </c>
      <c r="I92" s="10" t="s">
        <v>36</v>
      </c>
      <c r="J92" s="756"/>
      <c r="K92" s="953"/>
      <c r="L92" s="764"/>
      <c r="M92" s="765"/>
      <c r="N92" s="765"/>
      <c r="O92" s="765"/>
      <c r="P92" s="765"/>
      <c r="Q92" s="756"/>
      <c r="R92" s="756"/>
      <c r="S92" s="119"/>
    </row>
    <row r="93" spans="1:19" s="107" customFormat="1" ht="27.75" customHeight="1" x14ac:dyDescent="0.25">
      <c r="A93" s="751"/>
      <c r="B93" s="755"/>
      <c r="C93" s="755"/>
      <c r="D93" s="756"/>
      <c r="E93" s="756"/>
      <c r="F93" s="944"/>
      <c r="G93" s="762"/>
      <c r="H93" s="116" t="s">
        <v>837</v>
      </c>
      <c r="I93" s="113" t="s">
        <v>110</v>
      </c>
      <c r="J93" s="756"/>
      <c r="K93" s="953"/>
      <c r="L93" s="764"/>
      <c r="M93" s="765"/>
      <c r="N93" s="765"/>
      <c r="O93" s="765"/>
      <c r="P93" s="765"/>
      <c r="Q93" s="756"/>
      <c r="R93" s="756"/>
      <c r="S93" s="119"/>
    </row>
    <row r="94" spans="1:19" s="107" customFormat="1" ht="39.75" customHeight="1" x14ac:dyDescent="0.25">
      <c r="A94" s="799"/>
      <c r="B94" s="782"/>
      <c r="C94" s="782"/>
      <c r="D94" s="784"/>
      <c r="E94" s="784"/>
      <c r="F94" s="958"/>
      <c r="G94" s="930"/>
      <c r="H94" s="116" t="s">
        <v>1006</v>
      </c>
      <c r="I94" s="113" t="s">
        <v>36</v>
      </c>
      <c r="J94" s="784"/>
      <c r="K94" s="958"/>
      <c r="L94" s="784"/>
      <c r="M94" s="782"/>
      <c r="N94" s="782"/>
      <c r="O94" s="782"/>
      <c r="P94" s="782"/>
      <c r="Q94" s="756"/>
      <c r="R94" s="756"/>
      <c r="S94" s="119"/>
    </row>
    <row r="95" spans="1:19" s="410" customFormat="1" ht="31.5" customHeight="1" x14ac:dyDescent="0.25">
      <c r="A95" s="755">
        <v>31</v>
      </c>
      <c r="B95" s="755" t="s">
        <v>158</v>
      </c>
      <c r="C95" s="755">
        <v>5</v>
      </c>
      <c r="D95" s="756">
        <v>11</v>
      </c>
      <c r="E95" s="756" t="s">
        <v>1007</v>
      </c>
      <c r="F95" s="756" t="s">
        <v>1008</v>
      </c>
      <c r="G95" s="756" t="s">
        <v>1009</v>
      </c>
      <c r="H95" s="556" t="s">
        <v>917</v>
      </c>
      <c r="I95" s="113" t="s">
        <v>36</v>
      </c>
      <c r="J95" s="756" t="s">
        <v>1010</v>
      </c>
      <c r="K95" s="764" t="s">
        <v>59</v>
      </c>
      <c r="L95" s="764"/>
      <c r="M95" s="765">
        <f>59487.02+16000</f>
        <v>75487.01999999999</v>
      </c>
      <c r="N95" s="765"/>
      <c r="O95" s="765">
        <v>59487.01</v>
      </c>
      <c r="P95" s="765"/>
      <c r="Q95" s="756" t="s">
        <v>1011</v>
      </c>
      <c r="R95" s="756" t="s">
        <v>1012</v>
      </c>
      <c r="S95" s="119"/>
    </row>
    <row r="96" spans="1:19" s="410" customFormat="1" ht="43.5" customHeight="1" x14ac:dyDescent="0.25">
      <c r="A96" s="755"/>
      <c r="B96" s="755"/>
      <c r="C96" s="755"/>
      <c r="D96" s="756"/>
      <c r="E96" s="756"/>
      <c r="F96" s="756"/>
      <c r="G96" s="756"/>
      <c r="H96" s="556" t="s">
        <v>967</v>
      </c>
      <c r="I96" s="113" t="s">
        <v>36</v>
      </c>
      <c r="J96" s="756"/>
      <c r="K96" s="764"/>
      <c r="L96" s="764"/>
      <c r="M96" s="765"/>
      <c r="N96" s="765"/>
      <c r="O96" s="765"/>
      <c r="P96" s="765"/>
      <c r="Q96" s="756"/>
      <c r="R96" s="756"/>
      <c r="S96" s="119"/>
    </row>
    <row r="97" spans="1:19" s="410" customFormat="1" ht="14.25" customHeight="1" x14ac:dyDescent="0.25">
      <c r="A97" s="755"/>
      <c r="B97" s="755"/>
      <c r="C97" s="755"/>
      <c r="D97" s="756"/>
      <c r="E97" s="756"/>
      <c r="F97" s="756"/>
      <c r="G97" s="756"/>
      <c r="H97" s="556" t="s">
        <v>879</v>
      </c>
      <c r="I97" s="113" t="s">
        <v>1013</v>
      </c>
      <c r="J97" s="756"/>
      <c r="K97" s="764"/>
      <c r="L97" s="764"/>
      <c r="M97" s="765"/>
      <c r="N97" s="765"/>
      <c r="O97" s="765"/>
      <c r="P97" s="765"/>
      <c r="Q97" s="756"/>
      <c r="R97" s="756"/>
      <c r="S97" s="119"/>
    </row>
    <row r="98" spans="1:19" s="410" customFormat="1" ht="12.75" customHeight="1" x14ac:dyDescent="0.25">
      <c r="A98" s="755"/>
      <c r="B98" s="755"/>
      <c r="C98" s="755"/>
      <c r="D98" s="756"/>
      <c r="E98" s="756"/>
      <c r="F98" s="756"/>
      <c r="G98" s="756"/>
      <c r="H98" s="556" t="s">
        <v>837</v>
      </c>
      <c r="I98" s="113" t="s">
        <v>1013</v>
      </c>
      <c r="J98" s="756"/>
      <c r="K98" s="764"/>
      <c r="L98" s="764"/>
      <c r="M98" s="765"/>
      <c r="N98" s="765"/>
      <c r="O98" s="765"/>
      <c r="P98" s="765"/>
      <c r="Q98" s="756"/>
      <c r="R98" s="756"/>
      <c r="S98" s="119"/>
    </row>
    <row r="99" spans="1:19" s="410" customFormat="1" ht="14.25" customHeight="1" x14ac:dyDescent="0.25">
      <c r="A99" s="755"/>
      <c r="B99" s="755"/>
      <c r="C99" s="755"/>
      <c r="D99" s="756"/>
      <c r="E99" s="756"/>
      <c r="F99" s="756"/>
      <c r="G99" s="756"/>
      <c r="H99" s="556" t="s">
        <v>880</v>
      </c>
      <c r="I99" s="113" t="s">
        <v>142</v>
      </c>
      <c r="J99" s="756"/>
      <c r="K99" s="764"/>
      <c r="L99" s="764"/>
      <c r="M99" s="765"/>
      <c r="N99" s="765"/>
      <c r="O99" s="765"/>
      <c r="P99" s="765"/>
      <c r="Q99" s="756"/>
      <c r="R99" s="756"/>
      <c r="S99" s="119"/>
    </row>
    <row r="100" spans="1:19" s="410" customFormat="1" ht="16.5" customHeight="1" x14ac:dyDescent="0.25">
      <c r="A100" s="755"/>
      <c r="B100" s="755"/>
      <c r="C100" s="755"/>
      <c r="D100" s="756"/>
      <c r="E100" s="756"/>
      <c r="F100" s="756"/>
      <c r="G100" s="756"/>
      <c r="H100" s="556" t="s">
        <v>1014</v>
      </c>
      <c r="I100" s="113" t="s">
        <v>1015</v>
      </c>
      <c r="J100" s="756"/>
      <c r="K100" s="756"/>
      <c r="L100" s="756"/>
      <c r="M100" s="755"/>
      <c r="N100" s="755"/>
      <c r="O100" s="755"/>
      <c r="P100" s="755"/>
      <c r="Q100" s="756"/>
      <c r="R100" s="756"/>
      <c r="S100" s="119"/>
    </row>
    <row r="101" spans="1:19" s="410" customFormat="1" x14ac:dyDescent="0.25">
      <c r="A101" s="755"/>
      <c r="B101" s="755"/>
      <c r="C101" s="755"/>
      <c r="D101" s="756"/>
      <c r="E101" s="756"/>
      <c r="F101" s="756"/>
      <c r="G101" s="756"/>
      <c r="H101" s="556" t="s">
        <v>1016</v>
      </c>
      <c r="I101" s="113" t="s">
        <v>36</v>
      </c>
      <c r="J101" s="756"/>
      <c r="K101" s="756"/>
      <c r="L101" s="756"/>
      <c r="M101" s="755"/>
      <c r="N101" s="755"/>
      <c r="O101" s="755"/>
      <c r="P101" s="755"/>
      <c r="Q101" s="756"/>
      <c r="R101" s="756"/>
      <c r="S101" s="119"/>
    </row>
    <row r="102" spans="1:19" s="410" customFormat="1" ht="19.5" customHeight="1" x14ac:dyDescent="0.25">
      <c r="A102" s="755"/>
      <c r="B102" s="755"/>
      <c r="C102" s="755"/>
      <c r="D102" s="756"/>
      <c r="E102" s="756"/>
      <c r="F102" s="756"/>
      <c r="G102" s="756"/>
      <c r="H102" s="556" t="s">
        <v>1017</v>
      </c>
      <c r="I102" s="113" t="s">
        <v>2384</v>
      </c>
      <c r="J102" s="756"/>
      <c r="K102" s="756"/>
      <c r="L102" s="756"/>
      <c r="M102" s="755"/>
      <c r="N102" s="755"/>
      <c r="O102" s="755"/>
      <c r="P102" s="755"/>
      <c r="Q102" s="756"/>
      <c r="R102" s="756"/>
      <c r="S102" s="119"/>
    </row>
    <row r="103" spans="1:19" s="410" customFormat="1" ht="19.5" customHeight="1" x14ac:dyDescent="0.25">
      <c r="A103" s="755"/>
      <c r="B103" s="755"/>
      <c r="C103" s="755"/>
      <c r="D103" s="756"/>
      <c r="E103" s="756"/>
      <c r="F103" s="756"/>
      <c r="G103" s="756"/>
      <c r="H103" s="556" t="s">
        <v>1018</v>
      </c>
      <c r="I103" s="113" t="s">
        <v>45</v>
      </c>
      <c r="J103" s="756"/>
      <c r="K103" s="756"/>
      <c r="L103" s="756"/>
      <c r="M103" s="755"/>
      <c r="N103" s="755"/>
      <c r="O103" s="755"/>
      <c r="P103" s="755"/>
      <c r="Q103" s="756"/>
      <c r="R103" s="756"/>
      <c r="S103" s="119"/>
    </row>
    <row r="104" spans="1:19" s="107" customFormat="1" ht="55.5" customHeight="1" x14ac:dyDescent="0.25">
      <c r="A104" s="750">
        <v>32</v>
      </c>
      <c r="B104" s="755" t="s">
        <v>158</v>
      </c>
      <c r="C104" s="755">
        <v>5</v>
      </c>
      <c r="D104" s="756">
        <v>11</v>
      </c>
      <c r="E104" s="756" t="s">
        <v>1019</v>
      </c>
      <c r="F104" s="756" t="s">
        <v>1020</v>
      </c>
      <c r="G104" s="761" t="s">
        <v>87</v>
      </c>
      <c r="H104" s="116" t="s">
        <v>895</v>
      </c>
      <c r="I104" s="113" t="s">
        <v>36</v>
      </c>
      <c r="J104" s="756" t="s">
        <v>1021</v>
      </c>
      <c r="K104" s="953" t="s">
        <v>69</v>
      </c>
      <c r="L104" s="764"/>
      <c r="M104" s="765">
        <f>9840+1053.3</f>
        <v>10893.3</v>
      </c>
      <c r="N104" s="765"/>
      <c r="O104" s="765">
        <v>9840</v>
      </c>
      <c r="P104" s="765"/>
      <c r="Q104" s="756" t="s">
        <v>116</v>
      </c>
      <c r="R104" s="756" t="s">
        <v>904</v>
      </c>
      <c r="S104" s="119"/>
    </row>
    <row r="105" spans="1:19" s="107" customFormat="1" ht="75.75" customHeight="1" x14ac:dyDescent="0.25">
      <c r="A105" s="751"/>
      <c r="B105" s="755"/>
      <c r="C105" s="755"/>
      <c r="D105" s="756"/>
      <c r="E105" s="756"/>
      <c r="F105" s="756"/>
      <c r="G105" s="762"/>
      <c r="H105" s="116" t="s">
        <v>899</v>
      </c>
      <c r="I105" s="113" t="s">
        <v>1022</v>
      </c>
      <c r="J105" s="756"/>
      <c r="K105" s="953"/>
      <c r="L105" s="764"/>
      <c r="M105" s="765"/>
      <c r="N105" s="765"/>
      <c r="O105" s="765"/>
      <c r="P105" s="765"/>
      <c r="Q105" s="756"/>
      <c r="R105" s="756"/>
      <c r="S105" s="119"/>
    </row>
    <row r="106" spans="1:19" s="410" customFormat="1" ht="34.5" customHeight="1" x14ac:dyDescent="0.25">
      <c r="A106" s="755">
        <v>33</v>
      </c>
      <c r="B106" s="755" t="s">
        <v>65</v>
      </c>
      <c r="C106" s="755">
        <v>5</v>
      </c>
      <c r="D106" s="756">
        <v>11</v>
      </c>
      <c r="E106" s="756" t="s">
        <v>1023</v>
      </c>
      <c r="F106" s="756" t="s">
        <v>1024</v>
      </c>
      <c r="G106" s="756" t="s">
        <v>1025</v>
      </c>
      <c r="H106" s="556" t="s">
        <v>1026</v>
      </c>
      <c r="I106" s="113" t="s">
        <v>36</v>
      </c>
      <c r="J106" s="756" t="s">
        <v>1027</v>
      </c>
      <c r="K106" s="764" t="s">
        <v>62</v>
      </c>
      <c r="L106" s="764"/>
      <c r="M106" s="765">
        <f>7561.96+5280.25</f>
        <v>12842.21</v>
      </c>
      <c r="N106" s="765"/>
      <c r="O106" s="765">
        <v>7333.38</v>
      </c>
      <c r="P106" s="765"/>
      <c r="Q106" s="756" t="s">
        <v>116</v>
      </c>
      <c r="R106" s="756" t="s">
        <v>904</v>
      </c>
      <c r="S106" s="119"/>
    </row>
    <row r="107" spans="1:19" s="410" customFormat="1" ht="74.25" customHeight="1" x14ac:dyDescent="0.25">
      <c r="A107" s="755"/>
      <c r="B107" s="755"/>
      <c r="C107" s="755"/>
      <c r="D107" s="756"/>
      <c r="E107" s="756"/>
      <c r="F107" s="756"/>
      <c r="G107" s="756"/>
      <c r="H107" s="556" t="s">
        <v>1028</v>
      </c>
      <c r="I107" s="113" t="s">
        <v>72</v>
      </c>
      <c r="J107" s="756"/>
      <c r="K107" s="764"/>
      <c r="L107" s="764"/>
      <c r="M107" s="765"/>
      <c r="N107" s="765"/>
      <c r="O107" s="765"/>
      <c r="P107" s="765"/>
      <c r="Q107" s="756"/>
      <c r="R107" s="756"/>
      <c r="S107" s="119"/>
    </row>
    <row r="108" spans="1:19" s="410" customFormat="1" ht="36.75" customHeight="1" x14ac:dyDescent="0.25">
      <c r="A108" s="755">
        <v>34</v>
      </c>
      <c r="B108" s="755" t="s">
        <v>158</v>
      </c>
      <c r="C108" s="755">
        <v>5</v>
      </c>
      <c r="D108" s="756">
        <v>11</v>
      </c>
      <c r="E108" s="756" t="s">
        <v>1029</v>
      </c>
      <c r="F108" s="756" t="s">
        <v>1030</v>
      </c>
      <c r="G108" s="756" t="s">
        <v>85</v>
      </c>
      <c r="H108" s="556" t="s">
        <v>914</v>
      </c>
      <c r="I108" s="113" t="s">
        <v>45</v>
      </c>
      <c r="J108" s="756" t="s">
        <v>946</v>
      </c>
      <c r="K108" s="764" t="s">
        <v>62</v>
      </c>
      <c r="L108" s="764"/>
      <c r="M108" s="765">
        <f>14418.2+3566.5</f>
        <v>17984.7</v>
      </c>
      <c r="N108" s="765"/>
      <c r="O108" s="765">
        <v>14418.19</v>
      </c>
      <c r="P108" s="765"/>
      <c r="Q108" s="756" t="s">
        <v>116</v>
      </c>
      <c r="R108" s="756" t="s">
        <v>904</v>
      </c>
      <c r="S108" s="119"/>
    </row>
    <row r="109" spans="1:19" s="410" customFormat="1" ht="52.5" customHeight="1" x14ac:dyDescent="0.25">
      <c r="A109" s="755"/>
      <c r="B109" s="755"/>
      <c r="C109" s="755"/>
      <c r="D109" s="756"/>
      <c r="E109" s="756"/>
      <c r="F109" s="756"/>
      <c r="G109" s="756"/>
      <c r="H109" s="556" t="s">
        <v>941</v>
      </c>
      <c r="I109" s="113" t="s">
        <v>2385</v>
      </c>
      <c r="J109" s="756"/>
      <c r="K109" s="764"/>
      <c r="L109" s="764"/>
      <c r="M109" s="765"/>
      <c r="N109" s="765"/>
      <c r="O109" s="765"/>
      <c r="P109" s="765"/>
      <c r="Q109" s="756"/>
      <c r="R109" s="756"/>
      <c r="S109" s="119"/>
    </row>
    <row r="110" spans="1:19" s="410" customFormat="1" ht="64.5" customHeight="1" x14ac:dyDescent="0.25">
      <c r="A110" s="750">
        <v>35</v>
      </c>
      <c r="B110" s="755" t="s">
        <v>158</v>
      </c>
      <c r="C110" s="755">
        <v>5</v>
      </c>
      <c r="D110" s="756">
        <v>11</v>
      </c>
      <c r="E110" s="756" t="s">
        <v>1032</v>
      </c>
      <c r="F110" s="756" t="s">
        <v>1033</v>
      </c>
      <c r="G110" s="761" t="s">
        <v>1034</v>
      </c>
      <c r="H110" s="556" t="s">
        <v>917</v>
      </c>
      <c r="I110" s="113" t="s">
        <v>36</v>
      </c>
      <c r="J110" s="756" t="s">
        <v>1035</v>
      </c>
      <c r="K110" s="764" t="s">
        <v>62</v>
      </c>
      <c r="L110" s="764"/>
      <c r="M110" s="765">
        <f>24949.89+11710</f>
        <v>36659.89</v>
      </c>
      <c r="N110" s="765"/>
      <c r="O110" s="765">
        <v>24949.89</v>
      </c>
      <c r="P110" s="765"/>
      <c r="Q110" s="756" t="s">
        <v>1036</v>
      </c>
      <c r="R110" s="756" t="s">
        <v>1037</v>
      </c>
      <c r="S110" s="119"/>
    </row>
    <row r="111" spans="1:19" s="410" customFormat="1" ht="15" customHeight="1" x14ac:dyDescent="0.25">
      <c r="A111" s="751"/>
      <c r="B111" s="755"/>
      <c r="C111" s="755"/>
      <c r="D111" s="756"/>
      <c r="E111" s="756"/>
      <c r="F111" s="756"/>
      <c r="G111" s="762"/>
      <c r="H111" s="556" t="s">
        <v>834</v>
      </c>
      <c r="I111" s="113" t="s">
        <v>45</v>
      </c>
      <c r="J111" s="756"/>
      <c r="K111" s="764"/>
      <c r="L111" s="764"/>
      <c r="M111" s="765"/>
      <c r="N111" s="765"/>
      <c r="O111" s="765"/>
      <c r="P111" s="765"/>
      <c r="Q111" s="756"/>
      <c r="R111" s="756"/>
      <c r="S111" s="119"/>
    </row>
    <row r="112" spans="1:19" s="410" customFormat="1" ht="27.75" customHeight="1" x14ac:dyDescent="0.25">
      <c r="A112" s="751"/>
      <c r="B112" s="755"/>
      <c r="C112" s="755"/>
      <c r="D112" s="756"/>
      <c r="E112" s="756"/>
      <c r="F112" s="756"/>
      <c r="G112" s="762"/>
      <c r="H112" s="556" t="s">
        <v>873</v>
      </c>
      <c r="I112" s="113" t="s">
        <v>1038</v>
      </c>
      <c r="J112" s="756"/>
      <c r="K112" s="764"/>
      <c r="L112" s="764"/>
      <c r="M112" s="765"/>
      <c r="N112" s="765"/>
      <c r="O112" s="765"/>
      <c r="P112" s="765"/>
      <c r="Q112" s="756"/>
      <c r="R112" s="756"/>
      <c r="S112" s="119"/>
    </row>
    <row r="113" spans="1:19" s="410" customFormat="1" ht="42" customHeight="1" x14ac:dyDescent="0.25">
      <c r="A113" s="755">
        <v>36</v>
      </c>
      <c r="B113" s="755" t="s">
        <v>158</v>
      </c>
      <c r="C113" s="755">
        <v>5</v>
      </c>
      <c r="D113" s="756">
        <v>11</v>
      </c>
      <c r="E113" s="756" t="s">
        <v>1039</v>
      </c>
      <c r="F113" s="756" t="s">
        <v>1040</v>
      </c>
      <c r="G113" s="756" t="s">
        <v>1041</v>
      </c>
      <c r="H113" s="556" t="s">
        <v>917</v>
      </c>
      <c r="I113" s="113" t="s">
        <v>36</v>
      </c>
      <c r="J113" s="756" t="s">
        <v>1042</v>
      </c>
      <c r="K113" s="764" t="s">
        <v>62</v>
      </c>
      <c r="L113" s="764"/>
      <c r="M113" s="765">
        <v>11935.23</v>
      </c>
      <c r="N113" s="765"/>
      <c r="O113" s="765">
        <v>11698.88</v>
      </c>
      <c r="P113" s="765"/>
      <c r="Q113" s="756" t="s">
        <v>1043</v>
      </c>
      <c r="R113" s="756" t="s">
        <v>1044</v>
      </c>
      <c r="S113" s="119"/>
    </row>
    <row r="114" spans="1:19" s="410" customFormat="1" ht="15" customHeight="1" x14ac:dyDescent="0.25">
      <c r="A114" s="755"/>
      <c r="B114" s="755"/>
      <c r="C114" s="755"/>
      <c r="D114" s="756"/>
      <c r="E114" s="756"/>
      <c r="F114" s="756"/>
      <c r="G114" s="756"/>
      <c r="H114" s="556" t="s">
        <v>834</v>
      </c>
      <c r="I114" s="113" t="s">
        <v>36</v>
      </c>
      <c r="J114" s="756"/>
      <c r="K114" s="764"/>
      <c r="L114" s="764"/>
      <c r="M114" s="765"/>
      <c r="N114" s="765"/>
      <c r="O114" s="765"/>
      <c r="P114" s="765"/>
      <c r="Q114" s="756"/>
      <c r="R114" s="756"/>
      <c r="S114" s="119"/>
    </row>
    <row r="115" spans="1:19" s="410" customFormat="1" ht="29.25" customHeight="1" x14ac:dyDescent="0.25">
      <c r="A115" s="755"/>
      <c r="B115" s="755"/>
      <c r="C115" s="755"/>
      <c r="D115" s="756"/>
      <c r="E115" s="756"/>
      <c r="F115" s="756"/>
      <c r="G115" s="756"/>
      <c r="H115" s="556" t="s">
        <v>873</v>
      </c>
      <c r="I115" s="113" t="s">
        <v>142</v>
      </c>
      <c r="J115" s="756"/>
      <c r="K115" s="764"/>
      <c r="L115" s="764"/>
      <c r="M115" s="765"/>
      <c r="N115" s="765"/>
      <c r="O115" s="765"/>
      <c r="P115" s="765"/>
      <c r="Q115" s="756"/>
      <c r="R115" s="756"/>
      <c r="S115" s="119"/>
    </row>
    <row r="116" spans="1:19" s="410" customFormat="1" ht="16.5" customHeight="1" x14ac:dyDescent="0.25">
      <c r="A116" s="755"/>
      <c r="B116" s="755"/>
      <c r="C116" s="755"/>
      <c r="D116" s="756"/>
      <c r="E116" s="756"/>
      <c r="F116" s="756"/>
      <c r="G116" s="756"/>
      <c r="H116" s="556" t="s">
        <v>837</v>
      </c>
      <c r="I116" s="113" t="s">
        <v>111</v>
      </c>
      <c r="J116" s="756"/>
      <c r="K116" s="756"/>
      <c r="L116" s="756"/>
      <c r="M116" s="755"/>
      <c r="N116" s="755"/>
      <c r="O116" s="755"/>
      <c r="P116" s="755"/>
      <c r="Q116" s="756"/>
      <c r="R116" s="756"/>
      <c r="S116" s="119"/>
    </row>
    <row r="117" spans="1:19" s="410" customFormat="1" ht="78.75" customHeight="1" x14ac:dyDescent="0.25">
      <c r="A117" s="554">
        <v>37</v>
      </c>
      <c r="B117" s="552" t="s">
        <v>158</v>
      </c>
      <c r="C117" s="552">
        <v>5</v>
      </c>
      <c r="D117" s="556">
        <v>11</v>
      </c>
      <c r="E117" s="556" t="s">
        <v>1046</v>
      </c>
      <c r="F117" s="556" t="s">
        <v>1047</v>
      </c>
      <c r="G117" s="550" t="s">
        <v>1048</v>
      </c>
      <c r="H117" s="556" t="s">
        <v>1049</v>
      </c>
      <c r="I117" s="113" t="s">
        <v>36</v>
      </c>
      <c r="J117" s="556" t="s">
        <v>1050</v>
      </c>
      <c r="K117" s="559" t="s">
        <v>59</v>
      </c>
      <c r="L117" s="559"/>
      <c r="M117" s="560">
        <v>18000</v>
      </c>
      <c r="N117" s="560"/>
      <c r="O117" s="560">
        <v>18000</v>
      </c>
      <c r="P117" s="560"/>
      <c r="Q117" s="556" t="s">
        <v>1051</v>
      </c>
      <c r="R117" s="556" t="s">
        <v>1052</v>
      </c>
      <c r="S117" s="119"/>
    </row>
    <row r="118" spans="1:19" s="410" customFormat="1" ht="36.75" customHeight="1" x14ac:dyDescent="0.25">
      <c r="A118" s="750">
        <v>38</v>
      </c>
      <c r="B118" s="755" t="s">
        <v>158</v>
      </c>
      <c r="C118" s="755">
        <v>5</v>
      </c>
      <c r="D118" s="756">
        <v>11</v>
      </c>
      <c r="E118" s="756" t="s">
        <v>1053</v>
      </c>
      <c r="F118" s="756" t="s">
        <v>1054</v>
      </c>
      <c r="G118" s="761" t="s">
        <v>933</v>
      </c>
      <c r="H118" s="556" t="s">
        <v>895</v>
      </c>
      <c r="I118" s="113" t="s">
        <v>36</v>
      </c>
      <c r="J118" s="756" t="s">
        <v>1055</v>
      </c>
      <c r="K118" s="764" t="s">
        <v>62</v>
      </c>
      <c r="L118" s="764"/>
      <c r="M118" s="765">
        <f>24102+3000</f>
        <v>27102</v>
      </c>
      <c r="N118" s="765"/>
      <c r="O118" s="765">
        <v>24102</v>
      </c>
      <c r="P118" s="765"/>
      <c r="Q118" s="756" t="s">
        <v>1056</v>
      </c>
      <c r="R118" s="756" t="s">
        <v>1057</v>
      </c>
      <c r="S118" s="119"/>
    </row>
    <row r="119" spans="1:19" s="410" customFormat="1" ht="34.5" customHeight="1" x14ac:dyDescent="0.25">
      <c r="A119" s="751"/>
      <c r="B119" s="755"/>
      <c r="C119" s="755"/>
      <c r="D119" s="756"/>
      <c r="E119" s="756"/>
      <c r="F119" s="756"/>
      <c r="G119" s="762"/>
      <c r="H119" s="556" t="s">
        <v>84</v>
      </c>
      <c r="I119" s="113" t="s">
        <v>61</v>
      </c>
      <c r="J119" s="756"/>
      <c r="K119" s="764"/>
      <c r="L119" s="764"/>
      <c r="M119" s="765"/>
      <c r="N119" s="765"/>
      <c r="O119" s="765"/>
      <c r="P119" s="765"/>
      <c r="Q119" s="756"/>
      <c r="R119" s="756"/>
      <c r="S119" s="119"/>
    </row>
    <row r="120" spans="1:19" s="410" customFormat="1" ht="42.75" customHeight="1" x14ac:dyDescent="0.25">
      <c r="A120" s="750">
        <v>39</v>
      </c>
      <c r="B120" s="755" t="s">
        <v>65</v>
      </c>
      <c r="C120" s="755">
        <v>5</v>
      </c>
      <c r="D120" s="756">
        <v>11</v>
      </c>
      <c r="E120" s="756" t="s">
        <v>1058</v>
      </c>
      <c r="F120" s="756" t="s">
        <v>1059</v>
      </c>
      <c r="G120" s="761" t="s">
        <v>1025</v>
      </c>
      <c r="H120" s="556" t="s">
        <v>1026</v>
      </c>
      <c r="I120" s="113" t="s">
        <v>36</v>
      </c>
      <c r="J120" s="756" t="s">
        <v>1060</v>
      </c>
      <c r="K120" s="764" t="s">
        <v>62</v>
      </c>
      <c r="L120" s="764"/>
      <c r="M120" s="765">
        <f>6555.96+876</f>
        <v>7431.96</v>
      </c>
      <c r="N120" s="765"/>
      <c r="O120" s="765">
        <v>6555.96</v>
      </c>
      <c r="P120" s="765"/>
      <c r="Q120" s="756" t="s">
        <v>116</v>
      </c>
      <c r="R120" s="756" t="s">
        <v>904</v>
      </c>
      <c r="S120" s="119"/>
    </row>
    <row r="121" spans="1:19" s="410" customFormat="1" ht="57.75" customHeight="1" x14ac:dyDescent="0.25">
      <c r="A121" s="751"/>
      <c r="B121" s="755"/>
      <c r="C121" s="755"/>
      <c r="D121" s="756"/>
      <c r="E121" s="756"/>
      <c r="F121" s="756"/>
      <c r="G121" s="762"/>
      <c r="H121" s="556" t="s">
        <v>1028</v>
      </c>
      <c r="I121" s="113" t="s">
        <v>54</v>
      </c>
      <c r="J121" s="756"/>
      <c r="K121" s="764"/>
      <c r="L121" s="764"/>
      <c r="M121" s="765"/>
      <c r="N121" s="765"/>
      <c r="O121" s="765"/>
      <c r="P121" s="765"/>
      <c r="Q121" s="756"/>
      <c r="R121" s="756"/>
      <c r="S121" s="119"/>
    </row>
    <row r="122" spans="1:19" s="410" customFormat="1" ht="42.75" customHeight="1" x14ac:dyDescent="0.25">
      <c r="A122" s="750">
        <v>40</v>
      </c>
      <c r="B122" s="755" t="s">
        <v>65</v>
      </c>
      <c r="C122" s="755">
        <v>2</v>
      </c>
      <c r="D122" s="756">
        <v>12</v>
      </c>
      <c r="E122" s="756" t="s">
        <v>1061</v>
      </c>
      <c r="F122" s="756" t="s">
        <v>1062</v>
      </c>
      <c r="G122" s="761" t="s">
        <v>234</v>
      </c>
      <c r="H122" s="556" t="s">
        <v>834</v>
      </c>
      <c r="I122" s="113" t="s">
        <v>36</v>
      </c>
      <c r="J122" s="756" t="s">
        <v>1063</v>
      </c>
      <c r="K122" s="764" t="s">
        <v>59</v>
      </c>
      <c r="L122" s="764"/>
      <c r="M122" s="765">
        <f>8912.02+1968</f>
        <v>10880.02</v>
      </c>
      <c r="N122" s="765"/>
      <c r="O122" s="765">
        <v>8912.02</v>
      </c>
      <c r="P122" s="765"/>
      <c r="Q122" s="756" t="s">
        <v>116</v>
      </c>
      <c r="R122" s="756" t="s">
        <v>904</v>
      </c>
      <c r="S122" s="119"/>
    </row>
    <row r="123" spans="1:19" s="410" customFormat="1" ht="52.5" customHeight="1" x14ac:dyDescent="0.25">
      <c r="A123" s="751"/>
      <c r="B123" s="755"/>
      <c r="C123" s="755"/>
      <c r="D123" s="756"/>
      <c r="E123" s="756"/>
      <c r="F123" s="756"/>
      <c r="G123" s="762"/>
      <c r="H123" s="556" t="s">
        <v>1064</v>
      </c>
      <c r="I123" s="113" t="s">
        <v>1065</v>
      </c>
      <c r="J123" s="756"/>
      <c r="K123" s="764"/>
      <c r="L123" s="764"/>
      <c r="M123" s="765"/>
      <c r="N123" s="765"/>
      <c r="O123" s="765"/>
      <c r="P123" s="765"/>
      <c r="Q123" s="756"/>
      <c r="R123" s="756"/>
      <c r="S123" s="119"/>
    </row>
    <row r="124" spans="1:19" s="410" customFormat="1" ht="43.5" customHeight="1" x14ac:dyDescent="0.25">
      <c r="A124" s="750">
        <v>41</v>
      </c>
      <c r="B124" s="755" t="s">
        <v>158</v>
      </c>
      <c r="C124" s="755">
        <v>1</v>
      </c>
      <c r="D124" s="756">
        <v>13</v>
      </c>
      <c r="E124" s="756" t="s">
        <v>1066</v>
      </c>
      <c r="F124" s="756" t="s">
        <v>1067</v>
      </c>
      <c r="G124" s="761" t="s">
        <v>1068</v>
      </c>
      <c r="H124" s="556" t="s">
        <v>917</v>
      </c>
      <c r="I124" s="113" t="s">
        <v>36</v>
      </c>
      <c r="J124" s="756" t="s">
        <v>1069</v>
      </c>
      <c r="K124" s="764" t="s">
        <v>59</v>
      </c>
      <c r="L124" s="764"/>
      <c r="M124" s="765">
        <f>36008.51+5774.85</f>
        <v>41783.360000000001</v>
      </c>
      <c r="N124" s="765"/>
      <c r="O124" s="765">
        <v>36008.51</v>
      </c>
      <c r="P124" s="765"/>
      <c r="Q124" s="756" t="s">
        <v>1070</v>
      </c>
      <c r="R124" s="756" t="s">
        <v>1071</v>
      </c>
      <c r="S124" s="119"/>
    </row>
    <row r="125" spans="1:19" s="410" customFormat="1" ht="21.75" customHeight="1" x14ac:dyDescent="0.25">
      <c r="A125" s="751"/>
      <c r="B125" s="755"/>
      <c r="C125" s="755"/>
      <c r="D125" s="756"/>
      <c r="E125" s="756"/>
      <c r="F125" s="756"/>
      <c r="G125" s="762"/>
      <c r="H125" s="556" t="s">
        <v>879</v>
      </c>
      <c r="I125" s="113" t="s">
        <v>1072</v>
      </c>
      <c r="J125" s="756"/>
      <c r="K125" s="764"/>
      <c r="L125" s="764"/>
      <c r="M125" s="765"/>
      <c r="N125" s="765"/>
      <c r="O125" s="765"/>
      <c r="P125" s="765"/>
      <c r="Q125" s="756"/>
      <c r="R125" s="756"/>
      <c r="S125" s="119"/>
    </row>
    <row r="126" spans="1:19" s="410" customFormat="1" ht="23.25" customHeight="1" x14ac:dyDescent="0.25">
      <c r="A126" s="751"/>
      <c r="B126" s="755"/>
      <c r="C126" s="755"/>
      <c r="D126" s="756"/>
      <c r="E126" s="756"/>
      <c r="F126" s="756"/>
      <c r="G126" s="762"/>
      <c r="H126" s="556" t="s">
        <v>837</v>
      </c>
      <c r="I126" s="113" t="s">
        <v>63</v>
      </c>
      <c r="J126" s="756"/>
      <c r="K126" s="764"/>
      <c r="L126" s="764"/>
      <c r="M126" s="765"/>
      <c r="N126" s="765"/>
      <c r="O126" s="765"/>
      <c r="P126" s="765"/>
      <c r="Q126" s="756"/>
      <c r="R126" s="756"/>
      <c r="S126" s="119"/>
    </row>
    <row r="127" spans="1:19" s="410" customFormat="1" ht="31.5" customHeight="1" x14ac:dyDescent="0.25">
      <c r="A127" s="889"/>
      <c r="B127" s="767"/>
      <c r="C127" s="767"/>
      <c r="D127" s="768"/>
      <c r="E127" s="768"/>
      <c r="F127" s="768"/>
      <c r="G127" s="785"/>
      <c r="H127" s="556" t="s">
        <v>1006</v>
      </c>
      <c r="I127" s="113" t="s">
        <v>136</v>
      </c>
      <c r="J127" s="768"/>
      <c r="K127" s="756"/>
      <c r="L127" s="768"/>
      <c r="M127" s="767"/>
      <c r="N127" s="767"/>
      <c r="O127" s="767"/>
      <c r="P127" s="767"/>
      <c r="Q127" s="756"/>
      <c r="R127" s="756"/>
      <c r="S127" s="119"/>
    </row>
    <row r="128" spans="1:19" s="410" customFormat="1" ht="59.25" customHeight="1" x14ac:dyDescent="0.25">
      <c r="A128" s="755">
        <v>42</v>
      </c>
      <c r="B128" s="755" t="s">
        <v>51</v>
      </c>
      <c r="C128" s="755">
        <v>1.3</v>
      </c>
      <c r="D128" s="756">
        <v>13</v>
      </c>
      <c r="E128" s="756" t="s">
        <v>1073</v>
      </c>
      <c r="F128" s="756" t="s">
        <v>1074</v>
      </c>
      <c r="G128" s="756" t="s">
        <v>939</v>
      </c>
      <c r="H128" s="556" t="s">
        <v>914</v>
      </c>
      <c r="I128" s="113" t="s">
        <v>36</v>
      </c>
      <c r="J128" s="756" t="s">
        <v>1075</v>
      </c>
      <c r="K128" s="764" t="s">
        <v>62</v>
      </c>
      <c r="L128" s="764"/>
      <c r="M128" s="765">
        <f>6517.15+2842.5</f>
        <v>9359.65</v>
      </c>
      <c r="N128" s="765"/>
      <c r="O128" s="765">
        <v>5905.31</v>
      </c>
      <c r="P128" s="765"/>
      <c r="Q128" s="756" t="s">
        <v>116</v>
      </c>
      <c r="R128" s="756" t="s">
        <v>904</v>
      </c>
      <c r="S128" s="119"/>
    </row>
    <row r="129" spans="1:19" s="410" customFormat="1" ht="56.25" customHeight="1" x14ac:dyDescent="0.25">
      <c r="A129" s="755"/>
      <c r="B129" s="755"/>
      <c r="C129" s="755"/>
      <c r="D129" s="756"/>
      <c r="E129" s="756"/>
      <c r="F129" s="756"/>
      <c r="G129" s="756"/>
      <c r="H129" s="556" t="s">
        <v>941</v>
      </c>
      <c r="I129" s="113" t="s">
        <v>2386</v>
      </c>
      <c r="J129" s="756"/>
      <c r="K129" s="764"/>
      <c r="L129" s="764"/>
      <c r="M129" s="765"/>
      <c r="N129" s="765"/>
      <c r="O129" s="765"/>
      <c r="P129" s="765"/>
      <c r="Q129" s="756"/>
      <c r="R129" s="756"/>
      <c r="S129" s="119"/>
    </row>
    <row r="130" spans="1:19" s="410" customFormat="1" ht="53.25" customHeight="1" x14ac:dyDescent="0.25">
      <c r="A130" s="755"/>
      <c r="B130" s="755"/>
      <c r="C130" s="755"/>
      <c r="D130" s="756"/>
      <c r="E130" s="756"/>
      <c r="F130" s="756"/>
      <c r="G130" s="756"/>
      <c r="H130" s="556" t="s">
        <v>879</v>
      </c>
      <c r="I130" s="113" t="s">
        <v>105</v>
      </c>
      <c r="J130" s="756"/>
      <c r="K130" s="764"/>
      <c r="L130" s="764"/>
      <c r="M130" s="765"/>
      <c r="N130" s="765"/>
      <c r="O130" s="765"/>
      <c r="P130" s="765"/>
      <c r="Q130" s="756"/>
      <c r="R130" s="756"/>
      <c r="S130" s="119"/>
    </row>
    <row r="131" spans="1:19" s="410" customFormat="1" ht="28.5" customHeight="1" x14ac:dyDescent="0.25">
      <c r="A131" s="750">
        <v>43</v>
      </c>
      <c r="B131" s="755" t="s">
        <v>175</v>
      </c>
      <c r="C131" s="755">
        <v>1</v>
      </c>
      <c r="D131" s="756">
        <v>13</v>
      </c>
      <c r="E131" s="756" t="s">
        <v>1076</v>
      </c>
      <c r="F131" s="756" t="s">
        <v>1077</v>
      </c>
      <c r="G131" s="761" t="s">
        <v>92</v>
      </c>
      <c r="H131" s="556" t="s">
        <v>747</v>
      </c>
      <c r="I131" s="113" t="s">
        <v>36</v>
      </c>
      <c r="J131" s="756" t="s">
        <v>1078</v>
      </c>
      <c r="K131" s="764" t="s">
        <v>62</v>
      </c>
      <c r="L131" s="764"/>
      <c r="M131" s="765">
        <f>16834.5+3147.04</f>
        <v>19981.54</v>
      </c>
      <c r="N131" s="765"/>
      <c r="O131" s="765">
        <v>16834.5</v>
      </c>
      <c r="P131" s="765"/>
      <c r="Q131" s="756" t="s">
        <v>984</v>
      </c>
      <c r="R131" s="756" t="s">
        <v>985</v>
      </c>
      <c r="S131" s="119"/>
    </row>
    <row r="132" spans="1:19" s="410" customFormat="1" ht="51.75" customHeight="1" x14ac:dyDescent="0.25">
      <c r="A132" s="751"/>
      <c r="B132" s="755"/>
      <c r="C132" s="755"/>
      <c r="D132" s="756"/>
      <c r="E132" s="756"/>
      <c r="F132" s="756"/>
      <c r="G132" s="762"/>
      <c r="H132" s="556" t="s">
        <v>756</v>
      </c>
      <c r="I132" s="113" t="s">
        <v>54</v>
      </c>
      <c r="J132" s="756"/>
      <c r="K132" s="764"/>
      <c r="L132" s="764"/>
      <c r="M132" s="765"/>
      <c r="N132" s="765"/>
      <c r="O132" s="765"/>
      <c r="P132" s="765"/>
      <c r="Q132" s="756"/>
      <c r="R132" s="756"/>
      <c r="S132" s="119"/>
    </row>
    <row r="133" spans="1:19" s="410" customFormat="1" ht="65.25" customHeight="1" x14ac:dyDescent="0.25">
      <c r="A133" s="750">
        <v>44</v>
      </c>
      <c r="B133" s="755" t="s">
        <v>158</v>
      </c>
      <c r="C133" s="755">
        <v>1.3</v>
      </c>
      <c r="D133" s="756">
        <v>13</v>
      </c>
      <c r="E133" s="756" t="s">
        <v>1079</v>
      </c>
      <c r="F133" s="756" t="s">
        <v>1080</v>
      </c>
      <c r="G133" s="761" t="s">
        <v>1081</v>
      </c>
      <c r="H133" s="556" t="s">
        <v>917</v>
      </c>
      <c r="I133" s="113" t="s">
        <v>36</v>
      </c>
      <c r="J133" s="756" t="s">
        <v>1082</v>
      </c>
      <c r="K133" s="764" t="s">
        <v>62</v>
      </c>
      <c r="L133" s="764"/>
      <c r="M133" s="765">
        <f>36827+19000</f>
        <v>55827</v>
      </c>
      <c r="N133" s="765"/>
      <c r="O133" s="765">
        <v>36827</v>
      </c>
      <c r="P133" s="765"/>
      <c r="Q133" s="756" t="s">
        <v>1083</v>
      </c>
      <c r="R133" s="756" t="s">
        <v>1084</v>
      </c>
      <c r="S133" s="119"/>
    </row>
    <row r="134" spans="1:19" s="410" customFormat="1" ht="21" customHeight="1" x14ac:dyDescent="0.25">
      <c r="A134" s="751"/>
      <c r="B134" s="755"/>
      <c r="C134" s="755"/>
      <c r="D134" s="756"/>
      <c r="E134" s="756"/>
      <c r="F134" s="756"/>
      <c r="G134" s="762"/>
      <c r="H134" s="556" t="s">
        <v>837</v>
      </c>
      <c r="I134" s="113" t="s">
        <v>104</v>
      </c>
      <c r="J134" s="756"/>
      <c r="K134" s="764"/>
      <c r="L134" s="764"/>
      <c r="M134" s="765"/>
      <c r="N134" s="765"/>
      <c r="O134" s="765"/>
      <c r="P134" s="765"/>
      <c r="Q134" s="756"/>
      <c r="R134" s="756"/>
      <c r="S134" s="119"/>
    </row>
    <row r="135" spans="1:19" s="410" customFormat="1" ht="24" customHeight="1" x14ac:dyDescent="0.25">
      <c r="A135" s="751"/>
      <c r="B135" s="755"/>
      <c r="C135" s="755"/>
      <c r="D135" s="756"/>
      <c r="E135" s="756"/>
      <c r="F135" s="756"/>
      <c r="G135" s="762"/>
      <c r="H135" s="556" t="s">
        <v>834</v>
      </c>
      <c r="I135" s="113" t="s">
        <v>45</v>
      </c>
      <c r="J135" s="756"/>
      <c r="K135" s="764"/>
      <c r="L135" s="764"/>
      <c r="M135" s="765"/>
      <c r="N135" s="765"/>
      <c r="O135" s="765"/>
      <c r="P135" s="765"/>
      <c r="Q135" s="756"/>
      <c r="R135" s="756"/>
      <c r="S135" s="119"/>
    </row>
    <row r="136" spans="1:19" s="410" customFormat="1" ht="30" customHeight="1" x14ac:dyDescent="0.25">
      <c r="A136" s="889"/>
      <c r="B136" s="767"/>
      <c r="C136" s="767"/>
      <c r="D136" s="768"/>
      <c r="E136" s="768"/>
      <c r="F136" s="768"/>
      <c r="G136" s="785"/>
      <c r="H136" s="132" t="s">
        <v>873</v>
      </c>
      <c r="I136" s="552">
        <v>15</v>
      </c>
      <c r="J136" s="768"/>
      <c r="K136" s="768"/>
      <c r="L136" s="768"/>
      <c r="M136" s="767"/>
      <c r="N136" s="767"/>
      <c r="O136" s="767"/>
      <c r="P136" s="767"/>
      <c r="Q136" s="756"/>
      <c r="R136" s="756"/>
      <c r="S136" s="119"/>
    </row>
    <row r="137" spans="1:19" s="410" customFormat="1" ht="15" customHeight="1" x14ac:dyDescent="0.25">
      <c r="A137" s="777"/>
      <c r="B137" s="767"/>
      <c r="C137" s="767"/>
      <c r="D137" s="768"/>
      <c r="E137" s="768"/>
      <c r="F137" s="768"/>
      <c r="G137" s="772"/>
      <c r="H137" s="556" t="s">
        <v>880</v>
      </c>
      <c r="I137" s="113" t="s">
        <v>45</v>
      </c>
      <c r="J137" s="768"/>
      <c r="K137" s="768"/>
      <c r="L137" s="768"/>
      <c r="M137" s="767"/>
      <c r="N137" s="767"/>
      <c r="O137" s="767"/>
      <c r="P137" s="767"/>
      <c r="Q137" s="768"/>
      <c r="R137" s="768"/>
      <c r="S137" s="119"/>
    </row>
    <row r="138" spans="1:19" s="410" customFormat="1" ht="37.5" customHeight="1" x14ac:dyDescent="0.25">
      <c r="A138" s="755">
        <v>45</v>
      </c>
      <c r="B138" s="755" t="s">
        <v>1085</v>
      </c>
      <c r="C138" s="755">
        <v>1.3</v>
      </c>
      <c r="D138" s="756">
        <v>13</v>
      </c>
      <c r="E138" s="756" t="s">
        <v>1086</v>
      </c>
      <c r="F138" s="756" t="s">
        <v>1087</v>
      </c>
      <c r="G138" s="756" t="s">
        <v>85</v>
      </c>
      <c r="H138" s="556" t="s">
        <v>914</v>
      </c>
      <c r="I138" s="113" t="s">
        <v>36</v>
      </c>
      <c r="J138" s="756" t="s">
        <v>1088</v>
      </c>
      <c r="K138" s="764" t="s">
        <v>59</v>
      </c>
      <c r="L138" s="764"/>
      <c r="M138" s="765">
        <f>4989.84+758</f>
        <v>5747.84</v>
      </c>
      <c r="N138" s="765"/>
      <c r="O138" s="765">
        <v>4837.8100000000004</v>
      </c>
      <c r="P138" s="765"/>
      <c r="Q138" s="756" t="s">
        <v>116</v>
      </c>
      <c r="R138" s="756" t="s">
        <v>904</v>
      </c>
      <c r="S138" s="119"/>
    </row>
    <row r="139" spans="1:19" s="410" customFormat="1" ht="48" customHeight="1" x14ac:dyDescent="0.25">
      <c r="A139" s="755"/>
      <c r="B139" s="755"/>
      <c r="C139" s="755"/>
      <c r="D139" s="756"/>
      <c r="E139" s="756"/>
      <c r="F139" s="756"/>
      <c r="G139" s="756"/>
      <c r="H139" s="556" t="s">
        <v>941</v>
      </c>
      <c r="I139" s="113" t="s">
        <v>2387</v>
      </c>
      <c r="J139" s="756"/>
      <c r="K139" s="764"/>
      <c r="L139" s="764"/>
      <c r="M139" s="765"/>
      <c r="N139" s="765"/>
      <c r="O139" s="765"/>
      <c r="P139" s="765"/>
      <c r="Q139" s="756"/>
      <c r="R139" s="756"/>
      <c r="S139" s="119"/>
    </row>
    <row r="140" spans="1:19" s="410" customFormat="1" ht="16.5" customHeight="1" x14ac:dyDescent="0.25">
      <c r="A140" s="755">
        <v>46</v>
      </c>
      <c r="B140" s="755" t="s">
        <v>175</v>
      </c>
      <c r="C140" s="755">
        <v>3</v>
      </c>
      <c r="D140" s="756">
        <v>13</v>
      </c>
      <c r="E140" s="756" t="s">
        <v>1089</v>
      </c>
      <c r="F140" s="756" t="s">
        <v>1090</v>
      </c>
      <c r="G140" s="756" t="s">
        <v>64</v>
      </c>
      <c r="H140" s="556" t="s">
        <v>914</v>
      </c>
      <c r="I140" s="113" t="s">
        <v>36</v>
      </c>
      <c r="J140" s="756" t="s">
        <v>1091</v>
      </c>
      <c r="K140" s="764" t="s">
        <v>59</v>
      </c>
      <c r="L140" s="764"/>
      <c r="M140" s="765">
        <f>24806.65+2786.1</f>
        <v>27592.75</v>
      </c>
      <c r="N140" s="765"/>
      <c r="O140" s="765">
        <v>19104.669999999998</v>
      </c>
      <c r="P140" s="765"/>
      <c r="Q140" s="756" t="s">
        <v>935</v>
      </c>
      <c r="R140" s="756" t="s">
        <v>936</v>
      </c>
      <c r="S140" s="119"/>
    </row>
    <row r="141" spans="1:19" s="410" customFormat="1" ht="32.25" customHeight="1" x14ac:dyDescent="0.25">
      <c r="A141" s="755"/>
      <c r="B141" s="755"/>
      <c r="C141" s="755"/>
      <c r="D141" s="756"/>
      <c r="E141" s="756"/>
      <c r="F141" s="756"/>
      <c r="G141" s="756"/>
      <c r="H141" s="556" t="s">
        <v>55</v>
      </c>
      <c r="I141" s="113" t="s">
        <v>2388</v>
      </c>
      <c r="J141" s="756"/>
      <c r="K141" s="764"/>
      <c r="L141" s="764"/>
      <c r="M141" s="765"/>
      <c r="N141" s="765"/>
      <c r="O141" s="765"/>
      <c r="P141" s="765"/>
      <c r="Q141" s="756"/>
      <c r="R141" s="756"/>
      <c r="S141" s="119"/>
    </row>
    <row r="142" spans="1:19" s="410" customFormat="1" ht="51" customHeight="1" x14ac:dyDescent="0.25">
      <c r="A142" s="755"/>
      <c r="B142" s="755"/>
      <c r="C142" s="755"/>
      <c r="D142" s="756"/>
      <c r="E142" s="756"/>
      <c r="F142" s="756"/>
      <c r="G142" s="756"/>
      <c r="H142" s="556" t="s">
        <v>1092</v>
      </c>
      <c r="I142" s="113" t="s">
        <v>2388</v>
      </c>
      <c r="J142" s="756"/>
      <c r="K142" s="764"/>
      <c r="L142" s="764"/>
      <c r="M142" s="765"/>
      <c r="N142" s="765"/>
      <c r="O142" s="765"/>
      <c r="P142" s="765"/>
      <c r="Q142" s="756"/>
      <c r="R142" s="756"/>
      <c r="S142" s="119"/>
    </row>
    <row r="143" spans="1:19" s="410" customFormat="1" ht="71.25" customHeight="1" x14ac:dyDescent="0.25">
      <c r="A143" s="755">
        <v>47</v>
      </c>
      <c r="B143" s="755" t="s">
        <v>158</v>
      </c>
      <c r="C143" s="755">
        <v>1.3</v>
      </c>
      <c r="D143" s="756">
        <v>13</v>
      </c>
      <c r="E143" s="756" t="s">
        <v>1093</v>
      </c>
      <c r="F143" s="756" t="s">
        <v>1094</v>
      </c>
      <c r="G143" s="756" t="s">
        <v>1095</v>
      </c>
      <c r="H143" s="556" t="s">
        <v>917</v>
      </c>
      <c r="I143" s="113" t="s">
        <v>36</v>
      </c>
      <c r="J143" s="756" t="s">
        <v>1096</v>
      </c>
      <c r="K143" s="764" t="s">
        <v>59</v>
      </c>
      <c r="L143" s="764"/>
      <c r="M143" s="765">
        <f>18700+4360</f>
        <v>23060</v>
      </c>
      <c r="N143" s="765"/>
      <c r="O143" s="765">
        <v>18690</v>
      </c>
      <c r="P143" s="765"/>
      <c r="Q143" s="756" t="s">
        <v>1083</v>
      </c>
      <c r="R143" s="756" t="s">
        <v>1084</v>
      </c>
      <c r="S143" s="119"/>
    </row>
    <row r="144" spans="1:19" s="410" customFormat="1" ht="36.75" customHeight="1" x14ac:dyDescent="0.25">
      <c r="A144" s="755"/>
      <c r="B144" s="755"/>
      <c r="C144" s="755"/>
      <c r="D144" s="756"/>
      <c r="E144" s="756"/>
      <c r="F144" s="756"/>
      <c r="G144" s="756"/>
      <c r="H144" s="556" t="s">
        <v>1097</v>
      </c>
      <c r="I144" s="552">
        <v>2</v>
      </c>
      <c r="J144" s="756"/>
      <c r="K144" s="764"/>
      <c r="L144" s="764"/>
      <c r="M144" s="765"/>
      <c r="N144" s="765"/>
      <c r="O144" s="765"/>
      <c r="P144" s="765"/>
      <c r="Q144" s="756"/>
      <c r="R144" s="756"/>
      <c r="S144" s="119"/>
    </row>
    <row r="145" spans="1:19" s="410" customFormat="1" ht="24.75" customHeight="1" x14ac:dyDescent="0.25">
      <c r="A145" s="755"/>
      <c r="B145" s="755"/>
      <c r="C145" s="755"/>
      <c r="D145" s="756"/>
      <c r="E145" s="756"/>
      <c r="F145" s="756"/>
      <c r="G145" s="756"/>
      <c r="H145" s="556" t="s">
        <v>837</v>
      </c>
      <c r="I145" s="113" t="s">
        <v>54</v>
      </c>
      <c r="J145" s="756"/>
      <c r="K145" s="764"/>
      <c r="L145" s="764"/>
      <c r="M145" s="765"/>
      <c r="N145" s="765"/>
      <c r="O145" s="765"/>
      <c r="P145" s="765"/>
      <c r="Q145" s="756"/>
      <c r="R145" s="756"/>
      <c r="S145" s="119"/>
    </row>
    <row r="146" spans="1:19" s="410" customFormat="1" ht="54" customHeight="1" x14ac:dyDescent="0.25">
      <c r="A146" s="755"/>
      <c r="B146" s="755"/>
      <c r="C146" s="755"/>
      <c r="D146" s="756"/>
      <c r="E146" s="756"/>
      <c r="F146" s="756"/>
      <c r="G146" s="756"/>
      <c r="H146" s="556" t="s">
        <v>880</v>
      </c>
      <c r="I146" s="113" t="s">
        <v>45</v>
      </c>
      <c r="J146" s="756"/>
      <c r="K146" s="756"/>
      <c r="L146" s="756"/>
      <c r="M146" s="755"/>
      <c r="N146" s="755"/>
      <c r="O146" s="755"/>
      <c r="P146" s="755"/>
      <c r="Q146" s="756"/>
      <c r="R146" s="756"/>
      <c r="S146" s="119"/>
    </row>
    <row r="147" spans="1:19" s="408" customFormat="1" ht="85.5" customHeight="1" x14ac:dyDescent="0.25">
      <c r="A147" s="549">
        <v>48</v>
      </c>
      <c r="B147" s="552" t="s">
        <v>822</v>
      </c>
      <c r="C147" s="552">
        <v>1.2</v>
      </c>
      <c r="D147" s="553">
        <v>3</v>
      </c>
      <c r="E147" s="649" t="s">
        <v>2389</v>
      </c>
      <c r="F147" s="556" t="s">
        <v>2390</v>
      </c>
      <c r="G147" s="649" t="s">
        <v>2391</v>
      </c>
      <c r="H147" s="649" t="s">
        <v>2392</v>
      </c>
      <c r="I147" s="650" t="s">
        <v>2393</v>
      </c>
      <c r="J147" s="553" t="s">
        <v>827</v>
      </c>
      <c r="K147" s="557"/>
      <c r="L147" s="651" t="s">
        <v>59</v>
      </c>
      <c r="M147" s="558"/>
      <c r="N147" s="558">
        <v>40000</v>
      </c>
      <c r="O147" s="558"/>
      <c r="P147" s="558">
        <v>40000</v>
      </c>
      <c r="Q147" s="649" t="s">
        <v>828</v>
      </c>
      <c r="R147" s="553" t="s">
        <v>829</v>
      </c>
      <c r="S147" s="2"/>
    </row>
    <row r="148" spans="1:19" s="408" customFormat="1" ht="72" customHeight="1" x14ac:dyDescent="0.25">
      <c r="A148" s="985">
        <v>49</v>
      </c>
      <c r="B148" s="755" t="s">
        <v>822</v>
      </c>
      <c r="C148" s="985">
        <v>1.2</v>
      </c>
      <c r="D148" s="983">
        <v>3</v>
      </c>
      <c r="E148" s="981" t="s">
        <v>2394</v>
      </c>
      <c r="F148" s="987" t="s">
        <v>2395</v>
      </c>
      <c r="G148" s="983" t="s">
        <v>41</v>
      </c>
      <c r="H148" s="649" t="s">
        <v>2396</v>
      </c>
      <c r="I148" s="650" t="s">
        <v>2397</v>
      </c>
      <c r="J148" s="981" t="s">
        <v>2398</v>
      </c>
      <c r="K148" s="982"/>
      <c r="L148" s="983" t="s">
        <v>59</v>
      </c>
      <c r="M148" s="982"/>
      <c r="N148" s="984">
        <v>160000</v>
      </c>
      <c r="O148" s="982"/>
      <c r="P148" s="984">
        <v>160000</v>
      </c>
      <c r="Q148" s="981" t="s">
        <v>828</v>
      </c>
      <c r="R148" s="768" t="s">
        <v>829</v>
      </c>
      <c r="S148" s="2"/>
    </row>
    <row r="149" spans="1:19" s="408" customFormat="1" ht="72" customHeight="1" x14ac:dyDescent="0.25">
      <c r="A149" s="986"/>
      <c r="B149" s="755"/>
      <c r="C149" s="986"/>
      <c r="D149" s="983"/>
      <c r="E149" s="981"/>
      <c r="F149" s="988"/>
      <c r="G149" s="983"/>
      <c r="H149" s="649" t="s">
        <v>2399</v>
      </c>
      <c r="I149" s="650" t="s">
        <v>2400</v>
      </c>
      <c r="J149" s="981"/>
      <c r="K149" s="982"/>
      <c r="L149" s="983"/>
      <c r="M149" s="982"/>
      <c r="N149" s="983"/>
      <c r="O149" s="982"/>
      <c r="P149" s="983"/>
      <c r="Q149" s="981"/>
      <c r="R149" s="981"/>
      <c r="S149" s="2"/>
    </row>
    <row r="150" spans="1:19" s="408" customFormat="1" ht="72" customHeight="1" x14ac:dyDescent="0.25">
      <c r="A150" s="985">
        <v>50</v>
      </c>
      <c r="B150" s="755" t="s">
        <v>822</v>
      </c>
      <c r="C150" s="985">
        <v>5</v>
      </c>
      <c r="D150" s="983">
        <v>4</v>
      </c>
      <c r="E150" s="981" t="s">
        <v>2401</v>
      </c>
      <c r="F150" s="987" t="s">
        <v>2402</v>
      </c>
      <c r="G150" s="983" t="s">
        <v>41</v>
      </c>
      <c r="H150" s="649" t="s">
        <v>2396</v>
      </c>
      <c r="I150" s="650" t="s">
        <v>36</v>
      </c>
      <c r="J150" s="981" t="s">
        <v>2403</v>
      </c>
      <c r="K150" s="982"/>
      <c r="L150" s="983" t="s">
        <v>59</v>
      </c>
      <c r="M150" s="982"/>
      <c r="N150" s="984">
        <v>80000</v>
      </c>
      <c r="O150" s="982"/>
      <c r="P150" s="984">
        <v>80000</v>
      </c>
      <c r="Q150" s="981" t="s">
        <v>828</v>
      </c>
      <c r="R150" s="768" t="s">
        <v>829</v>
      </c>
      <c r="S150" s="2"/>
    </row>
    <row r="151" spans="1:19" s="408" customFormat="1" ht="72" customHeight="1" x14ac:dyDescent="0.25">
      <c r="A151" s="986"/>
      <c r="B151" s="755"/>
      <c r="C151" s="986"/>
      <c r="D151" s="983"/>
      <c r="E151" s="981"/>
      <c r="F151" s="988"/>
      <c r="G151" s="983"/>
      <c r="H151" s="649" t="s">
        <v>2399</v>
      </c>
      <c r="I151" s="650" t="s">
        <v>2404</v>
      </c>
      <c r="J151" s="981"/>
      <c r="K151" s="982"/>
      <c r="L151" s="983"/>
      <c r="M151" s="982"/>
      <c r="N151" s="983"/>
      <c r="O151" s="982"/>
      <c r="P151" s="983"/>
      <c r="Q151" s="981"/>
      <c r="R151" s="981"/>
      <c r="S151" s="2"/>
    </row>
    <row r="152" spans="1:19" s="408" customFormat="1" ht="72" customHeight="1" x14ac:dyDescent="0.25">
      <c r="A152" s="985">
        <v>51</v>
      </c>
      <c r="B152" s="755" t="s">
        <v>822</v>
      </c>
      <c r="C152" s="985">
        <v>5</v>
      </c>
      <c r="D152" s="983">
        <v>4</v>
      </c>
      <c r="E152" s="756" t="s">
        <v>2405</v>
      </c>
      <c r="F152" s="761" t="s">
        <v>2406</v>
      </c>
      <c r="G152" s="983" t="s">
        <v>2360</v>
      </c>
      <c r="H152" s="649" t="s">
        <v>2407</v>
      </c>
      <c r="I152" s="650" t="s">
        <v>2397</v>
      </c>
      <c r="J152" s="981" t="s">
        <v>2403</v>
      </c>
      <c r="K152" s="982"/>
      <c r="L152" s="983" t="s">
        <v>59</v>
      </c>
      <c r="M152" s="982"/>
      <c r="N152" s="984">
        <v>20000</v>
      </c>
      <c r="O152" s="982"/>
      <c r="P152" s="984">
        <v>20000</v>
      </c>
      <c r="Q152" s="981" t="s">
        <v>828</v>
      </c>
      <c r="R152" s="768" t="s">
        <v>829</v>
      </c>
      <c r="S152" s="2"/>
    </row>
    <row r="153" spans="1:19" s="408" customFormat="1" ht="72" customHeight="1" x14ac:dyDescent="0.25">
      <c r="A153" s="986"/>
      <c r="B153" s="755"/>
      <c r="C153" s="986"/>
      <c r="D153" s="983"/>
      <c r="E153" s="756"/>
      <c r="F153" s="763"/>
      <c r="G153" s="983"/>
      <c r="H153" s="649" t="s">
        <v>2408</v>
      </c>
      <c r="I153" s="650" t="s">
        <v>2409</v>
      </c>
      <c r="J153" s="981"/>
      <c r="K153" s="982"/>
      <c r="L153" s="983"/>
      <c r="M153" s="982"/>
      <c r="N153" s="983"/>
      <c r="O153" s="982"/>
      <c r="P153" s="983"/>
      <c r="Q153" s="981"/>
      <c r="R153" s="981"/>
      <c r="S153" s="2"/>
    </row>
    <row r="154" spans="1:19" s="408" customFormat="1" ht="96.6" customHeight="1" x14ac:dyDescent="0.25">
      <c r="A154" s="647">
        <v>52</v>
      </c>
      <c r="B154" s="552" t="s">
        <v>822</v>
      </c>
      <c r="C154" s="647">
        <v>1</v>
      </c>
      <c r="D154" s="647">
        <v>6</v>
      </c>
      <c r="E154" s="649" t="s">
        <v>2410</v>
      </c>
      <c r="F154" s="649" t="s">
        <v>2411</v>
      </c>
      <c r="G154" s="647" t="s">
        <v>689</v>
      </c>
      <c r="H154" s="649" t="s">
        <v>2412</v>
      </c>
      <c r="I154" s="650" t="s">
        <v>2413</v>
      </c>
      <c r="J154" s="556" t="s">
        <v>2414</v>
      </c>
      <c r="K154" s="652"/>
      <c r="L154" s="647" t="s">
        <v>101</v>
      </c>
      <c r="M154" s="652"/>
      <c r="N154" s="653">
        <v>20000</v>
      </c>
      <c r="O154" s="652"/>
      <c r="P154" s="653">
        <v>20000</v>
      </c>
      <c r="Q154" s="649" t="s">
        <v>828</v>
      </c>
      <c r="R154" s="553" t="s">
        <v>829</v>
      </c>
      <c r="S154" s="2"/>
    </row>
    <row r="155" spans="1:19" s="408" customFormat="1" ht="52.5" customHeight="1" x14ac:dyDescent="0.25">
      <c r="A155" s="750">
        <v>53</v>
      </c>
      <c r="B155" s="750" t="s">
        <v>822</v>
      </c>
      <c r="C155" s="750">
        <v>1</v>
      </c>
      <c r="D155" s="761">
        <v>9</v>
      </c>
      <c r="E155" s="761" t="s">
        <v>831</v>
      </c>
      <c r="F155" s="761" t="s">
        <v>832</v>
      </c>
      <c r="G155" s="761" t="s">
        <v>833</v>
      </c>
      <c r="H155" s="556" t="s">
        <v>2415</v>
      </c>
      <c r="I155" s="165">
        <v>1</v>
      </c>
      <c r="J155" s="761" t="s">
        <v>835</v>
      </c>
      <c r="K155" s="906"/>
      <c r="L155" s="902" t="s">
        <v>101</v>
      </c>
      <c r="M155" s="831"/>
      <c r="N155" s="831">
        <v>40000</v>
      </c>
      <c r="O155" s="831"/>
      <c r="P155" s="831">
        <v>40000</v>
      </c>
      <c r="Q155" s="761" t="s">
        <v>828</v>
      </c>
      <c r="R155" s="761" t="s">
        <v>829</v>
      </c>
      <c r="S155" s="2"/>
    </row>
    <row r="156" spans="1:19" s="408" customFormat="1" ht="62.25" customHeight="1" x14ac:dyDescent="0.25">
      <c r="A156" s="986"/>
      <c r="B156" s="834"/>
      <c r="C156" s="834"/>
      <c r="D156" s="763"/>
      <c r="E156" s="763"/>
      <c r="F156" s="763"/>
      <c r="G156" s="988"/>
      <c r="H156" s="556" t="s">
        <v>2416</v>
      </c>
      <c r="I156" s="113" t="s">
        <v>836</v>
      </c>
      <c r="J156" s="763"/>
      <c r="K156" s="989"/>
      <c r="L156" s="988"/>
      <c r="M156" s="986"/>
      <c r="N156" s="986"/>
      <c r="O156" s="986"/>
      <c r="P156" s="986"/>
      <c r="Q156" s="763"/>
      <c r="R156" s="763"/>
      <c r="S156" s="2"/>
    </row>
    <row r="157" spans="1:19" s="410" customFormat="1" ht="63" customHeight="1" x14ac:dyDescent="0.25">
      <c r="A157" s="750">
        <v>54</v>
      </c>
      <c r="B157" s="755" t="s">
        <v>51</v>
      </c>
      <c r="C157" s="755">
        <v>1</v>
      </c>
      <c r="D157" s="756">
        <v>9</v>
      </c>
      <c r="E157" s="756" t="s">
        <v>2417</v>
      </c>
      <c r="F157" s="752" t="s">
        <v>840</v>
      </c>
      <c r="G157" s="756" t="s">
        <v>2418</v>
      </c>
      <c r="H157" s="649" t="s">
        <v>2419</v>
      </c>
      <c r="I157" s="654">
        <v>1</v>
      </c>
      <c r="J157" s="756" t="s">
        <v>835</v>
      </c>
      <c r="K157" s="764"/>
      <c r="L157" s="764" t="s">
        <v>62</v>
      </c>
      <c r="M157" s="765"/>
      <c r="N157" s="765">
        <v>40000</v>
      </c>
      <c r="O157" s="765"/>
      <c r="P157" s="765">
        <v>40000</v>
      </c>
      <c r="Q157" s="756" t="s">
        <v>828</v>
      </c>
      <c r="R157" s="756" t="s">
        <v>829</v>
      </c>
      <c r="S157" s="119"/>
    </row>
    <row r="158" spans="1:19" s="410" customFormat="1" ht="70.5" customHeight="1" x14ac:dyDescent="0.25">
      <c r="A158" s="834"/>
      <c r="B158" s="755"/>
      <c r="C158" s="755"/>
      <c r="D158" s="756"/>
      <c r="E158" s="756"/>
      <c r="F158" s="754"/>
      <c r="G158" s="756"/>
      <c r="H158" s="649" t="s">
        <v>2420</v>
      </c>
      <c r="I158" s="113" t="s">
        <v>836</v>
      </c>
      <c r="J158" s="756"/>
      <c r="K158" s="756"/>
      <c r="L158" s="756"/>
      <c r="M158" s="755"/>
      <c r="N158" s="755"/>
      <c r="O158" s="755"/>
      <c r="P158" s="755"/>
      <c r="Q158" s="756"/>
      <c r="R158" s="756"/>
      <c r="S158" s="119"/>
    </row>
    <row r="159" spans="1:19" s="408" customFormat="1" ht="67.5" customHeight="1" x14ac:dyDescent="0.25">
      <c r="A159" s="755">
        <v>55</v>
      </c>
      <c r="B159" s="756" t="s">
        <v>822</v>
      </c>
      <c r="C159" s="755">
        <v>1</v>
      </c>
      <c r="D159" s="756">
        <v>9</v>
      </c>
      <c r="E159" s="756" t="s">
        <v>845</v>
      </c>
      <c r="F159" s="756" t="s">
        <v>846</v>
      </c>
      <c r="G159" s="756" t="s">
        <v>2421</v>
      </c>
      <c r="H159" s="556" t="s">
        <v>2234</v>
      </c>
      <c r="I159" s="113" t="s">
        <v>2422</v>
      </c>
      <c r="J159" s="756" t="s">
        <v>849</v>
      </c>
      <c r="K159" s="764"/>
      <c r="L159" s="764" t="s">
        <v>101</v>
      </c>
      <c r="M159" s="765"/>
      <c r="N159" s="765">
        <v>120000</v>
      </c>
      <c r="O159" s="765"/>
      <c r="P159" s="765">
        <v>120000</v>
      </c>
      <c r="Q159" s="756" t="s">
        <v>828</v>
      </c>
      <c r="R159" s="756" t="s">
        <v>829</v>
      </c>
      <c r="S159" s="2"/>
    </row>
    <row r="160" spans="1:19" s="408" customFormat="1" ht="156.75" customHeight="1" x14ac:dyDescent="0.25">
      <c r="A160" s="755"/>
      <c r="B160" s="756"/>
      <c r="C160" s="755"/>
      <c r="D160" s="756"/>
      <c r="E160" s="756"/>
      <c r="F160" s="756"/>
      <c r="G160" s="756"/>
      <c r="H160" s="556" t="s">
        <v>2423</v>
      </c>
      <c r="I160" s="113" t="s">
        <v>2424</v>
      </c>
      <c r="J160" s="756"/>
      <c r="K160" s="756"/>
      <c r="L160" s="756"/>
      <c r="M160" s="755"/>
      <c r="N160" s="755"/>
      <c r="O160" s="755"/>
      <c r="P160" s="755"/>
      <c r="Q160" s="756"/>
      <c r="R160" s="756"/>
      <c r="S160" s="2"/>
    </row>
    <row r="161" spans="1:19" s="408" customFormat="1" ht="56.45" customHeight="1" x14ac:dyDescent="0.25">
      <c r="A161" s="983"/>
      <c r="B161" s="981"/>
      <c r="C161" s="983"/>
      <c r="D161" s="981"/>
      <c r="E161" s="981"/>
      <c r="F161" s="981"/>
      <c r="G161" s="981"/>
      <c r="H161" s="556" t="s">
        <v>2425</v>
      </c>
      <c r="I161" s="113" t="s">
        <v>2426</v>
      </c>
      <c r="J161" s="981"/>
      <c r="K161" s="981"/>
      <c r="L161" s="981"/>
      <c r="M161" s="983"/>
      <c r="N161" s="983"/>
      <c r="O161" s="983"/>
      <c r="P161" s="983"/>
      <c r="Q161" s="981"/>
      <c r="R161" s="981"/>
      <c r="S161" s="2"/>
    </row>
    <row r="162" spans="1:19" s="408" customFormat="1" ht="92.45" customHeight="1" x14ac:dyDescent="0.25">
      <c r="A162" s="983"/>
      <c r="B162" s="981"/>
      <c r="C162" s="983"/>
      <c r="D162" s="981"/>
      <c r="E162" s="981"/>
      <c r="F162" s="981"/>
      <c r="G162" s="981"/>
      <c r="H162" s="556" t="s">
        <v>2427</v>
      </c>
      <c r="I162" s="113" t="s">
        <v>2424</v>
      </c>
      <c r="J162" s="981"/>
      <c r="K162" s="981"/>
      <c r="L162" s="981"/>
      <c r="M162" s="983"/>
      <c r="N162" s="983"/>
      <c r="O162" s="983"/>
      <c r="P162" s="983"/>
      <c r="Q162" s="981"/>
      <c r="R162" s="981"/>
      <c r="S162" s="2"/>
    </row>
    <row r="163" spans="1:19" s="410" customFormat="1" ht="99.6" customHeight="1" x14ac:dyDescent="0.25">
      <c r="A163" s="750">
        <v>56</v>
      </c>
      <c r="B163" s="755" t="s">
        <v>51</v>
      </c>
      <c r="C163" s="755">
        <v>3</v>
      </c>
      <c r="D163" s="756">
        <v>10</v>
      </c>
      <c r="E163" s="756" t="s">
        <v>852</v>
      </c>
      <c r="F163" s="756" t="s">
        <v>853</v>
      </c>
      <c r="G163" s="974" t="s">
        <v>2428</v>
      </c>
      <c r="H163" s="559" t="s">
        <v>2095</v>
      </c>
      <c r="I163" s="113" t="s">
        <v>856</v>
      </c>
      <c r="J163" s="756" t="s">
        <v>857</v>
      </c>
      <c r="K163" s="906"/>
      <c r="L163" s="764" t="s">
        <v>101</v>
      </c>
      <c r="M163" s="765"/>
      <c r="N163" s="765">
        <v>100000</v>
      </c>
      <c r="O163" s="765"/>
      <c r="P163" s="765">
        <v>100000</v>
      </c>
      <c r="Q163" s="756" t="s">
        <v>828</v>
      </c>
      <c r="R163" s="756" t="s">
        <v>829</v>
      </c>
      <c r="S163" s="119"/>
    </row>
    <row r="164" spans="1:19" s="410" customFormat="1" ht="66" customHeight="1" x14ac:dyDescent="0.25">
      <c r="A164" s="777"/>
      <c r="B164" s="767"/>
      <c r="C164" s="767"/>
      <c r="D164" s="768"/>
      <c r="E164" s="768"/>
      <c r="F164" s="768"/>
      <c r="G164" s="990"/>
      <c r="H164" s="559" t="s">
        <v>2429</v>
      </c>
      <c r="I164" s="113" t="s">
        <v>2430</v>
      </c>
      <c r="J164" s="768"/>
      <c r="K164" s="991"/>
      <c r="L164" s="768"/>
      <c r="M164" s="767"/>
      <c r="N164" s="767"/>
      <c r="O164" s="767"/>
      <c r="P164" s="767"/>
      <c r="Q164" s="768"/>
      <c r="R164" s="768"/>
      <c r="S164" s="119"/>
    </row>
    <row r="165" spans="1:19" s="408" customFormat="1" ht="35.25" customHeight="1" x14ac:dyDescent="0.25">
      <c r="A165" s="750">
        <v>57</v>
      </c>
      <c r="B165" s="750" t="s">
        <v>822</v>
      </c>
      <c r="C165" s="750">
        <v>5</v>
      </c>
      <c r="D165" s="761">
        <v>11</v>
      </c>
      <c r="E165" s="761" t="s">
        <v>870</v>
      </c>
      <c r="F165" s="761" t="s">
        <v>871</v>
      </c>
      <c r="G165" s="761" t="s">
        <v>833</v>
      </c>
      <c r="H165" s="556" t="s">
        <v>834</v>
      </c>
      <c r="I165" s="165">
        <v>1</v>
      </c>
      <c r="J165" s="761" t="s">
        <v>872</v>
      </c>
      <c r="K165" s="902"/>
      <c r="L165" s="902" t="s">
        <v>101</v>
      </c>
      <c r="M165" s="831"/>
      <c r="N165" s="831">
        <v>25000</v>
      </c>
      <c r="O165" s="831"/>
      <c r="P165" s="831">
        <v>25000</v>
      </c>
      <c r="Q165" s="761" t="s">
        <v>828</v>
      </c>
      <c r="R165" s="761" t="s">
        <v>829</v>
      </c>
      <c r="S165" s="2"/>
    </row>
    <row r="166" spans="1:19" s="408" customFormat="1" ht="66" customHeight="1" x14ac:dyDescent="0.25">
      <c r="A166" s="986"/>
      <c r="B166" s="834"/>
      <c r="C166" s="834"/>
      <c r="D166" s="763"/>
      <c r="E166" s="763"/>
      <c r="F166" s="763"/>
      <c r="G166" s="988"/>
      <c r="H166" s="556" t="s">
        <v>873</v>
      </c>
      <c r="I166" s="113" t="s">
        <v>874</v>
      </c>
      <c r="J166" s="763"/>
      <c r="K166" s="988"/>
      <c r="L166" s="988"/>
      <c r="M166" s="986"/>
      <c r="N166" s="986"/>
      <c r="O166" s="986"/>
      <c r="P166" s="986"/>
      <c r="Q166" s="988"/>
      <c r="R166" s="988"/>
      <c r="S166" s="2"/>
    </row>
    <row r="167" spans="1:19" s="408" customFormat="1" ht="58.5" customHeight="1" x14ac:dyDescent="0.25">
      <c r="A167" s="755">
        <v>58</v>
      </c>
      <c r="B167" s="755" t="s">
        <v>822</v>
      </c>
      <c r="C167" s="755">
        <v>5</v>
      </c>
      <c r="D167" s="756">
        <v>11</v>
      </c>
      <c r="E167" s="756" t="s">
        <v>875</v>
      </c>
      <c r="F167" s="756" t="s">
        <v>876</v>
      </c>
      <c r="G167" s="756" t="s">
        <v>2431</v>
      </c>
      <c r="H167" s="556" t="s">
        <v>2415</v>
      </c>
      <c r="I167" s="113" t="s">
        <v>36</v>
      </c>
      <c r="J167" s="756" t="s">
        <v>2432</v>
      </c>
      <c r="K167" s="764"/>
      <c r="L167" s="764" t="s">
        <v>101</v>
      </c>
      <c r="M167" s="765"/>
      <c r="N167" s="765">
        <v>50000</v>
      </c>
      <c r="O167" s="765"/>
      <c r="P167" s="765">
        <v>50000</v>
      </c>
      <c r="Q167" s="756" t="s">
        <v>828</v>
      </c>
      <c r="R167" s="756" t="s">
        <v>829</v>
      </c>
      <c r="S167" s="2"/>
    </row>
    <row r="168" spans="1:19" s="408" customFormat="1" ht="69.75" customHeight="1" x14ac:dyDescent="0.25">
      <c r="A168" s="755"/>
      <c r="B168" s="755"/>
      <c r="C168" s="755"/>
      <c r="D168" s="756"/>
      <c r="E168" s="756"/>
      <c r="F168" s="756"/>
      <c r="G168" s="756"/>
      <c r="H168" s="556" t="s">
        <v>2416</v>
      </c>
      <c r="I168" s="113" t="s">
        <v>878</v>
      </c>
      <c r="J168" s="756"/>
      <c r="K168" s="756"/>
      <c r="L168" s="756"/>
      <c r="M168" s="755"/>
      <c r="N168" s="755"/>
      <c r="O168" s="755"/>
      <c r="P168" s="755"/>
      <c r="Q168" s="756"/>
      <c r="R168" s="756"/>
      <c r="S168" s="2"/>
    </row>
    <row r="169" spans="1:19" s="408" customFormat="1" ht="88.5" customHeight="1" x14ac:dyDescent="0.25">
      <c r="A169" s="755"/>
      <c r="B169" s="755"/>
      <c r="C169" s="755"/>
      <c r="D169" s="756"/>
      <c r="E169" s="756"/>
      <c r="F169" s="756"/>
      <c r="G169" s="756"/>
      <c r="H169" s="649" t="s">
        <v>2407</v>
      </c>
      <c r="I169" s="165">
        <v>1</v>
      </c>
      <c r="J169" s="756"/>
      <c r="K169" s="756"/>
      <c r="L169" s="756"/>
      <c r="M169" s="755"/>
      <c r="N169" s="755"/>
      <c r="O169" s="755"/>
      <c r="P169" s="755"/>
      <c r="Q169" s="756"/>
      <c r="R169" s="756"/>
      <c r="S169" s="2"/>
    </row>
    <row r="170" spans="1:19" s="408" customFormat="1" ht="77.45" customHeight="1" x14ac:dyDescent="0.25">
      <c r="A170" s="755"/>
      <c r="B170" s="755"/>
      <c r="C170" s="755"/>
      <c r="D170" s="756"/>
      <c r="E170" s="756"/>
      <c r="F170" s="756"/>
      <c r="G170" s="756"/>
      <c r="H170" s="649" t="s">
        <v>2408</v>
      </c>
      <c r="I170" s="113" t="s">
        <v>2433</v>
      </c>
      <c r="J170" s="756"/>
      <c r="K170" s="756"/>
      <c r="L170" s="756"/>
      <c r="M170" s="755"/>
      <c r="N170" s="755"/>
      <c r="O170" s="755"/>
      <c r="P170" s="755"/>
      <c r="Q170" s="756"/>
      <c r="R170" s="756"/>
      <c r="S170" s="2"/>
    </row>
    <row r="171" spans="1:19" s="408" customFormat="1" ht="58.5" customHeight="1" x14ac:dyDescent="0.25">
      <c r="A171" s="776">
        <v>59</v>
      </c>
      <c r="B171" s="985" t="s">
        <v>51</v>
      </c>
      <c r="C171" s="776">
        <v>5</v>
      </c>
      <c r="D171" s="771">
        <v>11</v>
      </c>
      <c r="E171" s="987" t="s">
        <v>2434</v>
      </c>
      <c r="F171" s="761" t="s">
        <v>2435</v>
      </c>
      <c r="G171" s="761" t="s">
        <v>833</v>
      </c>
      <c r="H171" s="556" t="s">
        <v>2415</v>
      </c>
      <c r="I171" s="113" t="s">
        <v>36</v>
      </c>
      <c r="J171" s="756" t="s">
        <v>2436</v>
      </c>
      <c r="K171" s="976"/>
      <c r="L171" s="992" t="s">
        <v>101</v>
      </c>
      <c r="M171" s="972"/>
      <c r="N171" s="972">
        <v>25000</v>
      </c>
      <c r="O171" s="972"/>
      <c r="P171" s="774">
        <v>25000</v>
      </c>
      <c r="Q171" s="981" t="s">
        <v>828</v>
      </c>
      <c r="R171" s="981" t="s">
        <v>829</v>
      </c>
      <c r="S171" s="2"/>
    </row>
    <row r="172" spans="1:19" s="408" customFormat="1" ht="69.75" customHeight="1" x14ac:dyDescent="0.25">
      <c r="A172" s="889"/>
      <c r="B172" s="889"/>
      <c r="C172" s="889"/>
      <c r="D172" s="785"/>
      <c r="E172" s="785"/>
      <c r="F172" s="762"/>
      <c r="G172" s="762"/>
      <c r="H172" s="556" t="s">
        <v>2416</v>
      </c>
      <c r="I172" s="113" t="s">
        <v>2437</v>
      </c>
      <c r="J172" s="756"/>
      <c r="K172" s="881"/>
      <c r="L172" s="768"/>
      <c r="M172" s="977"/>
      <c r="N172" s="977"/>
      <c r="O172" s="977"/>
      <c r="P172" s="767"/>
      <c r="Q172" s="768"/>
      <c r="R172" s="768"/>
      <c r="S172" s="2"/>
    </row>
    <row r="173" spans="1:19" s="408" customFormat="1" ht="85.5" customHeight="1" x14ac:dyDescent="0.25">
      <c r="A173" s="549">
        <v>60</v>
      </c>
      <c r="B173" s="552" t="s">
        <v>51</v>
      </c>
      <c r="C173" s="552">
        <v>2</v>
      </c>
      <c r="D173" s="553">
        <v>12</v>
      </c>
      <c r="E173" s="649" t="s">
        <v>2438</v>
      </c>
      <c r="F173" s="556" t="s">
        <v>2439</v>
      </c>
      <c r="G173" s="556" t="s">
        <v>689</v>
      </c>
      <c r="H173" s="649" t="s">
        <v>2440</v>
      </c>
      <c r="I173" s="113" t="s">
        <v>2441</v>
      </c>
      <c r="J173" s="556" t="s">
        <v>827</v>
      </c>
      <c r="K173" s="557"/>
      <c r="L173" s="651" t="s">
        <v>59</v>
      </c>
      <c r="M173" s="558"/>
      <c r="N173" s="558">
        <v>50000</v>
      </c>
      <c r="O173" s="558"/>
      <c r="P173" s="558">
        <v>50000</v>
      </c>
      <c r="Q173" s="649" t="s">
        <v>828</v>
      </c>
      <c r="R173" s="553" t="s">
        <v>829</v>
      </c>
      <c r="S173" s="2"/>
    </row>
    <row r="174" spans="1:19" s="142" customFormat="1" ht="75" x14ac:dyDescent="0.25">
      <c r="A174" s="552">
        <v>61</v>
      </c>
      <c r="B174" s="552" t="s">
        <v>822</v>
      </c>
      <c r="C174" s="552">
        <v>2</v>
      </c>
      <c r="D174" s="556">
        <v>12</v>
      </c>
      <c r="E174" s="556" t="s">
        <v>2442</v>
      </c>
      <c r="F174" s="556" t="s">
        <v>890</v>
      </c>
      <c r="G174" s="556" t="s">
        <v>2443</v>
      </c>
      <c r="H174" s="556" t="s">
        <v>2444</v>
      </c>
      <c r="I174" s="165">
        <v>4</v>
      </c>
      <c r="J174" s="556" t="s">
        <v>892</v>
      </c>
      <c r="K174" s="559"/>
      <c r="L174" s="559" t="s">
        <v>59</v>
      </c>
      <c r="M174" s="560"/>
      <c r="N174" s="560">
        <v>100000</v>
      </c>
      <c r="O174" s="560"/>
      <c r="P174" s="560">
        <v>100000</v>
      </c>
      <c r="Q174" s="556" t="s">
        <v>828</v>
      </c>
      <c r="R174" s="556" t="s">
        <v>829</v>
      </c>
    </row>
    <row r="175" spans="1:19" s="142" customFormat="1" ht="127.15" customHeight="1" x14ac:dyDescent="0.25">
      <c r="A175" s="755">
        <v>62</v>
      </c>
      <c r="B175" s="756" t="s">
        <v>822</v>
      </c>
      <c r="C175" s="755">
        <v>2</v>
      </c>
      <c r="D175" s="756">
        <v>12</v>
      </c>
      <c r="E175" s="756" t="s">
        <v>2445</v>
      </c>
      <c r="F175" s="756" t="s">
        <v>2446</v>
      </c>
      <c r="G175" s="756" t="s">
        <v>2447</v>
      </c>
      <c r="H175" s="556" t="s">
        <v>2234</v>
      </c>
      <c r="I175" s="113" t="s">
        <v>2422</v>
      </c>
      <c r="J175" s="761" t="s">
        <v>849</v>
      </c>
      <c r="K175" s="902"/>
      <c r="L175" s="902" t="s">
        <v>101</v>
      </c>
      <c r="M175" s="831"/>
      <c r="N175" s="831">
        <v>50000</v>
      </c>
      <c r="O175" s="831"/>
      <c r="P175" s="831">
        <v>50000</v>
      </c>
      <c r="Q175" s="761" t="s">
        <v>828</v>
      </c>
      <c r="R175" s="761" t="s">
        <v>829</v>
      </c>
    </row>
    <row r="176" spans="1:19" s="142" customFormat="1" ht="127.15" customHeight="1" x14ac:dyDescent="0.25">
      <c r="A176" s="983"/>
      <c r="B176" s="981"/>
      <c r="C176" s="983"/>
      <c r="D176" s="981"/>
      <c r="E176" s="981"/>
      <c r="F176" s="981"/>
      <c r="G176" s="981"/>
      <c r="H176" s="556" t="s">
        <v>2423</v>
      </c>
      <c r="I176" s="113" t="s">
        <v>2448</v>
      </c>
      <c r="J176" s="763"/>
      <c r="K176" s="988"/>
      <c r="L176" s="988"/>
      <c r="M176" s="986"/>
      <c r="N176" s="986"/>
      <c r="O176" s="986"/>
      <c r="P176" s="986"/>
      <c r="Q176" s="988"/>
      <c r="R176" s="988"/>
    </row>
    <row r="177" spans="1:19" s="408" customFormat="1" ht="72" customHeight="1" x14ac:dyDescent="0.25">
      <c r="A177" s="982">
        <v>63</v>
      </c>
      <c r="B177" s="755" t="s">
        <v>51</v>
      </c>
      <c r="C177" s="985">
        <v>1.3</v>
      </c>
      <c r="D177" s="983">
        <v>13</v>
      </c>
      <c r="E177" s="756" t="s">
        <v>2449</v>
      </c>
      <c r="F177" s="761" t="s">
        <v>2450</v>
      </c>
      <c r="G177" s="983" t="s">
        <v>171</v>
      </c>
      <c r="H177" s="649" t="s">
        <v>2407</v>
      </c>
      <c r="I177" s="650" t="s">
        <v>2451</v>
      </c>
      <c r="J177" s="756" t="s">
        <v>2452</v>
      </c>
      <c r="K177" s="982"/>
      <c r="L177" s="983" t="s">
        <v>101</v>
      </c>
      <c r="M177" s="982"/>
      <c r="N177" s="984">
        <v>80000</v>
      </c>
      <c r="O177" s="982"/>
      <c r="P177" s="984">
        <v>80000</v>
      </c>
      <c r="Q177" s="981" t="s">
        <v>828</v>
      </c>
      <c r="R177" s="768" t="s">
        <v>829</v>
      </c>
      <c r="S177" s="2"/>
    </row>
    <row r="178" spans="1:19" s="408" customFormat="1" ht="72" customHeight="1" x14ac:dyDescent="0.25">
      <c r="A178" s="982"/>
      <c r="B178" s="755"/>
      <c r="C178" s="986"/>
      <c r="D178" s="983"/>
      <c r="E178" s="756"/>
      <c r="F178" s="763"/>
      <c r="G178" s="983"/>
      <c r="H178" s="649" t="s">
        <v>2408</v>
      </c>
      <c r="I178" s="650" t="s">
        <v>2453</v>
      </c>
      <c r="J178" s="756"/>
      <c r="K178" s="982"/>
      <c r="L178" s="983"/>
      <c r="M178" s="982"/>
      <c r="N178" s="983"/>
      <c r="O178" s="982"/>
      <c r="P178" s="983"/>
      <c r="Q178" s="981"/>
      <c r="R178" s="981"/>
      <c r="S178" s="2"/>
    </row>
    <row r="179" spans="1:19" s="102" customFormat="1" x14ac:dyDescent="0.25">
      <c r="M179" s="104"/>
      <c r="N179" s="104"/>
      <c r="O179" s="104"/>
      <c r="P179" s="104"/>
    </row>
    <row r="180" spans="1:19" s="102" customFormat="1" x14ac:dyDescent="0.25">
      <c r="L180" s="648"/>
      <c r="M180" s="918" t="s">
        <v>119</v>
      </c>
      <c r="N180" s="918"/>
      <c r="O180" s="828" t="s">
        <v>120</v>
      </c>
      <c r="P180" s="919"/>
      <c r="Q180" s="108"/>
    </row>
    <row r="181" spans="1:19" s="102" customFormat="1" x14ac:dyDescent="0.25">
      <c r="L181"/>
      <c r="M181" s="582" t="s">
        <v>121</v>
      </c>
      <c r="N181" s="582" t="s">
        <v>122</v>
      </c>
      <c r="O181" s="217" t="s">
        <v>121</v>
      </c>
      <c r="P181" s="189" t="s">
        <v>122</v>
      </c>
      <c r="Q181" s="108"/>
    </row>
    <row r="182" spans="1:19" s="102" customFormat="1" x14ac:dyDescent="0.25">
      <c r="L182"/>
      <c r="M182" s="359">
        <v>27</v>
      </c>
      <c r="N182" s="360">
        <v>1481754.33</v>
      </c>
      <c r="O182" s="598">
        <v>36</v>
      </c>
      <c r="P182" s="114">
        <v>825298.89</v>
      </c>
      <c r="Q182" s="108"/>
    </row>
    <row r="183" spans="1:19" s="102" customFormat="1" x14ac:dyDescent="0.25">
      <c r="L183"/>
      <c r="M183" s="104"/>
      <c r="N183" s="104"/>
      <c r="O183" s="104"/>
      <c r="P183" s="104"/>
    </row>
    <row r="185" spans="1:19" x14ac:dyDescent="0.25">
      <c r="M185" s="104"/>
    </row>
  </sheetData>
  <mergeCells count="880">
    <mergeCell ref="B177:B178"/>
    <mergeCell ref="C177:C178"/>
    <mergeCell ref="D177:D178"/>
    <mergeCell ref="E177:E178"/>
    <mergeCell ref="F177:F178"/>
    <mergeCell ref="G177:G178"/>
    <mergeCell ref="J177:J178"/>
    <mergeCell ref="K177:K178"/>
    <mergeCell ref="L177:L178"/>
    <mergeCell ref="M177:M178"/>
    <mergeCell ref="N177:N178"/>
    <mergeCell ref="O177:O178"/>
    <mergeCell ref="P177:P178"/>
    <mergeCell ref="Q177:Q178"/>
    <mergeCell ref="R177:R178"/>
    <mergeCell ref="A175:A176"/>
    <mergeCell ref="B175:B176"/>
    <mergeCell ref="C175:C176"/>
    <mergeCell ref="D175:D176"/>
    <mergeCell ref="E175:E176"/>
    <mergeCell ref="F175:F176"/>
    <mergeCell ref="G175:G176"/>
    <mergeCell ref="J175:J176"/>
    <mergeCell ref="K175:K176"/>
    <mergeCell ref="L175:L176"/>
    <mergeCell ref="M175:M176"/>
    <mergeCell ref="N175:N176"/>
    <mergeCell ref="O175:O176"/>
    <mergeCell ref="P175:P176"/>
    <mergeCell ref="Q175:Q176"/>
    <mergeCell ref="R175:R176"/>
    <mergeCell ref="A177:A178"/>
    <mergeCell ref="M171:M172"/>
    <mergeCell ref="N171:N172"/>
    <mergeCell ref="O171:O172"/>
    <mergeCell ref="P171:P172"/>
    <mergeCell ref="Q171:Q172"/>
    <mergeCell ref="R171:R172"/>
    <mergeCell ref="A167:A170"/>
    <mergeCell ref="B167:B170"/>
    <mergeCell ref="C167:C170"/>
    <mergeCell ref="D167:D170"/>
    <mergeCell ref="E167:E170"/>
    <mergeCell ref="F167:F170"/>
    <mergeCell ref="G167:G170"/>
    <mergeCell ref="J167:J170"/>
    <mergeCell ref="K167:K170"/>
    <mergeCell ref="L167:L170"/>
    <mergeCell ref="M167:M170"/>
    <mergeCell ref="N167:N170"/>
    <mergeCell ref="O167:O170"/>
    <mergeCell ref="P167:P170"/>
    <mergeCell ref="Q167:Q170"/>
    <mergeCell ref="R167:R170"/>
    <mergeCell ref="A171:A172"/>
    <mergeCell ref="B171:B172"/>
    <mergeCell ref="B165:B166"/>
    <mergeCell ref="C165:C166"/>
    <mergeCell ref="D165:D166"/>
    <mergeCell ref="E165:E166"/>
    <mergeCell ref="F165:F166"/>
    <mergeCell ref="G165:G166"/>
    <mergeCell ref="J165:J166"/>
    <mergeCell ref="K165:K166"/>
    <mergeCell ref="L171:L172"/>
    <mergeCell ref="C171:C172"/>
    <mergeCell ref="D171:D172"/>
    <mergeCell ref="E171:E172"/>
    <mergeCell ref="F171:F172"/>
    <mergeCell ref="G171:G172"/>
    <mergeCell ref="J171:J172"/>
    <mergeCell ref="K171:K172"/>
    <mergeCell ref="L165:L166"/>
    <mergeCell ref="M165:M166"/>
    <mergeCell ref="N165:N166"/>
    <mergeCell ref="O165:O166"/>
    <mergeCell ref="P165:P166"/>
    <mergeCell ref="Q165:Q166"/>
    <mergeCell ref="R165:R166"/>
    <mergeCell ref="A163:A164"/>
    <mergeCell ref="B163:B164"/>
    <mergeCell ref="C163:C164"/>
    <mergeCell ref="D163:D164"/>
    <mergeCell ref="E163:E164"/>
    <mergeCell ref="F163:F164"/>
    <mergeCell ref="G163:G164"/>
    <mergeCell ref="J163:J164"/>
    <mergeCell ref="K163:K164"/>
    <mergeCell ref="L163:L164"/>
    <mergeCell ref="M163:M164"/>
    <mergeCell ref="N163:N164"/>
    <mergeCell ref="O163:O164"/>
    <mergeCell ref="P163:P164"/>
    <mergeCell ref="Q163:Q164"/>
    <mergeCell ref="R163:R164"/>
    <mergeCell ref="A165:A166"/>
    <mergeCell ref="Q159:Q162"/>
    <mergeCell ref="R159:R162"/>
    <mergeCell ref="A157:A158"/>
    <mergeCell ref="B157:B158"/>
    <mergeCell ref="C157:C158"/>
    <mergeCell ref="D157:D158"/>
    <mergeCell ref="E157:E158"/>
    <mergeCell ref="F157:F158"/>
    <mergeCell ref="G157:G158"/>
    <mergeCell ref="J157:J158"/>
    <mergeCell ref="K157:K158"/>
    <mergeCell ref="L157:L158"/>
    <mergeCell ref="M157:M158"/>
    <mergeCell ref="N157:N158"/>
    <mergeCell ref="O157:O158"/>
    <mergeCell ref="P157:P158"/>
    <mergeCell ref="Q157:Q158"/>
    <mergeCell ref="R157:R158"/>
    <mergeCell ref="A159:A162"/>
    <mergeCell ref="B159:B162"/>
    <mergeCell ref="C159:C162"/>
    <mergeCell ref="D159:D162"/>
    <mergeCell ref="E159:E162"/>
    <mergeCell ref="F159:F162"/>
    <mergeCell ref="F155:F156"/>
    <mergeCell ref="G155:G156"/>
    <mergeCell ref="J155:J156"/>
    <mergeCell ref="K155:K156"/>
    <mergeCell ref="L159:L162"/>
    <mergeCell ref="M159:M162"/>
    <mergeCell ref="N159:N162"/>
    <mergeCell ref="O159:O162"/>
    <mergeCell ref="P159:P162"/>
    <mergeCell ref="G159:G162"/>
    <mergeCell ref="J159:J162"/>
    <mergeCell ref="K159:K162"/>
    <mergeCell ref="P155:P156"/>
    <mergeCell ref="Q155:Q156"/>
    <mergeCell ref="R155:R156"/>
    <mergeCell ref="A152:A153"/>
    <mergeCell ref="B152:B153"/>
    <mergeCell ref="C152:C153"/>
    <mergeCell ref="D152:D153"/>
    <mergeCell ref="E152:E153"/>
    <mergeCell ref="F152:F153"/>
    <mergeCell ref="G152:G153"/>
    <mergeCell ref="J152:J153"/>
    <mergeCell ref="K152:K153"/>
    <mergeCell ref="L152:L153"/>
    <mergeCell ref="M152:M153"/>
    <mergeCell ref="N152:N153"/>
    <mergeCell ref="O152:O153"/>
    <mergeCell ref="P152:P153"/>
    <mergeCell ref="Q152:Q153"/>
    <mergeCell ref="R152:R153"/>
    <mergeCell ref="A155:A156"/>
    <mergeCell ref="B155:B156"/>
    <mergeCell ref="C155:C156"/>
    <mergeCell ref="D155:D156"/>
    <mergeCell ref="E155:E156"/>
    <mergeCell ref="A150:A151"/>
    <mergeCell ref="B150:B151"/>
    <mergeCell ref="C150:C151"/>
    <mergeCell ref="D150:D151"/>
    <mergeCell ref="E150:E151"/>
    <mergeCell ref="F150:F151"/>
    <mergeCell ref="G150:G151"/>
    <mergeCell ref="J150:J151"/>
    <mergeCell ref="K150:K151"/>
    <mergeCell ref="J148:J149"/>
    <mergeCell ref="K148:K149"/>
    <mergeCell ref="L148:L149"/>
    <mergeCell ref="M148:M149"/>
    <mergeCell ref="N148:N149"/>
    <mergeCell ref="A143:A146"/>
    <mergeCell ref="B143:B146"/>
    <mergeCell ref="C143:C146"/>
    <mergeCell ref="D143:D146"/>
    <mergeCell ref="E143:E146"/>
    <mergeCell ref="F143:F146"/>
    <mergeCell ref="G143:G146"/>
    <mergeCell ref="J143:J146"/>
    <mergeCell ref="K143:K146"/>
    <mergeCell ref="A148:A149"/>
    <mergeCell ref="B148:B149"/>
    <mergeCell ref="C148:C149"/>
    <mergeCell ref="D148:D149"/>
    <mergeCell ref="E148:E149"/>
    <mergeCell ref="F148:F149"/>
    <mergeCell ref="G148:G149"/>
    <mergeCell ref="L138:L139"/>
    <mergeCell ref="M138:M139"/>
    <mergeCell ref="N138:N139"/>
    <mergeCell ref="O138:O139"/>
    <mergeCell ref="P138:P139"/>
    <mergeCell ref="Q138:Q139"/>
    <mergeCell ref="R138:R139"/>
    <mergeCell ref="A140:A142"/>
    <mergeCell ref="B140:B142"/>
    <mergeCell ref="C140:C142"/>
    <mergeCell ref="D140:D142"/>
    <mergeCell ref="E140:E142"/>
    <mergeCell ref="F140:F142"/>
    <mergeCell ref="G140:G142"/>
    <mergeCell ref="J140:J142"/>
    <mergeCell ref="K140:K142"/>
    <mergeCell ref="L140:L142"/>
    <mergeCell ref="M140:M142"/>
    <mergeCell ref="N140:N142"/>
    <mergeCell ref="O140:O142"/>
    <mergeCell ref="P140:P142"/>
    <mergeCell ref="Q140:Q142"/>
    <mergeCell ref="R140:R142"/>
    <mergeCell ref="A138:A139"/>
    <mergeCell ref="B138:B139"/>
    <mergeCell ref="C138:C139"/>
    <mergeCell ref="D138:D139"/>
    <mergeCell ref="E138:E139"/>
    <mergeCell ref="F138:F139"/>
    <mergeCell ref="G138:G139"/>
    <mergeCell ref="J138:J139"/>
    <mergeCell ref="K138:K139"/>
    <mergeCell ref="P113:P116"/>
    <mergeCell ref="G133:G137"/>
    <mergeCell ref="J133:J137"/>
    <mergeCell ref="K133:K137"/>
    <mergeCell ref="O131:O132"/>
    <mergeCell ref="C131:C132"/>
    <mergeCell ref="D131:D132"/>
    <mergeCell ref="E131:E132"/>
    <mergeCell ref="F131:F132"/>
    <mergeCell ref="P131:P132"/>
    <mergeCell ref="J124:J127"/>
    <mergeCell ref="K124:K127"/>
    <mergeCell ref="L124:L127"/>
    <mergeCell ref="M124:M127"/>
    <mergeCell ref="N124:N127"/>
    <mergeCell ref="P120:P121"/>
    <mergeCell ref="R113:R116"/>
    <mergeCell ref="A128:A130"/>
    <mergeCell ref="B128:B130"/>
    <mergeCell ref="C128:C130"/>
    <mergeCell ref="D128:D130"/>
    <mergeCell ref="E128:E130"/>
    <mergeCell ref="F128:F130"/>
    <mergeCell ref="G128:G130"/>
    <mergeCell ref="J128:J130"/>
    <mergeCell ref="K128:K130"/>
    <mergeCell ref="L128:L130"/>
    <mergeCell ref="M128:M130"/>
    <mergeCell ref="N128:N130"/>
    <mergeCell ref="O128:O130"/>
    <mergeCell ref="P128:P130"/>
    <mergeCell ref="Q128:Q130"/>
    <mergeCell ref="R128:R130"/>
    <mergeCell ref="A113:A116"/>
    <mergeCell ref="O124:O127"/>
    <mergeCell ref="P124:P127"/>
    <mergeCell ref="Q124:Q127"/>
    <mergeCell ref="R124:R127"/>
    <mergeCell ref="G124:G127"/>
    <mergeCell ref="B108:B109"/>
    <mergeCell ref="C108:C109"/>
    <mergeCell ref="D108:D109"/>
    <mergeCell ref="E108:E109"/>
    <mergeCell ref="F108:F109"/>
    <mergeCell ref="G108:G109"/>
    <mergeCell ref="J108:J109"/>
    <mergeCell ref="K108:K109"/>
    <mergeCell ref="Q113:Q116"/>
    <mergeCell ref="L108:L109"/>
    <mergeCell ref="M108:M109"/>
    <mergeCell ref="N108:N109"/>
    <mergeCell ref="O108:O109"/>
    <mergeCell ref="P108:P109"/>
    <mergeCell ref="Q108:Q109"/>
    <mergeCell ref="R108:R109"/>
    <mergeCell ref="A106:A107"/>
    <mergeCell ref="B106:B107"/>
    <mergeCell ref="C106:C107"/>
    <mergeCell ref="D106:D107"/>
    <mergeCell ref="E106:E107"/>
    <mergeCell ref="F106:F107"/>
    <mergeCell ref="G106:G107"/>
    <mergeCell ref="J106:J107"/>
    <mergeCell ref="K106:K107"/>
    <mergeCell ref="L106:L107"/>
    <mergeCell ref="M106:M107"/>
    <mergeCell ref="N106:N107"/>
    <mergeCell ref="O106:O107"/>
    <mergeCell ref="P106:P107"/>
    <mergeCell ref="Q106:Q107"/>
    <mergeCell ref="R106:R107"/>
    <mergeCell ref="A108:A109"/>
    <mergeCell ref="P95:P103"/>
    <mergeCell ref="Q95:Q103"/>
    <mergeCell ref="R95:R103"/>
    <mergeCell ref="A95:A103"/>
    <mergeCell ref="B95:B103"/>
    <mergeCell ref="C95:C103"/>
    <mergeCell ref="D95:D103"/>
    <mergeCell ref="E95:E103"/>
    <mergeCell ref="F95:F103"/>
    <mergeCell ref="G95:G103"/>
    <mergeCell ref="J95:J103"/>
    <mergeCell ref="K95:K103"/>
    <mergeCell ref="L67:L74"/>
    <mergeCell ref="M67:M74"/>
    <mergeCell ref="N67:N74"/>
    <mergeCell ref="O67:O74"/>
    <mergeCell ref="P67:P74"/>
    <mergeCell ref="Q67:Q74"/>
    <mergeCell ref="R67:R74"/>
    <mergeCell ref="A81:A87"/>
    <mergeCell ref="B81:B87"/>
    <mergeCell ref="C81:C87"/>
    <mergeCell ref="D81:D87"/>
    <mergeCell ref="E81:E87"/>
    <mergeCell ref="F81:F87"/>
    <mergeCell ref="G81:G87"/>
    <mergeCell ref="J81:J87"/>
    <mergeCell ref="K81:K87"/>
    <mergeCell ref="L81:L87"/>
    <mergeCell ref="M81:M87"/>
    <mergeCell ref="N81:N87"/>
    <mergeCell ref="O81:O87"/>
    <mergeCell ref="P81:P87"/>
    <mergeCell ref="Q81:Q87"/>
    <mergeCell ref="R81:R87"/>
    <mergeCell ref="A67:A74"/>
    <mergeCell ref="B67:B74"/>
    <mergeCell ref="C67:C74"/>
    <mergeCell ref="D67:D74"/>
    <mergeCell ref="E67:E74"/>
    <mergeCell ref="F67:F74"/>
    <mergeCell ref="G67:G74"/>
    <mergeCell ref="J67:J74"/>
    <mergeCell ref="K67:K74"/>
    <mergeCell ref="A65:A66"/>
    <mergeCell ref="B65:B66"/>
    <mergeCell ref="C65:C66"/>
    <mergeCell ref="D65:D66"/>
    <mergeCell ref="E65:E66"/>
    <mergeCell ref="F65:F66"/>
    <mergeCell ref="G65:G66"/>
    <mergeCell ref="J65:J66"/>
    <mergeCell ref="K65:K66"/>
    <mergeCell ref="L65:L66"/>
    <mergeCell ref="M65:M66"/>
    <mergeCell ref="N65:N66"/>
    <mergeCell ref="O65:O66"/>
    <mergeCell ref="P65:P66"/>
    <mergeCell ref="Q65:Q66"/>
    <mergeCell ref="R65:R66"/>
    <mergeCell ref="O63:O64"/>
    <mergeCell ref="C63:C64"/>
    <mergeCell ref="D63:D64"/>
    <mergeCell ref="E63:E64"/>
    <mergeCell ref="F63:F64"/>
    <mergeCell ref="P63:P64"/>
    <mergeCell ref="Q63:Q64"/>
    <mergeCell ref="R63:R64"/>
    <mergeCell ref="G63:G64"/>
    <mergeCell ref="J63:J64"/>
    <mergeCell ref="K63:K64"/>
    <mergeCell ref="L63:L64"/>
    <mergeCell ref="M63:M64"/>
    <mergeCell ref="N63:N64"/>
    <mergeCell ref="M46:M47"/>
    <mergeCell ref="N46:N47"/>
    <mergeCell ref="O46:O47"/>
    <mergeCell ref="P46:P47"/>
    <mergeCell ref="Q46:Q47"/>
    <mergeCell ref="R46:R47"/>
    <mergeCell ref="A61:A62"/>
    <mergeCell ref="B61:B62"/>
    <mergeCell ref="C61:C62"/>
    <mergeCell ref="D61:D62"/>
    <mergeCell ref="E61:E62"/>
    <mergeCell ref="F61:F62"/>
    <mergeCell ref="G61:G62"/>
    <mergeCell ref="J61:J62"/>
    <mergeCell ref="K61:K62"/>
    <mergeCell ref="L61:L62"/>
    <mergeCell ref="M61:M62"/>
    <mergeCell ref="N61:N62"/>
    <mergeCell ref="O61:O62"/>
    <mergeCell ref="P61:P62"/>
    <mergeCell ref="Q61:Q62"/>
    <mergeCell ref="R61:R62"/>
    <mergeCell ref="A46:A47"/>
    <mergeCell ref="F46:F47"/>
    <mergeCell ref="G46:G47"/>
    <mergeCell ref="J46:J47"/>
    <mergeCell ref="K46:K47"/>
    <mergeCell ref="L34:L36"/>
    <mergeCell ref="C34:C36"/>
    <mergeCell ref="D34:D36"/>
    <mergeCell ref="E34:E36"/>
    <mergeCell ref="F34:F36"/>
    <mergeCell ref="G34:G36"/>
    <mergeCell ref="J34:J36"/>
    <mergeCell ref="K34:K36"/>
    <mergeCell ref="L46:L47"/>
    <mergeCell ref="L41:L45"/>
    <mergeCell ref="M41:M45"/>
    <mergeCell ref="N41:N45"/>
    <mergeCell ref="O41:O45"/>
    <mergeCell ref="P41:P45"/>
    <mergeCell ref="Q41:Q45"/>
    <mergeCell ref="R41:R45"/>
    <mergeCell ref="A34:A36"/>
    <mergeCell ref="B34:B36"/>
    <mergeCell ref="M180:N180"/>
    <mergeCell ref="O180:P180"/>
    <mergeCell ref="L143:L146"/>
    <mergeCell ref="M143:M146"/>
    <mergeCell ref="N143:N146"/>
    <mergeCell ref="O143:O146"/>
    <mergeCell ref="P143:P146"/>
    <mergeCell ref="Q143:Q146"/>
    <mergeCell ref="R143:R146"/>
    <mergeCell ref="O148:O149"/>
    <mergeCell ref="P148:P149"/>
    <mergeCell ref="Q148:Q149"/>
    <mergeCell ref="R148:R149"/>
    <mergeCell ref="L150:L151"/>
    <mergeCell ref="M150:M151"/>
    <mergeCell ref="N150:N151"/>
    <mergeCell ref="O150:O151"/>
    <mergeCell ref="P150:P151"/>
    <mergeCell ref="Q150:Q151"/>
    <mergeCell ref="R150:R151"/>
    <mergeCell ref="L155:L156"/>
    <mergeCell ref="M155:M156"/>
    <mergeCell ref="N155:N156"/>
    <mergeCell ref="O155:O156"/>
    <mergeCell ref="Q131:Q132"/>
    <mergeCell ref="R131:R132"/>
    <mergeCell ref="A133:A137"/>
    <mergeCell ref="B133:B137"/>
    <mergeCell ref="C133:C137"/>
    <mergeCell ref="D133:D137"/>
    <mergeCell ref="E133:E137"/>
    <mergeCell ref="F133:F137"/>
    <mergeCell ref="G131:G132"/>
    <mergeCell ref="J131:J132"/>
    <mergeCell ref="K131:K132"/>
    <mergeCell ref="L131:L132"/>
    <mergeCell ref="M131:M132"/>
    <mergeCell ref="N131:N132"/>
    <mergeCell ref="O133:O137"/>
    <mergeCell ref="P133:P137"/>
    <mergeCell ref="Q133:Q137"/>
    <mergeCell ref="R133:R137"/>
    <mergeCell ref="L133:L137"/>
    <mergeCell ref="M133:M137"/>
    <mergeCell ref="N133:N137"/>
    <mergeCell ref="A131:A132"/>
    <mergeCell ref="B131:B132"/>
    <mergeCell ref="A124:A127"/>
    <mergeCell ref="B124:B127"/>
    <mergeCell ref="C124:C127"/>
    <mergeCell ref="D124:D127"/>
    <mergeCell ref="E124:E127"/>
    <mergeCell ref="F124:F127"/>
    <mergeCell ref="G122:G123"/>
    <mergeCell ref="J122:J123"/>
    <mergeCell ref="K122:K123"/>
    <mergeCell ref="Q120:Q121"/>
    <mergeCell ref="R120:R121"/>
    <mergeCell ref="A122:A123"/>
    <mergeCell ref="B122:B123"/>
    <mergeCell ref="C122:C123"/>
    <mergeCell ref="D122:D123"/>
    <mergeCell ref="E122:E123"/>
    <mergeCell ref="F122:F123"/>
    <mergeCell ref="G120:G121"/>
    <mergeCell ref="J120:J121"/>
    <mergeCell ref="K120:K121"/>
    <mergeCell ref="L120:L121"/>
    <mergeCell ref="M120:M121"/>
    <mergeCell ref="N120:N121"/>
    <mergeCell ref="O122:O123"/>
    <mergeCell ref="P122:P123"/>
    <mergeCell ref="Q122:Q123"/>
    <mergeCell ref="R122:R123"/>
    <mergeCell ref="L122:L123"/>
    <mergeCell ref="M122:M123"/>
    <mergeCell ref="N122:N123"/>
    <mergeCell ref="A120:A121"/>
    <mergeCell ref="B120:B121"/>
    <mergeCell ref="C120:C121"/>
    <mergeCell ref="D120:D121"/>
    <mergeCell ref="E120:E121"/>
    <mergeCell ref="F120:F121"/>
    <mergeCell ref="G118:G119"/>
    <mergeCell ref="J118:J119"/>
    <mergeCell ref="K118:K119"/>
    <mergeCell ref="O120:O121"/>
    <mergeCell ref="L113:L116"/>
    <mergeCell ref="M113:M116"/>
    <mergeCell ref="N113:N116"/>
    <mergeCell ref="O113:O116"/>
    <mergeCell ref="O118:O119"/>
    <mergeCell ref="D113:D116"/>
    <mergeCell ref="E113:E116"/>
    <mergeCell ref="F113:F116"/>
    <mergeCell ref="G113:G116"/>
    <mergeCell ref="J113:J116"/>
    <mergeCell ref="K113:K116"/>
    <mergeCell ref="A118:A119"/>
    <mergeCell ref="B118:B119"/>
    <mergeCell ref="C118:C119"/>
    <mergeCell ref="D118:D119"/>
    <mergeCell ref="E118:E119"/>
    <mergeCell ref="F118:F119"/>
    <mergeCell ref="P118:P119"/>
    <mergeCell ref="Q118:Q119"/>
    <mergeCell ref="R118:R119"/>
    <mergeCell ref="L118:L119"/>
    <mergeCell ref="M118:M119"/>
    <mergeCell ref="N118:N119"/>
    <mergeCell ref="B113:B116"/>
    <mergeCell ref="A110:A112"/>
    <mergeCell ref="B110:B112"/>
    <mergeCell ref="C110:C112"/>
    <mergeCell ref="D110:D112"/>
    <mergeCell ref="E110:E112"/>
    <mergeCell ref="F110:F112"/>
    <mergeCell ref="O110:O112"/>
    <mergeCell ref="P110:P112"/>
    <mergeCell ref="Q110:Q112"/>
    <mergeCell ref="R110:R112"/>
    <mergeCell ref="L110:L112"/>
    <mergeCell ref="M110:M112"/>
    <mergeCell ref="N110:N112"/>
    <mergeCell ref="G110:G112"/>
    <mergeCell ref="J110:J112"/>
    <mergeCell ref="K110:K112"/>
    <mergeCell ref="C113:C116"/>
    <mergeCell ref="P104:P105"/>
    <mergeCell ref="Q104:Q105"/>
    <mergeCell ref="R104:R105"/>
    <mergeCell ref="G104:G105"/>
    <mergeCell ref="J104:J105"/>
    <mergeCell ref="K104:K105"/>
    <mergeCell ref="L104:L105"/>
    <mergeCell ref="M104:M105"/>
    <mergeCell ref="N104:N105"/>
    <mergeCell ref="A104:A105"/>
    <mergeCell ref="B104:B105"/>
    <mergeCell ref="C104:C105"/>
    <mergeCell ref="D104:D105"/>
    <mergeCell ref="E104:E105"/>
    <mergeCell ref="F104:F105"/>
    <mergeCell ref="O91:O94"/>
    <mergeCell ref="C91:C94"/>
    <mergeCell ref="D91:D94"/>
    <mergeCell ref="E91:E94"/>
    <mergeCell ref="F91:F94"/>
    <mergeCell ref="O104:O105"/>
    <mergeCell ref="L95:L103"/>
    <mergeCell ref="M95:M103"/>
    <mergeCell ref="N95:N103"/>
    <mergeCell ref="O95:O103"/>
    <mergeCell ref="A91:A94"/>
    <mergeCell ref="B91:B94"/>
    <mergeCell ref="P91:P94"/>
    <mergeCell ref="Q91:Q94"/>
    <mergeCell ref="R91:R94"/>
    <mergeCell ref="G91:G94"/>
    <mergeCell ref="J91:J94"/>
    <mergeCell ref="K91:K94"/>
    <mergeCell ref="L91:L94"/>
    <mergeCell ref="M91:M94"/>
    <mergeCell ref="N91:N94"/>
    <mergeCell ref="A88:A90"/>
    <mergeCell ref="B88:B90"/>
    <mergeCell ref="C88:C90"/>
    <mergeCell ref="D88:D90"/>
    <mergeCell ref="E88:E90"/>
    <mergeCell ref="F88:F90"/>
    <mergeCell ref="O88:O90"/>
    <mergeCell ref="P88:P90"/>
    <mergeCell ref="Q88:Q90"/>
    <mergeCell ref="R88:R90"/>
    <mergeCell ref="L88:L90"/>
    <mergeCell ref="M88:M90"/>
    <mergeCell ref="N88:N90"/>
    <mergeCell ref="G75:G79"/>
    <mergeCell ref="J75:J79"/>
    <mergeCell ref="K75:K79"/>
    <mergeCell ref="G88:G90"/>
    <mergeCell ref="J88:J90"/>
    <mergeCell ref="K88:K90"/>
    <mergeCell ref="R75:R79"/>
    <mergeCell ref="A75:A79"/>
    <mergeCell ref="B75:B79"/>
    <mergeCell ref="C75:C79"/>
    <mergeCell ref="D75:D79"/>
    <mergeCell ref="E75:E79"/>
    <mergeCell ref="F75:F79"/>
    <mergeCell ref="O75:O79"/>
    <mergeCell ref="P75:P79"/>
    <mergeCell ref="Q75:Q79"/>
    <mergeCell ref="L75:L79"/>
    <mergeCell ref="M75:M79"/>
    <mergeCell ref="N75:N79"/>
    <mergeCell ref="A63:A64"/>
    <mergeCell ref="B63:B64"/>
    <mergeCell ref="O57:O60"/>
    <mergeCell ref="P57:P60"/>
    <mergeCell ref="Q57:Q60"/>
    <mergeCell ref="R57:R60"/>
    <mergeCell ref="G57:G60"/>
    <mergeCell ref="J57:J60"/>
    <mergeCell ref="K57:K60"/>
    <mergeCell ref="L57:L60"/>
    <mergeCell ref="M57:M60"/>
    <mergeCell ref="N57:N60"/>
    <mergeCell ref="A57:A60"/>
    <mergeCell ref="B57:B60"/>
    <mergeCell ref="C57:C60"/>
    <mergeCell ref="D57:D60"/>
    <mergeCell ref="E57:E60"/>
    <mergeCell ref="F57:F60"/>
    <mergeCell ref="P52:P53"/>
    <mergeCell ref="Q52:Q53"/>
    <mergeCell ref="R52:R53"/>
    <mergeCell ref="A54:A56"/>
    <mergeCell ref="B54:B56"/>
    <mergeCell ref="C54:C56"/>
    <mergeCell ref="D54:D56"/>
    <mergeCell ref="E54:E56"/>
    <mergeCell ref="F54:F56"/>
    <mergeCell ref="G52:G53"/>
    <mergeCell ref="J52:J53"/>
    <mergeCell ref="K52:K53"/>
    <mergeCell ref="L52:L53"/>
    <mergeCell ref="M52:M53"/>
    <mergeCell ref="N52:N53"/>
    <mergeCell ref="O54:O56"/>
    <mergeCell ref="P54:P56"/>
    <mergeCell ref="Q54:Q56"/>
    <mergeCell ref="R54:R56"/>
    <mergeCell ref="L54:L56"/>
    <mergeCell ref="M54:M56"/>
    <mergeCell ref="N54:N56"/>
    <mergeCell ref="A52:A53"/>
    <mergeCell ref="B52:B53"/>
    <mergeCell ref="C52:C53"/>
    <mergeCell ref="D52:D53"/>
    <mergeCell ref="E52:E53"/>
    <mergeCell ref="F52:F53"/>
    <mergeCell ref="G50:G51"/>
    <mergeCell ref="J50:J51"/>
    <mergeCell ref="K50:K51"/>
    <mergeCell ref="A50:A51"/>
    <mergeCell ref="B50:B51"/>
    <mergeCell ref="M50:M51"/>
    <mergeCell ref="N50:N51"/>
    <mergeCell ref="G54:G56"/>
    <mergeCell ref="J54:J56"/>
    <mergeCell ref="K54:K56"/>
    <mergeCell ref="O48:O49"/>
    <mergeCell ref="C48:C49"/>
    <mergeCell ref="D48:D49"/>
    <mergeCell ref="E48:E49"/>
    <mergeCell ref="F48:F49"/>
    <mergeCell ref="O52:O53"/>
    <mergeCell ref="P48:P49"/>
    <mergeCell ref="Q48:Q49"/>
    <mergeCell ref="R48:R49"/>
    <mergeCell ref="C50:C51"/>
    <mergeCell ref="D50:D51"/>
    <mergeCell ref="E50:E51"/>
    <mergeCell ref="F50:F51"/>
    <mergeCell ref="G48:G49"/>
    <mergeCell ref="J48:J49"/>
    <mergeCell ref="K48:K49"/>
    <mergeCell ref="L48:L49"/>
    <mergeCell ref="M48:M49"/>
    <mergeCell ref="N48:N49"/>
    <mergeCell ref="O50:O51"/>
    <mergeCell ref="P50:P51"/>
    <mergeCell ref="Q50:Q51"/>
    <mergeCell ref="R50:R51"/>
    <mergeCell ref="L50:L51"/>
    <mergeCell ref="A48:A49"/>
    <mergeCell ref="B48:B49"/>
    <mergeCell ref="G37:G40"/>
    <mergeCell ref="J37:J40"/>
    <mergeCell ref="K37:K40"/>
    <mergeCell ref="A37:A40"/>
    <mergeCell ref="B37:B40"/>
    <mergeCell ref="C37:C40"/>
    <mergeCell ref="D37:D40"/>
    <mergeCell ref="E37:E40"/>
    <mergeCell ref="F37:F40"/>
    <mergeCell ref="A41:A45"/>
    <mergeCell ref="B41:B45"/>
    <mergeCell ref="C41:C45"/>
    <mergeCell ref="D41:D45"/>
    <mergeCell ref="E41:E45"/>
    <mergeCell ref="F41:F45"/>
    <mergeCell ref="G41:G45"/>
    <mergeCell ref="J41:J45"/>
    <mergeCell ref="K41:K45"/>
    <mergeCell ref="B46:B47"/>
    <mergeCell ref="C46:C47"/>
    <mergeCell ref="D46:D47"/>
    <mergeCell ref="E46:E47"/>
    <mergeCell ref="O37:O40"/>
    <mergeCell ref="P37:P40"/>
    <mergeCell ref="Q37:Q40"/>
    <mergeCell ref="R37:R40"/>
    <mergeCell ref="L37:L40"/>
    <mergeCell ref="M37:M40"/>
    <mergeCell ref="N37:N40"/>
    <mergeCell ref="G32:G33"/>
    <mergeCell ref="J32:J33"/>
    <mergeCell ref="K32:K33"/>
    <mergeCell ref="M34:M36"/>
    <mergeCell ref="N34:N36"/>
    <mergeCell ref="O34:O36"/>
    <mergeCell ref="P34:P36"/>
    <mergeCell ref="Q34:Q36"/>
    <mergeCell ref="R34:R36"/>
    <mergeCell ref="A32:A33"/>
    <mergeCell ref="B32:B33"/>
    <mergeCell ref="C32:C33"/>
    <mergeCell ref="D32:D33"/>
    <mergeCell ref="E32:E33"/>
    <mergeCell ref="F32:F33"/>
    <mergeCell ref="R28:R30"/>
    <mergeCell ref="G28:G30"/>
    <mergeCell ref="J28:J30"/>
    <mergeCell ref="K28:K30"/>
    <mergeCell ref="L28:L30"/>
    <mergeCell ref="M28:M30"/>
    <mergeCell ref="N28:N30"/>
    <mergeCell ref="O32:O33"/>
    <mergeCell ref="P32:P33"/>
    <mergeCell ref="Q32:Q33"/>
    <mergeCell ref="R32:R33"/>
    <mergeCell ref="L32:L33"/>
    <mergeCell ref="M32:M33"/>
    <mergeCell ref="N32:N33"/>
    <mergeCell ref="A28:A30"/>
    <mergeCell ref="B28:B30"/>
    <mergeCell ref="C28:C30"/>
    <mergeCell ref="D28:D30"/>
    <mergeCell ref="E28:E30"/>
    <mergeCell ref="F28:F30"/>
    <mergeCell ref="O28:O30"/>
    <mergeCell ref="P28:P30"/>
    <mergeCell ref="Q28:Q30"/>
    <mergeCell ref="F23:F27"/>
    <mergeCell ref="G23:G27"/>
    <mergeCell ref="J23:J27"/>
    <mergeCell ref="K23:K27"/>
    <mergeCell ref="L23:L27"/>
    <mergeCell ref="M23:M27"/>
    <mergeCell ref="A23:A27"/>
    <mergeCell ref="B23:B27"/>
    <mergeCell ref="C23:C27"/>
    <mergeCell ref="D23:D27"/>
    <mergeCell ref="E23:E27"/>
    <mergeCell ref="R20:R22"/>
    <mergeCell ref="G20:G22"/>
    <mergeCell ref="J20:J22"/>
    <mergeCell ref="K20:K22"/>
    <mergeCell ref="L20:L22"/>
    <mergeCell ref="M20:M22"/>
    <mergeCell ref="N20:N22"/>
    <mergeCell ref="N23:N27"/>
    <mergeCell ref="O23:O27"/>
    <mergeCell ref="P23:P27"/>
    <mergeCell ref="Q23:Q27"/>
    <mergeCell ref="R23:R27"/>
    <mergeCell ref="A20:A22"/>
    <mergeCell ref="B20:B22"/>
    <mergeCell ref="C20:C22"/>
    <mergeCell ref="D20:D22"/>
    <mergeCell ref="E20:E22"/>
    <mergeCell ref="F20:F22"/>
    <mergeCell ref="O20:O22"/>
    <mergeCell ref="P20:P22"/>
    <mergeCell ref="Q20:Q22"/>
    <mergeCell ref="F18:F19"/>
    <mergeCell ref="G18:G19"/>
    <mergeCell ref="J18:J19"/>
    <mergeCell ref="K18:K19"/>
    <mergeCell ref="L18:L19"/>
    <mergeCell ref="M18:M19"/>
    <mergeCell ref="A18:A19"/>
    <mergeCell ref="B18:B19"/>
    <mergeCell ref="C18:C19"/>
    <mergeCell ref="D18:D19"/>
    <mergeCell ref="E18:E19"/>
    <mergeCell ref="N18:N19"/>
    <mergeCell ref="O18:O19"/>
    <mergeCell ref="P18:P19"/>
    <mergeCell ref="Q18:Q19"/>
    <mergeCell ref="P13:P14"/>
    <mergeCell ref="Q13:Q14"/>
    <mergeCell ref="R13:R14"/>
    <mergeCell ref="G13:G14"/>
    <mergeCell ref="J13:J14"/>
    <mergeCell ref="G15:G16"/>
    <mergeCell ref="R11:R12"/>
    <mergeCell ref="O11:O12"/>
    <mergeCell ref="P11:P12"/>
    <mergeCell ref="Q11:Q12"/>
    <mergeCell ref="L11:L12"/>
    <mergeCell ref="M11:M12"/>
    <mergeCell ref="N11:N12"/>
    <mergeCell ref="K13:K14"/>
    <mergeCell ref="L13:L14"/>
    <mergeCell ref="M13:M14"/>
    <mergeCell ref="N13:N14"/>
    <mergeCell ref="R18:R19"/>
    <mergeCell ref="N15:N16"/>
    <mergeCell ref="O15:O16"/>
    <mergeCell ref="P15:P16"/>
    <mergeCell ref="L15:L16"/>
    <mergeCell ref="M15:M16"/>
    <mergeCell ref="Q15:Q16"/>
    <mergeCell ref="R15:R16"/>
    <mergeCell ref="J15:J16"/>
    <mergeCell ref="K15:K16"/>
    <mergeCell ref="A11:A12"/>
    <mergeCell ref="B11:B12"/>
    <mergeCell ref="C11:C12"/>
    <mergeCell ref="D11:D12"/>
    <mergeCell ref="E11:E12"/>
    <mergeCell ref="F11:F12"/>
    <mergeCell ref="N8:N10"/>
    <mergeCell ref="O8:O10"/>
    <mergeCell ref="A13:A14"/>
    <mergeCell ref="B13:B14"/>
    <mergeCell ref="C13:C14"/>
    <mergeCell ref="D13:D14"/>
    <mergeCell ref="E13:E14"/>
    <mergeCell ref="F13:F14"/>
    <mergeCell ref="K8:K10"/>
    <mergeCell ref="G11:G12"/>
    <mergeCell ref="J11:J12"/>
    <mergeCell ref="K11:K12"/>
    <mergeCell ref="O13:O14"/>
    <mergeCell ref="A15:A16"/>
    <mergeCell ref="B15:B16"/>
    <mergeCell ref="C15:C16"/>
    <mergeCell ref="D15:D16"/>
    <mergeCell ref="E15:E16"/>
    <mergeCell ref="F15:F16"/>
    <mergeCell ref="Q4:Q5"/>
    <mergeCell ref="R4:R5"/>
    <mergeCell ref="G4:G5"/>
    <mergeCell ref="H4:I4"/>
    <mergeCell ref="J4:J5"/>
    <mergeCell ref="K4:L4"/>
    <mergeCell ref="M4:N4"/>
    <mergeCell ref="O4:P4"/>
    <mergeCell ref="P8:P10"/>
    <mergeCell ref="Q8:Q10"/>
    <mergeCell ref="R8:R10"/>
    <mergeCell ref="L8:L10"/>
    <mergeCell ref="M8:M10"/>
    <mergeCell ref="A4:A5"/>
    <mergeCell ref="B4:B5"/>
    <mergeCell ref="C4:C5"/>
    <mergeCell ref="D4:D5"/>
    <mergeCell ref="E4:E5"/>
    <mergeCell ref="F4:F5"/>
    <mergeCell ref="A8:A10"/>
    <mergeCell ref="B8:B10"/>
    <mergeCell ref="C8:C10"/>
    <mergeCell ref="D8:D10"/>
    <mergeCell ref="E8:E10"/>
    <mergeCell ref="F8:F10"/>
    <mergeCell ref="G8:G10"/>
    <mergeCell ref="J8:J10"/>
  </mergeCells>
  <pageMargins left="0.7" right="0.7" top="0.75" bottom="0.75" header="0.3" footer="0.3"/>
  <pageSetup paperSize="9"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83"/>
  <sheetViews>
    <sheetView zoomScale="70" zoomScaleNormal="70" workbookViewId="0">
      <selection activeCell="G65" sqref="G65:G6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0.28515625" customWidth="1"/>
    <col min="7" max="7" width="35.7109375" customWidth="1"/>
    <col min="8" max="8" width="19.28515625" customWidth="1"/>
    <col min="9" max="9" width="10.42578125" customWidth="1"/>
    <col min="10" max="10" width="33.85546875" customWidth="1"/>
    <col min="11" max="11" width="8.85546875" customWidth="1"/>
    <col min="12" max="12" width="14.5703125" customWidth="1"/>
    <col min="13" max="14" width="11.7109375" customWidth="1"/>
    <col min="15" max="16" width="12.5703125" customWidth="1"/>
    <col min="17" max="17" width="20.140625" customWidth="1"/>
    <col min="18" max="18" width="1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03" t="s">
        <v>4070</v>
      </c>
    </row>
    <row r="4" spans="1:19" s="106" customFormat="1" ht="39" customHeight="1" x14ac:dyDescent="0.2">
      <c r="A4" s="993" t="s">
        <v>1098</v>
      </c>
      <c r="B4" s="995" t="s">
        <v>1</v>
      </c>
      <c r="C4" s="995" t="s">
        <v>2</v>
      </c>
      <c r="D4" s="995" t="s">
        <v>3</v>
      </c>
      <c r="E4" s="993" t="s">
        <v>4</v>
      </c>
      <c r="F4" s="993" t="s">
        <v>5</v>
      </c>
      <c r="G4" s="993" t="s">
        <v>6</v>
      </c>
      <c r="H4" s="1001" t="s">
        <v>7</v>
      </c>
      <c r="I4" s="1001"/>
      <c r="J4" s="993" t="s">
        <v>8</v>
      </c>
      <c r="K4" s="1002" t="s">
        <v>9</v>
      </c>
      <c r="L4" s="1003"/>
      <c r="M4" s="1004" t="s">
        <v>10</v>
      </c>
      <c r="N4" s="1004"/>
      <c r="O4" s="1004" t="s">
        <v>11</v>
      </c>
      <c r="P4" s="1004"/>
      <c r="Q4" s="993" t="s">
        <v>12</v>
      </c>
      <c r="R4" s="995" t="s">
        <v>13</v>
      </c>
      <c r="S4" s="105"/>
    </row>
    <row r="5" spans="1:19" s="106" customFormat="1" ht="18.75" customHeight="1" x14ac:dyDescent="0.2">
      <c r="A5" s="994"/>
      <c r="B5" s="996"/>
      <c r="C5" s="996"/>
      <c r="D5" s="996"/>
      <c r="E5" s="994"/>
      <c r="F5" s="994"/>
      <c r="G5" s="994"/>
      <c r="H5" s="196" t="s">
        <v>14</v>
      </c>
      <c r="I5" s="196" t="s">
        <v>15</v>
      </c>
      <c r="J5" s="994"/>
      <c r="K5" s="197">
        <v>2018</v>
      </c>
      <c r="L5" s="197">
        <v>2019</v>
      </c>
      <c r="M5" s="198">
        <v>2018</v>
      </c>
      <c r="N5" s="198">
        <v>2019</v>
      </c>
      <c r="O5" s="198">
        <v>2018</v>
      </c>
      <c r="P5" s="198">
        <v>2019</v>
      </c>
      <c r="Q5" s="994"/>
      <c r="R5" s="996"/>
      <c r="S5" s="105"/>
    </row>
    <row r="6" spans="1:19" s="106" customFormat="1" ht="15.75" customHeight="1" x14ac:dyDescent="0.2">
      <c r="A6" s="199" t="s">
        <v>16</v>
      </c>
      <c r="B6" s="196" t="s">
        <v>17</v>
      </c>
      <c r="C6" s="196" t="s">
        <v>18</v>
      </c>
      <c r="D6" s="196" t="s">
        <v>19</v>
      </c>
      <c r="E6" s="199" t="s">
        <v>20</v>
      </c>
      <c r="F6" s="199" t="s">
        <v>21</v>
      </c>
      <c r="G6" s="199" t="s">
        <v>22</v>
      </c>
      <c r="H6" s="196" t="s">
        <v>23</v>
      </c>
      <c r="I6" s="196" t="s">
        <v>24</v>
      </c>
      <c r="J6" s="199" t="s">
        <v>25</v>
      </c>
      <c r="K6" s="197" t="s">
        <v>26</v>
      </c>
      <c r="L6" s="197" t="s">
        <v>27</v>
      </c>
      <c r="M6" s="200" t="s">
        <v>28</v>
      </c>
      <c r="N6" s="200" t="s">
        <v>29</v>
      </c>
      <c r="O6" s="200" t="s">
        <v>30</v>
      </c>
      <c r="P6" s="200" t="s">
        <v>31</v>
      </c>
      <c r="Q6" s="199" t="s">
        <v>32</v>
      </c>
      <c r="R6" s="196" t="s">
        <v>33</v>
      </c>
      <c r="S6" s="105"/>
    </row>
    <row r="7" spans="1:19" s="410" customFormat="1" ht="38.25" customHeight="1" x14ac:dyDescent="0.25">
      <c r="A7" s="1005">
        <v>1</v>
      </c>
      <c r="B7" s="1015" t="s">
        <v>158</v>
      </c>
      <c r="C7" s="1017">
        <v>5</v>
      </c>
      <c r="D7" s="1017">
        <v>4</v>
      </c>
      <c r="E7" s="1011" t="s">
        <v>1099</v>
      </c>
      <c r="F7" s="1011" t="s">
        <v>1104</v>
      </c>
      <c r="G7" s="1007" t="s">
        <v>2454</v>
      </c>
      <c r="H7" s="34" t="s">
        <v>734</v>
      </c>
      <c r="I7" s="33" t="s">
        <v>45</v>
      </c>
      <c r="J7" s="1007" t="s">
        <v>1100</v>
      </c>
      <c r="K7" s="999" t="s">
        <v>101</v>
      </c>
      <c r="L7" s="999" t="s">
        <v>67</v>
      </c>
      <c r="M7" s="997">
        <v>50000</v>
      </c>
      <c r="N7" s="999"/>
      <c r="O7" s="997">
        <v>50000</v>
      </c>
      <c r="P7" s="999"/>
      <c r="Q7" s="1007" t="s">
        <v>1102</v>
      </c>
      <c r="R7" s="1007" t="s">
        <v>1103</v>
      </c>
      <c r="S7" s="119"/>
    </row>
    <row r="8" spans="1:19" s="410" customFormat="1" ht="38.25" customHeight="1" x14ac:dyDescent="0.25">
      <c r="A8" s="1014"/>
      <c r="B8" s="1016"/>
      <c r="C8" s="1018"/>
      <c r="D8" s="1018"/>
      <c r="E8" s="1013"/>
      <c r="F8" s="1013"/>
      <c r="G8" s="1019"/>
      <c r="H8" s="34" t="s">
        <v>117</v>
      </c>
      <c r="I8" s="33" t="s">
        <v>72</v>
      </c>
      <c r="J8" s="1019"/>
      <c r="K8" s="1000"/>
      <c r="L8" s="1000"/>
      <c r="M8" s="998"/>
      <c r="N8" s="1000"/>
      <c r="O8" s="998"/>
      <c r="P8" s="1000"/>
      <c r="Q8" s="1019"/>
      <c r="R8" s="1019"/>
      <c r="S8" s="119"/>
    </row>
    <row r="9" spans="1:19" s="410" customFormat="1" ht="127.5" x14ac:dyDescent="0.25">
      <c r="A9" s="35">
        <v>2</v>
      </c>
      <c r="B9" s="35" t="s">
        <v>158</v>
      </c>
      <c r="C9" s="35">
        <v>1</v>
      </c>
      <c r="D9" s="32">
        <v>6</v>
      </c>
      <c r="E9" s="36" t="s">
        <v>1105</v>
      </c>
      <c r="F9" s="36" t="s">
        <v>1106</v>
      </c>
      <c r="G9" s="32" t="s">
        <v>1107</v>
      </c>
      <c r="H9" s="32" t="s">
        <v>2455</v>
      </c>
      <c r="I9" s="32">
        <v>2</v>
      </c>
      <c r="J9" s="32" t="s">
        <v>1108</v>
      </c>
      <c r="K9" s="34" t="s">
        <v>1101</v>
      </c>
      <c r="L9" s="34" t="s">
        <v>67</v>
      </c>
      <c r="M9" s="37">
        <v>68000</v>
      </c>
      <c r="N9" s="34"/>
      <c r="O9" s="37">
        <v>68000</v>
      </c>
      <c r="P9" s="34"/>
      <c r="Q9" s="32" t="s">
        <v>1102</v>
      </c>
      <c r="R9" s="32" t="s">
        <v>1103</v>
      </c>
      <c r="S9" s="119"/>
    </row>
    <row r="10" spans="1:19" s="107" customFormat="1" ht="191.25" customHeight="1" x14ac:dyDescent="0.25">
      <c r="A10" s="31">
        <v>3</v>
      </c>
      <c r="B10" s="35" t="s">
        <v>158</v>
      </c>
      <c r="C10" s="35" t="s">
        <v>309</v>
      </c>
      <c r="D10" s="32">
        <v>10</v>
      </c>
      <c r="E10" s="36" t="s">
        <v>1109</v>
      </c>
      <c r="F10" s="36" t="s">
        <v>1110</v>
      </c>
      <c r="G10" s="32" t="s">
        <v>1111</v>
      </c>
      <c r="H10" s="133" t="s">
        <v>1112</v>
      </c>
      <c r="I10" s="134" t="s">
        <v>1113</v>
      </c>
      <c r="J10" s="32" t="s">
        <v>1114</v>
      </c>
      <c r="K10" s="34" t="s">
        <v>1101</v>
      </c>
      <c r="L10" s="34" t="s">
        <v>67</v>
      </c>
      <c r="M10" s="37">
        <v>25000</v>
      </c>
      <c r="N10" s="34"/>
      <c r="O10" s="37">
        <v>25000</v>
      </c>
      <c r="P10" s="34"/>
      <c r="Q10" s="135" t="s">
        <v>1102</v>
      </c>
      <c r="R10" s="135" t="s">
        <v>1103</v>
      </c>
      <c r="S10" s="119"/>
    </row>
    <row r="11" spans="1:19" s="410" customFormat="1" ht="56.25" customHeight="1" x14ac:dyDescent="0.25">
      <c r="A11" s="1005">
        <v>4</v>
      </c>
      <c r="B11" s="1005" t="s">
        <v>52</v>
      </c>
      <c r="C11" s="1005">
        <v>5</v>
      </c>
      <c r="D11" s="1007">
        <v>11</v>
      </c>
      <c r="E11" s="1011" t="s">
        <v>1115</v>
      </c>
      <c r="F11" s="1011" t="s">
        <v>1116</v>
      </c>
      <c r="G11" s="1007" t="s">
        <v>4071</v>
      </c>
      <c r="H11" s="32" t="s">
        <v>799</v>
      </c>
      <c r="I11" s="33" t="s">
        <v>36</v>
      </c>
      <c r="J11" s="1007" t="s">
        <v>2239</v>
      </c>
      <c r="K11" s="999" t="s">
        <v>1101</v>
      </c>
      <c r="L11" s="999" t="s">
        <v>67</v>
      </c>
      <c r="M11" s="997">
        <v>12000</v>
      </c>
      <c r="N11" s="999"/>
      <c r="O11" s="997">
        <v>12000</v>
      </c>
      <c r="P11" s="999"/>
      <c r="Q11" s="1007" t="s">
        <v>1102</v>
      </c>
      <c r="R11" s="1007" t="s">
        <v>1103</v>
      </c>
      <c r="S11" s="119"/>
    </row>
    <row r="12" spans="1:19" s="410" customFormat="1" ht="57.75" customHeight="1" x14ac:dyDescent="0.25">
      <c r="A12" s="1006"/>
      <c r="B12" s="1006"/>
      <c r="C12" s="1006"/>
      <c r="D12" s="1008"/>
      <c r="E12" s="1012"/>
      <c r="F12" s="1012"/>
      <c r="G12" s="1008"/>
      <c r="H12" s="32" t="s">
        <v>1143</v>
      </c>
      <c r="I12" s="33" t="s">
        <v>1992</v>
      </c>
      <c r="J12" s="1008"/>
      <c r="K12" s="1029"/>
      <c r="L12" s="1029"/>
      <c r="M12" s="1030"/>
      <c r="N12" s="1029"/>
      <c r="O12" s="1030"/>
      <c r="P12" s="1029"/>
      <c r="Q12" s="1008"/>
      <c r="R12" s="1008"/>
      <c r="S12" s="119"/>
    </row>
    <row r="13" spans="1:19" s="410" customFormat="1" ht="60.75" customHeight="1" x14ac:dyDescent="0.25">
      <c r="A13" s="1014"/>
      <c r="B13" s="1014"/>
      <c r="C13" s="1014"/>
      <c r="D13" s="1019"/>
      <c r="E13" s="1013"/>
      <c r="F13" s="1013"/>
      <c r="G13" s="1019"/>
      <c r="H13" s="32" t="s">
        <v>89</v>
      </c>
      <c r="I13" s="33" t="s">
        <v>2456</v>
      </c>
      <c r="J13" s="1019"/>
      <c r="K13" s="1000"/>
      <c r="L13" s="1000"/>
      <c r="M13" s="998"/>
      <c r="N13" s="1000"/>
      <c r="O13" s="998"/>
      <c r="P13" s="1000"/>
      <c r="Q13" s="1019"/>
      <c r="R13" s="1019"/>
      <c r="S13" s="119"/>
    </row>
    <row r="14" spans="1:19" s="107" customFormat="1" ht="165.75" x14ac:dyDescent="0.25">
      <c r="A14" s="31">
        <v>5</v>
      </c>
      <c r="B14" s="35" t="s">
        <v>52</v>
      </c>
      <c r="C14" s="35">
        <v>1</v>
      </c>
      <c r="D14" s="32">
        <v>6</v>
      </c>
      <c r="E14" s="36" t="s">
        <v>1117</v>
      </c>
      <c r="F14" s="36" t="s">
        <v>1118</v>
      </c>
      <c r="G14" s="32" t="s">
        <v>1119</v>
      </c>
      <c r="H14" s="34" t="s">
        <v>1120</v>
      </c>
      <c r="I14" s="33" t="s">
        <v>36</v>
      </c>
      <c r="J14" s="32" t="s">
        <v>1121</v>
      </c>
      <c r="K14" s="34" t="s">
        <v>1101</v>
      </c>
      <c r="L14" s="34" t="s">
        <v>67</v>
      </c>
      <c r="M14" s="37">
        <v>9000</v>
      </c>
      <c r="N14" s="34"/>
      <c r="O14" s="37">
        <v>9000</v>
      </c>
      <c r="P14" s="34"/>
      <c r="Q14" s="32" t="s">
        <v>1102</v>
      </c>
      <c r="R14" s="32" t="s">
        <v>1103</v>
      </c>
      <c r="S14" s="119"/>
    </row>
    <row r="15" spans="1:19" s="410" customFormat="1" ht="59.25" customHeight="1" x14ac:dyDescent="0.25">
      <c r="A15" s="1005">
        <v>6</v>
      </c>
      <c r="B15" s="1005" t="s">
        <v>158</v>
      </c>
      <c r="C15" s="1005">
        <v>1</v>
      </c>
      <c r="D15" s="1007">
        <v>6</v>
      </c>
      <c r="E15" s="1011" t="s">
        <v>1122</v>
      </c>
      <c r="F15" s="1011" t="s">
        <v>1123</v>
      </c>
      <c r="G15" s="1007" t="s">
        <v>4072</v>
      </c>
      <c r="H15" s="32" t="s">
        <v>1124</v>
      </c>
      <c r="I15" s="33" t="s">
        <v>36</v>
      </c>
      <c r="J15" s="1007" t="s">
        <v>1125</v>
      </c>
      <c r="K15" s="999" t="s">
        <v>1101</v>
      </c>
      <c r="L15" s="999" t="s">
        <v>67</v>
      </c>
      <c r="M15" s="997">
        <v>25500</v>
      </c>
      <c r="N15" s="999"/>
      <c r="O15" s="997">
        <v>25500</v>
      </c>
      <c r="P15" s="999"/>
      <c r="Q15" s="1007" t="s">
        <v>1102</v>
      </c>
      <c r="R15" s="1007" t="s">
        <v>1103</v>
      </c>
      <c r="S15" s="119"/>
    </row>
    <row r="16" spans="1:19" s="410" customFormat="1" ht="60.75" customHeight="1" x14ac:dyDescent="0.25">
      <c r="A16" s="1014"/>
      <c r="B16" s="1014"/>
      <c r="C16" s="1014"/>
      <c r="D16" s="1019"/>
      <c r="E16" s="1013"/>
      <c r="F16" s="1013"/>
      <c r="G16" s="1019"/>
      <c r="H16" s="32" t="s">
        <v>702</v>
      </c>
      <c r="I16" s="33" t="s">
        <v>95</v>
      </c>
      <c r="J16" s="1019"/>
      <c r="K16" s="1000"/>
      <c r="L16" s="1000"/>
      <c r="M16" s="998"/>
      <c r="N16" s="1000"/>
      <c r="O16" s="998"/>
      <c r="P16" s="1000"/>
      <c r="Q16" s="1019"/>
      <c r="R16" s="1019"/>
      <c r="S16" s="119"/>
    </row>
    <row r="17" spans="1:19" s="3" customFormat="1" ht="150.75" customHeight="1" x14ac:dyDescent="0.25">
      <c r="A17" s="249">
        <v>7</v>
      </c>
      <c r="B17" s="233" t="s">
        <v>51</v>
      </c>
      <c r="C17" s="233">
        <v>1</v>
      </c>
      <c r="D17" s="227">
        <v>6</v>
      </c>
      <c r="E17" s="247" t="s">
        <v>1130</v>
      </c>
      <c r="F17" s="247" t="s">
        <v>1127</v>
      </c>
      <c r="G17" s="227" t="s">
        <v>1119</v>
      </c>
      <c r="H17" s="245" t="s">
        <v>1128</v>
      </c>
      <c r="I17" s="246" t="s">
        <v>922</v>
      </c>
      <c r="J17" s="227" t="s">
        <v>1129</v>
      </c>
      <c r="K17" s="245" t="s">
        <v>1101</v>
      </c>
      <c r="L17" s="245" t="s">
        <v>67</v>
      </c>
      <c r="M17" s="248">
        <v>42500</v>
      </c>
      <c r="N17" s="245"/>
      <c r="O17" s="248">
        <v>42500</v>
      </c>
      <c r="P17" s="245"/>
      <c r="Q17" s="227" t="s">
        <v>1102</v>
      </c>
      <c r="R17" s="227" t="s">
        <v>1103</v>
      </c>
      <c r="S17" s="2"/>
    </row>
    <row r="18" spans="1:19" s="410" customFormat="1" ht="47.25" customHeight="1" x14ac:dyDescent="0.25">
      <c r="A18" s="1005">
        <v>8</v>
      </c>
      <c r="B18" s="1005" t="s">
        <v>158</v>
      </c>
      <c r="C18" s="1005">
        <v>1</v>
      </c>
      <c r="D18" s="1007">
        <v>6</v>
      </c>
      <c r="E18" s="1011" t="s">
        <v>1131</v>
      </c>
      <c r="F18" s="1011" t="s">
        <v>1132</v>
      </c>
      <c r="G18" s="1007" t="s">
        <v>102</v>
      </c>
      <c r="H18" s="32" t="s">
        <v>42</v>
      </c>
      <c r="I18" s="33" t="s">
        <v>36</v>
      </c>
      <c r="J18" s="1007" t="s">
        <v>1133</v>
      </c>
      <c r="K18" s="999" t="s">
        <v>1101</v>
      </c>
      <c r="L18" s="999" t="s">
        <v>67</v>
      </c>
      <c r="M18" s="997">
        <v>15000</v>
      </c>
      <c r="N18" s="999"/>
      <c r="O18" s="997">
        <v>15000</v>
      </c>
      <c r="P18" s="999"/>
      <c r="Q18" s="1007" t="s">
        <v>1102</v>
      </c>
      <c r="R18" s="1007" t="s">
        <v>1103</v>
      </c>
      <c r="S18" s="119"/>
    </row>
    <row r="19" spans="1:19" s="410" customFormat="1" ht="66" customHeight="1" x14ac:dyDescent="0.25">
      <c r="A19" s="1014"/>
      <c r="B19" s="1014"/>
      <c r="C19" s="1014"/>
      <c r="D19" s="1019"/>
      <c r="E19" s="1013"/>
      <c r="F19" s="1013"/>
      <c r="G19" s="1019"/>
      <c r="H19" s="32" t="s">
        <v>53</v>
      </c>
      <c r="I19" s="33" t="s">
        <v>2457</v>
      </c>
      <c r="J19" s="1019"/>
      <c r="K19" s="1000"/>
      <c r="L19" s="1000"/>
      <c r="M19" s="998"/>
      <c r="N19" s="1000"/>
      <c r="O19" s="998"/>
      <c r="P19" s="1000"/>
      <c r="Q19" s="1019"/>
      <c r="R19" s="1019"/>
      <c r="S19" s="119"/>
    </row>
    <row r="20" spans="1:19" s="410" customFormat="1" ht="26.25" customHeight="1" x14ac:dyDescent="0.25">
      <c r="A20" s="1035">
        <v>9</v>
      </c>
      <c r="B20" s="1015" t="s">
        <v>143</v>
      </c>
      <c r="C20" s="1017">
        <v>5</v>
      </c>
      <c r="D20" s="1017">
        <v>4</v>
      </c>
      <c r="E20" s="1007" t="s">
        <v>1134</v>
      </c>
      <c r="F20" s="1044" t="s">
        <v>1135</v>
      </c>
      <c r="G20" s="1007" t="s">
        <v>1136</v>
      </c>
      <c r="H20" s="583" t="s">
        <v>76</v>
      </c>
      <c r="I20" s="583">
        <v>3</v>
      </c>
      <c r="J20" s="1035" t="s">
        <v>1137</v>
      </c>
      <c r="K20" s="1047" t="s">
        <v>59</v>
      </c>
      <c r="L20" s="1040" t="s">
        <v>67</v>
      </c>
      <c r="M20" s="1041">
        <v>75000.350000000006</v>
      </c>
      <c r="N20" s="999"/>
      <c r="O20" s="1041">
        <v>70000</v>
      </c>
      <c r="P20" s="999"/>
      <c r="Q20" s="1007" t="s">
        <v>1138</v>
      </c>
      <c r="R20" s="1007" t="s">
        <v>1139</v>
      </c>
      <c r="S20" s="119"/>
    </row>
    <row r="21" spans="1:19" s="410" customFormat="1" ht="33" customHeight="1" x14ac:dyDescent="0.25">
      <c r="A21" s="1036"/>
      <c r="B21" s="1038"/>
      <c r="C21" s="1039"/>
      <c r="D21" s="1039"/>
      <c r="E21" s="1008"/>
      <c r="F21" s="1045"/>
      <c r="G21" s="1008"/>
      <c r="H21" s="583" t="s">
        <v>53</v>
      </c>
      <c r="I21" s="583">
        <v>90</v>
      </c>
      <c r="J21" s="1036"/>
      <c r="K21" s="1047"/>
      <c r="L21" s="1040"/>
      <c r="M21" s="1042"/>
      <c r="N21" s="1029"/>
      <c r="O21" s="1042"/>
      <c r="P21" s="1029"/>
      <c r="Q21" s="1008"/>
      <c r="R21" s="1008"/>
      <c r="S21" s="119"/>
    </row>
    <row r="22" spans="1:19" s="410" customFormat="1" ht="41.25" customHeight="1" x14ac:dyDescent="0.25">
      <c r="A22" s="1036"/>
      <c r="B22" s="1038"/>
      <c r="C22" s="1039"/>
      <c r="D22" s="1039"/>
      <c r="E22" s="1008"/>
      <c r="F22" s="1045"/>
      <c r="G22" s="1008"/>
      <c r="H22" s="34" t="s">
        <v>42</v>
      </c>
      <c r="I22" s="33" t="s">
        <v>922</v>
      </c>
      <c r="J22" s="1036"/>
      <c r="K22" s="1047"/>
      <c r="L22" s="1040"/>
      <c r="M22" s="1042"/>
      <c r="N22" s="1029"/>
      <c r="O22" s="1042"/>
      <c r="P22" s="1029"/>
      <c r="Q22" s="1008"/>
      <c r="R22" s="1008"/>
      <c r="S22" s="119"/>
    </row>
    <row r="23" spans="1:19" s="410" customFormat="1" ht="34.5" customHeight="1" x14ac:dyDescent="0.25">
      <c r="A23" s="1037"/>
      <c r="B23" s="1016"/>
      <c r="C23" s="1018"/>
      <c r="D23" s="1018"/>
      <c r="E23" s="1019"/>
      <c r="F23" s="1046"/>
      <c r="G23" s="1019"/>
      <c r="H23" s="583" t="s">
        <v>53</v>
      </c>
      <c r="I23" s="33" t="s">
        <v>71</v>
      </c>
      <c r="J23" s="1037"/>
      <c r="K23" s="1047"/>
      <c r="L23" s="1040"/>
      <c r="M23" s="1043"/>
      <c r="N23" s="1000"/>
      <c r="O23" s="1043"/>
      <c r="P23" s="1000"/>
      <c r="Q23" s="1019"/>
      <c r="R23" s="1019"/>
      <c r="S23" s="119"/>
    </row>
    <row r="24" spans="1:19" s="107" customFormat="1" ht="20.25" customHeight="1" x14ac:dyDescent="0.25">
      <c r="A24" s="1005">
        <v>10</v>
      </c>
      <c r="B24" s="1005">
        <v>6</v>
      </c>
      <c r="C24" s="1005">
        <v>1</v>
      </c>
      <c r="D24" s="1007">
        <v>6</v>
      </c>
      <c r="E24" s="1009" t="s">
        <v>1140</v>
      </c>
      <c r="F24" s="1011" t="s">
        <v>1141</v>
      </c>
      <c r="G24" s="1009" t="s">
        <v>1142</v>
      </c>
      <c r="H24" s="32" t="s">
        <v>1143</v>
      </c>
      <c r="I24" s="32">
        <v>15</v>
      </c>
      <c r="J24" s="1007" t="s">
        <v>1144</v>
      </c>
      <c r="K24" s="1007" t="s">
        <v>62</v>
      </c>
      <c r="L24" s="1007" t="s">
        <v>67</v>
      </c>
      <c r="M24" s="1020">
        <v>16858.47</v>
      </c>
      <c r="N24" s="1007"/>
      <c r="O24" s="1020">
        <v>14569.66</v>
      </c>
      <c r="P24" s="1007"/>
      <c r="Q24" s="1007" t="s">
        <v>1145</v>
      </c>
      <c r="R24" s="1007" t="s">
        <v>1146</v>
      </c>
      <c r="S24" s="119"/>
    </row>
    <row r="25" spans="1:19" s="107" customFormat="1" ht="27" customHeight="1" x14ac:dyDescent="0.25">
      <c r="A25" s="1006"/>
      <c r="B25" s="1006"/>
      <c r="C25" s="1006"/>
      <c r="D25" s="1008"/>
      <c r="E25" s="1010"/>
      <c r="F25" s="1012"/>
      <c r="G25" s="1010"/>
      <c r="H25" s="32" t="s">
        <v>89</v>
      </c>
      <c r="I25" s="32">
        <v>200</v>
      </c>
      <c r="J25" s="1008"/>
      <c r="K25" s="1008"/>
      <c r="L25" s="1008"/>
      <c r="M25" s="1021"/>
      <c r="N25" s="1008"/>
      <c r="O25" s="1021"/>
      <c r="P25" s="1008"/>
      <c r="Q25" s="1008"/>
      <c r="R25" s="1008"/>
      <c r="S25" s="119"/>
    </row>
    <row r="26" spans="1:19" s="107" customFormat="1" ht="21.75" customHeight="1" x14ac:dyDescent="0.25">
      <c r="A26" s="1006"/>
      <c r="B26" s="1006"/>
      <c r="C26" s="1006"/>
      <c r="D26" s="1008"/>
      <c r="E26" s="1010"/>
      <c r="F26" s="1012"/>
      <c r="G26" s="1010"/>
      <c r="H26" s="32" t="s">
        <v>1120</v>
      </c>
      <c r="I26" s="32">
        <v>1</v>
      </c>
      <c r="J26" s="1008"/>
      <c r="K26" s="1008"/>
      <c r="L26" s="1008"/>
      <c r="M26" s="1021"/>
      <c r="N26" s="1008"/>
      <c r="O26" s="1021"/>
      <c r="P26" s="1008"/>
      <c r="Q26" s="1008"/>
      <c r="R26" s="1008"/>
      <c r="S26" s="119"/>
    </row>
    <row r="27" spans="1:19" s="107" customFormat="1" ht="32.25" customHeight="1" x14ac:dyDescent="0.25">
      <c r="A27" s="1006"/>
      <c r="B27" s="1006"/>
      <c r="C27" s="1006"/>
      <c r="D27" s="1008"/>
      <c r="E27" s="1010"/>
      <c r="F27" s="1012"/>
      <c r="G27" s="1010"/>
      <c r="H27" s="32" t="s">
        <v>1147</v>
      </c>
      <c r="I27" s="32">
        <v>50</v>
      </c>
      <c r="J27" s="1008"/>
      <c r="K27" s="1008"/>
      <c r="L27" s="1008"/>
      <c r="M27" s="1021"/>
      <c r="N27" s="1008"/>
      <c r="O27" s="1021"/>
      <c r="P27" s="1008"/>
      <c r="Q27" s="1008"/>
      <c r="R27" s="1008"/>
      <c r="S27" s="753"/>
    </row>
    <row r="28" spans="1:19" s="107" customFormat="1" ht="30" customHeight="1" x14ac:dyDescent="0.25">
      <c r="A28" s="1006"/>
      <c r="B28" s="1006"/>
      <c r="C28" s="1006"/>
      <c r="D28" s="1008"/>
      <c r="E28" s="1010"/>
      <c r="F28" s="1012"/>
      <c r="G28" s="1010"/>
      <c r="H28" s="32" t="s">
        <v>1148</v>
      </c>
      <c r="I28" s="32">
        <v>500</v>
      </c>
      <c r="J28" s="1008"/>
      <c r="K28" s="1008"/>
      <c r="L28" s="1008"/>
      <c r="M28" s="1021"/>
      <c r="N28" s="1008"/>
      <c r="O28" s="1021"/>
      <c r="P28" s="1008"/>
      <c r="Q28" s="1008"/>
      <c r="R28" s="1008"/>
      <c r="S28" s="753"/>
    </row>
    <row r="29" spans="1:19" s="107" customFormat="1" ht="30" customHeight="1" x14ac:dyDescent="0.25">
      <c r="A29" s="1006"/>
      <c r="B29" s="1006"/>
      <c r="C29" s="1006"/>
      <c r="D29" s="1008"/>
      <c r="E29" s="1010"/>
      <c r="F29" s="1012"/>
      <c r="G29" s="1010"/>
      <c r="H29" s="32" t="s">
        <v>1149</v>
      </c>
      <c r="I29" s="32">
        <v>50</v>
      </c>
      <c r="J29" s="1008"/>
      <c r="K29" s="1008"/>
      <c r="L29" s="1008"/>
      <c r="M29" s="1021"/>
      <c r="N29" s="1008"/>
      <c r="O29" s="1021"/>
      <c r="P29" s="1008"/>
      <c r="Q29" s="1008"/>
      <c r="R29" s="1008"/>
      <c r="S29" s="753"/>
    </row>
    <row r="30" spans="1:19" s="107" customFormat="1" ht="21" customHeight="1" x14ac:dyDescent="0.25">
      <c r="A30" s="1006"/>
      <c r="B30" s="1006"/>
      <c r="C30" s="1006"/>
      <c r="D30" s="1008"/>
      <c r="E30" s="1010"/>
      <c r="F30" s="1012"/>
      <c r="G30" s="1010"/>
      <c r="H30" s="32" t="s">
        <v>834</v>
      </c>
      <c r="I30" s="32">
        <v>1</v>
      </c>
      <c r="J30" s="1008"/>
      <c r="K30" s="1008"/>
      <c r="L30" s="1008"/>
      <c r="M30" s="1021"/>
      <c r="N30" s="1008"/>
      <c r="O30" s="1021"/>
      <c r="P30" s="1008"/>
      <c r="Q30" s="1008"/>
      <c r="R30" s="1008"/>
      <c r="S30" s="753"/>
    </row>
    <row r="31" spans="1:19" s="107" customFormat="1" ht="26.25" customHeight="1" x14ac:dyDescent="0.25">
      <c r="A31" s="1006"/>
      <c r="B31" s="1006"/>
      <c r="C31" s="1006"/>
      <c r="D31" s="1008"/>
      <c r="E31" s="1010"/>
      <c r="F31" s="1013"/>
      <c r="G31" s="1010"/>
      <c r="H31" s="32" t="s">
        <v>916</v>
      </c>
      <c r="I31" s="32">
        <v>40</v>
      </c>
      <c r="J31" s="1019"/>
      <c r="K31" s="1019"/>
      <c r="L31" s="1019"/>
      <c r="M31" s="1022"/>
      <c r="N31" s="1019"/>
      <c r="O31" s="1022"/>
      <c r="P31" s="1019"/>
      <c r="Q31" s="1019"/>
      <c r="R31" s="1019"/>
      <c r="S31" s="119"/>
    </row>
    <row r="32" spans="1:19" s="107" customFormat="1" ht="37.5" customHeight="1" x14ac:dyDescent="0.25">
      <c r="A32" s="1005">
        <v>11</v>
      </c>
      <c r="B32" s="1005">
        <v>2</v>
      </c>
      <c r="C32" s="1005">
        <v>1</v>
      </c>
      <c r="D32" s="1007">
        <v>6</v>
      </c>
      <c r="E32" s="1007" t="s">
        <v>1150</v>
      </c>
      <c r="F32" s="1011" t="s">
        <v>1151</v>
      </c>
      <c r="G32" s="1007" t="s">
        <v>1152</v>
      </c>
      <c r="H32" s="32" t="s">
        <v>1120</v>
      </c>
      <c r="I32" s="32">
        <v>1</v>
      </c>
      <c r="J32" s="1007" t="s">
        <v>1153</v>
      </c>
      <c r="K32" s="1007" t="s">
        <v>101</v>
      </c>
      <c r="L32" s="1007" t="s">
        <v>67</v>
      </c>
      <c r="M32" s="1020">
        <v>53220.9</v>
      </c>
      <c r="N32" s="1007"/>
      <c r="O32" s="1020">
        <v>32873.980000000003</v>
      </c>
      <c r="P32" s="1007"/>
      <c r="Q32" s="1007" t="s">
        <v>1154</v>
      </c>
      <c r="R32" s="1007" t="s">
        <v>1155</v>
      </c>
      <c r="S32" s="119"/>
    </row>
    <row r="33" spans="1:19" s="107" customFormat="1" ht="30" customHeight="1" x14ac:dyDescent="0.25">
      <c r="A33" s="1006"/>
      <c r="B33" s="1006"/>
      <c r="C33" s="1006"/>
      <c r="D33" s="1008"/>
      <c r="E33" s="1008"/>
      <c r="F33" s="1012"/>
      <c r="G33" s="1008"/>
      <c r="H33" s="32" t="s">
        <v>1156</v>
      </c>
      <c r="I33" s="138">
        <v>5000</v>
      </c>
      <c r="J33" s="1008"/>
      <c r="K33" s="1008"/>
      <c r="L33" s="1008"/>
      <c r="M33" s="1021"/>
      <c r="N33" s="1008"/>
      <c r="O33" s="1021"/>
      <c r="P33" s="1008"/>
      <c r="Q33" s="1008"/>
      <c r="R33" s="1008"/>
      <c r="S33" s="119"/>
    </row>
    <row r="34" spans="1:19" s="107" customFormat="1" ht="36.75" customHeight="1" x14ac:dyDescent="0.25">
      <c r="A34" s="1006"/>
      <c r="B34" s="1006"/>
      <c r="C34" s="1006"/>
      <c r="D34" s="1008"/>
      <c r="E34" s="1008"/>
      <c r="F34" s="1012"/>
      <c r="G34" s="1008"/>
      <c r="H34" s="32" t="s">
        <v>1157</v>
      </c>
      <c r="I34" s="32">
        <v>400</v>
      </c>
      <c r="J34" s="1008"/>
      <c r="K34" s="1008"/>
      <c r="L34" s="1008"/>
      <c r="M34" s="1021"/>
      <c r="N34" s="1008"/>
      <c r="O34" s="1021"/>
      <c r="P34" s="1008"/>
      <c r="Q34" s="1008"/>
      <c r="R34" s="1008"/>
      <c r="S34" s="119"/>
    </row>
    <row r="35" spans="1:19" s="107" customFormat="1" ht="33" customHeight="1" x14ac:dyDescent="0.25">
      <c r="A35" s="1006"/>
      <c r="B35" s="1006"/>
      <c r="C35" s="1006"/>
      <c r="D35" s="1008"/>
      <c r="E35" s="1008"/>
      <c r="F35" s="1012"/>
      <c r="G35" s="1008"/>
      <c r="H35" s="32" t="s">
        <v>1158</v>
      </c>
      <c r="I35" s="32">
        <v>3</v>
      </c>
      <c r="J35" s="1008"/>
      <c r="K35" s="1008"/>
      <c r="L35" s="1008"/>
      <c r="M35" s="1021"/>
      <c r="N35" s="1008"/>
      <c r="O35" s="1021"/>
      <c r="P35" s="1008"/>
      <c r="Q35" s="1008"/>
      <c r="R35" s="1008"/>
      <c r="S35" s="119"/>
    </row>
    <row r="36" spans="1:19" s="107" customFormat="1" ht="62.25" customHeight="1" x14ac:dyDescent="0.25">
      <c r="A36" s="1006"/>
      <c r="B36" s="1006"/>
      <c r="C36" s="1006"/>
      <c r="D36" s="1008"/>
      <c r="E36" s="1008"/>
      <c r="F36" s="1013"/>
      <c r="G36" s="1008"/>
      <c r="H36" s="32" t="s">
        <v>1159</v>
      </c>
      <c r="I36" s="32">
        <v>60</v>
      </c>
      <c r="J36" s="1019"/>
      <c r="K36" s="1008"/>
      <c r="L36" s="1008"/>
      <c r="M36" s="1021"/>
      <c r="N36" s="1008"/>
      <c r="O36" s="1021"/>
      <c r="P36" s="1008"/>
      <c r="Q36" s="1008"/>
      <c r="R36" s="1008"/>
      <c r="S36" s="119"/>
    </row>
    <row r="37" spans="1:19" s="410" customFormat="1" ht="30.75" customHeight="1" x14ac:dyDescent="0.25">
      <c r="A37" s="1005">
        <v>12</v>
      </c>
      <c r="B37" s="1005">
        <v>5</v>
      </c>
      <c r="C37" s="1005">
        <v>1</v>
      </c>
      <c r="D37" s="1007">
        <v>6</v>
      </c>
      <c r="E37" s="1007" t="s">
        <v>1160</v>
      </c>
      <c r="F37" s="1011" t="s">
        <v>1161</v>
      </c>
      <c r="G37" s="1007" t="s">
        <v>1162</v>
      </c>
      <c r="H37" s="32" t="s">
        <v>738</v>
      </c>
      <c r="I37" s="32">
        <v>1</v>
      </c>
      <c r="J37" s="1007" t="s">
        <v>4073</v>
      </c>
      <c r="K37" s="1007" t="s">
        <v>59</v>
      </c>
      <c r="L37" s="1007" t="s">
        <v>67</v>
      </c>
      <c r="M37" s="1020">
        <v>15018.5</v>
      </c>
      <c r="N37" s="1007"/>
      <c r="O37" s="1020">
        <v>12163.5</v>
      </c>
      <c r="P37" s="1007"/>
      <c r="Q37" s="1007" t="s">
        <v>1163</v>
      </c>
      <c r="R37" s="1007" t="s">
        <v>1164</v>
      </c>
      <c r="S37" s="119"/>
    </row>
    <row r="38" spans="1:19" s="410" customFormat="1" ht="35.25" customHeight="1" x14ac:dyDescent="0.25">
      <c r="A38" s="1006"/>
      <c r="B38" s="1006"/>
      <c r="C38" s="1006"/>
      <c r="D38" s="1008"/>
      <c r="E38" s="1008"/>
      <c r="F38" s="1012"/>
      <c r="G38" s="1008"/>
      <c r="H38" s="32" t="s">
        <v>55</v>
      </c>
      <c r="I38" s="32">
        <v>60</v>
      </c>
      <c r="J38" s="1008"/>
      <c r="K38" s="1008"/>
      <c r="L38" s="1008"/>
      <c r="M38" s="1021"/>
      <c r="N38" s="1008"/>
      <c r="O38" s="1021"/>
      <c r="P38" s="1008"/>
      <c r="Q38" s="1008"/>
      <c r="R38" s="1008"/>
      <c r="S38" s="119"/>
    </row>
    <row r="39" spans="1:19" s="410" customFormat="1" ht="56.25" customHeight="1" x14ac:dyDescent="0.25">
      <c r="A39" s="1006"/>
      <c r="B39" s="1006"/>
      <c r="C39" s="1006"/>
      <c r="D39" s="1008"/>
      <c r="E39" s="1008"/>
      <c r="F39" s="1012"/>
      <c r="G39" s="1008"/>
      <c r="H39" s="32" t="s">
        <v>1165</v>
      </c>
      <c r="I39" s="32">
        <v>1</v>
      </c>
      <c r="J39" s="1008"/>
      <c r="K39" s="1008"/>
      <c r="L39" s="1008"/>
      <c r="M39" s="1021"/>
      <c r="N39" s="1008"/>
      <c r="O39" s="1021"/>
      <c r="P39" s="1008"/>
      <c r="Q39" s="1008"/>
      <c r="R39" s="1008"/>
      <c r="S39" s="119"/>
    </row>
    <row r="40" spans="1:19" s="410" customFormat="1" ht="39" customHeight="1" x14ac:dyDescent="0.25">
      <c r="A40" s="1006"/>
      <c r="B40" s="1006"/>
      <c r="C40" s="1006"/>
      <c r="D40" s="1008"/>
      <c r="E40" s="1008"/>
      <c r="F40" s="1012"/>
      <c r="G40" s="1008"/>
      <c r="H40" s="32" t="s">
        <v>834</v>
      </c>
      <c r="I40" s="32">
        <v>1</v>
      </c>
      <c r="J40" s="1008"/>
      <c r="K40" s="1008"/>
      <c r="L40" s="1008"/>
      <c r="M40" s="1021"/>
      <c r="N40" s="1008"/>
      <c r="O40" s="1021"/>
      <c r="P40" s="1008"/>
      <c r="Q40" s="1008"/>
      <c r="R40" s="1008"/>
      <c r="S40" s="119"/>
    </row>
    <row r="41" spans="1:19" s="410" customFormat="1" ht="34.5" customHeight="1" x14ac:dyDescent="0.25">
      <c r="A41" s="1006"/>
      <c r="B41" s="1006"/>
      <c r="C41" s="1006"/>
      <c r="D41" s="1008"/>
      <c r="E41" s="1008"/>
      <c r="F41" s="1012"/>
      <c r="G41" s="1008"/>
      <c r="H41" s="580" t="s">
        <v>916</v>
      </c>
      <c r="I41" s="580">
        <v>11</v>
      </c>
      <c r="J41" s="1008"/>
      <c r="K41" s="1008"/>
      <c r="L41" s="1008"/>
      <c r="M41" s="1021"/>
      <c r="N41" s="1008"/>
      <c r="O41" s="1021"/>
      <c r="P41" s="1008"/>
      <c r="Q41" s="1008"/>
      <c r="R41" s="1008"/>
      <c r="S41" s="119"/>
    </row>
    <row r="42" spans="1:19" s="107" customFormat="1" ht="35.25" customHeight="1" x14ac:dyDescent="0.25">
      <c r="A42" s="1005">
        <v>13</v>
      </c>
      <c r="B42" s="1005">
        <v>5</v>
      </c>
      <c r="C42" s="1005">
        <v>1</v>
      </c>
      <c r="D42" s="1007">
        <v>6</v>
      </c>
      <c r="E42" s="1007" t="s">
        <v>1166</v>
      </c>
      <c r="F42" s="1011" t="s">
        <v>1167</v>
      </c>
      <c r="G42" s="1007" t="s">
        <v>1168</v>
      </c>
      <c r="H42" s="35" t="s">
        <v>738</v>
      </c>
      <c r="I42" s="32">
        <v>1</v>
      </c>
      <c r="J42" s="1007" t="s">
        <v>1169</v>
      </c>
      <c r="K42" s="1007" t="s">
        <v>59</v>
      </c>
      <c r="L42" s="1007" t="s">
        <v>67</v>
      </c>
      <c r="M42" s="1020">
        <v>11433.8</v>
      </c>
      <c r="N42" s="1007"/>
      <c r="O42" s="1020">
        <v>9538.7999999999993</v>
      </c>
      <c r="P42" s="1007"/>
      <c r="Q42" s="1007" t="s">
        <v>1163</v>
      </c>
      <c r="R42" s="1007" t="s">
        <v>1164</v>
      </c>
      <c r="S42" s="119"/>
    </row>
    <row r="43" spans="1:19" s="107" customFormat="1" ht="87.75" customHeight="1" x14ac:dyDescent="0.25">
      <c r="A43" s="1006"/>
      <c r="B43" s="1006"/>
      <c r="C43" s="1006"/>
      <c r="D43" s="1008"/>
      <c r="E43" s="1008"/>
      <c r="F43" s="1012"/>
      <c r="G43" s="1008"/>
      <c r="H43" s="32" t="s">
        <v>55</v>
      </c>
      <c r="I43" s="32">
        <v>80</v>
      </c>
      <c r="J43" s="1008"/>
      <c r="K43" s="1008"/>
      <c r="L43" s="1008"/>
      <c r="M43" s="1021"/>
      <c r="N43" s="1008"/>
      <c r="O43" s="1021"/>
      <c r="P43" s="1008"/>
      <c r="Q43" s="1008"/>
      <c r="R43" s="1008"/>
      <c r="S43" s="119"/>
    </row>
    <row r="44" spans="1:19" s="107" customFormat="1" ht="57" customHeight="1" x14ac:dyDescent="0.25">
      <c r="A44" s="1006"/>
      <c r="B44" s="1006"/>
      <c r="C44" s="1006"/>
      <c r="D44" s="1008"/>
      <c r="E44" s="1008"/>
      <c r="F44" s="1012"/>
      <c r="G44" s="1008"/>
      <c r="H44" s="32" t="s">
        <v>161</v>
      </c>
      <c r="I44" s="32">
        <v>1</v>
      </c>
      <c r="J44" s="1008"/>
      <c r="K44" s="1008"/>
      <c r="L44" s="1008"/>
      <c r="M44" s="1021"/>
      <c r="N44" s="1008"/>
      <c r="O44" s="1021"/>
      <c r="P44" s="1008"/>
      <c r="Q44" s="1008"/>
      <c r="R44" s="1008"/>
      <c r="S44" s="119"/>
    </row>
    <row r="45" spans="1:19" s="107" customFormat="1" ht="34.5" customHeight="1" x14ac:dyDescent="0.25">
      <c r="A45" s="1006"/>
      <c r="B45" s="1014"/>
      <c r="C45" s="1014"/>
      <c r="D45" s="1019"/>
      <c r="E45" s="1019"/>
      <c r="F45" s="1013"/>
      <c r="G45" s="1019"/>
      <c r="H45" s="32" t="s">
        <v>781</v>
      </c>
      <c r="I45" s="32">
        <v>80</v>
      </c>
      <c r="J45" s="1008"/>
      <c r="K45" s="1008"/>
      <c r="L45" s="1008"/>
      <c r="M45" s="1021"/>
      <c r="N45" s="1008"/>
      <c r="O45" s="1021"/>
      <c r="P45" s="1008"/>
      <c r="Q45" s="1008"/>
      <c r="R45" s="1008"/>
      <c r="S45" s="119"/>
    </row>
    <row r="46" spans="1:19" s="107" customFormat="1" ht="91.5" customHeight="1" x14ac:dyDescent="0.25">
      <c r="A46" s="1005">
        <v>14</v>
      </c>
      <c r="B46" s="1007">
        <v>1</v>
      </c>
      <c r="C46" s="1007">
        <v>1</v>
      </c>
      <c r="D46" s="1007">
        <v>6</v>
      </c>
      <c r="E46" s="1007" t="s">
        <v>1170</v>
      </c>
      <c r="F46" s="1011" t="s">
        <v>1171</v>
      </c>
      <c r="G46" s="1007" t="s">
        <v>1172</v>
      </c>
      <c r="H46" s="32" t="s">
        <v>161</v>
      </c>
      <c r="I46" s="32">
        <v>1</v>
      </c>
      <c r="J46" s="1007" t="s">
        <v>1173</v>
      </c>
      <c r="K46" s="1007" t="s">
        <v>59</v>
      </c>
      <c r="L46" s="1005" t="s">
        <v>67</v>
      </c>
      <c r="M46" s="1020">
        <v>11736.5</v>
      </c>
      <c r="N46" s="1007"/>
      <c r="O46" s="1020">
        <v>9841.5</v>
      </c>
      <c r="P46" s="1007"/>
      <c r="Q46" s="1007" t="s">
        <v>1163</v>
      </c>
      <c r="R46" s="1007" t="s">
        <v>1164</v>
      </c>
      <c r="S46" s="119"/>
    </row>
    <row r="47" spans="1:19" s="107" customFormat="1" ht="137.25" customHeight="1" x14ac:dyDescent="0.25">
      <c r="A47" s="1014"/>
      <c r="B47" s="1019"/>
      <c r="C47" s="1019"/>
      <c r="D47" s="1019"/>
      <c r="E47" s="1019"/>
      <c r="F47" s="1013"/>
      <c r="G47" s="1019"/>
      <c r="H47" s="32" t="s">
        <v>781</v>
      </c>
      <c r="I47" s="32">
        <v>90</v>
      </c>
      <c r="J47" s="1019"/>
      <c r="K47" s="1019"/>
      <c r="L47" s="1006"/>
      <c r="M47" s="1022"/>
      <c r="N47" s="1019"/>
      <c r="O47" s="1022"/>
      <c r="P47" s="1019"/>
      <c r="Q47" s="1019"/>
      <c r="R47" s="1019"/>
      <c r="S47" s="119"/>
    </row>
    <row r="48" spans="1:19" s="107" customFormat="1" ht="47.25" customHeight="1" x14ac:dyDescent="0.25">
      <c r="A48" s="1005">
        <v>15</v>
      </c>
      <c r="B48" s="1007">
        <v>5</v>
      </c>
      <c r="C48" s="1007">
        <v>1</v>
      </c>
      <c r="D48" s="1007">
        <v>6</v>
      </c>
      <c r="E48" s="1007" t="s">
        <v>1174</v>
      </c>
      <c r="F48" s="1011" t="s">
        <v>1175</v>
      </c>
      <c r="G48" s="1007" t="s">
        <v>1176</v>
      </c>
      <c r="H48" s="32" t="s">
        <v>734</v>
      </c>
      <c r="I48" s="32">
        <v>1</v>
      </c>
      <c r="J48" s="1007" t="s">
        <v>1177</v>
      </c>
      <c r="K48" s="1007" t="s">
        <v>59</v>
      </c>
      <c r="L48" s="1005" t="s">
        <v>67</v>
      </c>
      <c r="M48" s="1020">
        <v>14860.75</v>
      </c>
      <c r="N48" s="1007"/>
      <c r="O48" s="1020">
        <v>11804.75</v>
      </c>
      <c r="P48" s="1007"/>
      <c r="Q48" s="1007" t="s">
        <v>1163</v>
      </c>
      <c r="R48" s="1007" t="s">
        <v>1164</v>
      </c>
      <c r="S48" s="119"/>
    </row>
    <row r="49" spans="1:19" s="107" customFormat="1" ht="48" customHeight="1" x14ac:dyDescent="0.25">
      <c r="A49" s="1006"/>
      <c r="B49" s="1008"/>
      <c r="C49" s="1008"/>
      <c r="D49" s="1008"/>
      <c r="E49" s="1008"/>
      <c r="F49" s="1012"/>
      <c r="G49" s="1008"/>
      <c r="H49" s="32" t="s">
        <v>1178</v>
      </c>
      <c r="I49" s="32">
        <v>15</v>
      </c>
      <c r="J49" s="1008"/>
      <c r="K49" s="1008"/>
      <c r="L49" s="1006"/>
      <c r="M49" s="1021"/>
      <c r="N49" s="1008"/>
      <c r="O49" s="1021"/>
      <c r="P49" s="1008"/>
      <c r="Q49" s="1008"/>
      <c r="R49" s="1008"/>
      <c r="S49" s="119"/>
    </row>
    <row r="50" spans="1:19" s="107" customFormat="1" ht="35.25" customHeight="1" x14ac:dyDescent="0.25">
      <c r="A50" s="1006"/>
      <c r="B50" s="1008"/>
      <c r="C50" s="1008"/>
      <c r="D50" s="1008"/>
      <c r="E50" s="1008"/>
      <c r="F50" s="1012"/>
      <c r="G50" s="1008"/>
      <c r="H50" s="32" t="s">
        <v>42</v>
      </c>
      <c r="I50" s="32">
        <v>1</v>
      </c>
      <c r="J50" s="1008"/>
      <c r="K50" s="1008"/>
      <c r="L50" s="1006"/>
      <c r="M50" s="1021"/>
      <c r="N50" s="1008"/>
      <c r="O50" s="1021"/>
      <c r="P50" s="1008"/>
      <c r="Q50" s="1008"/>
      <c r="R50" s="1008"/>
      <c r="S50" s="119"/>
    </row>
    <row r="51" spans="1:19" s="107" customFormat="1" ht="45" customHeight="1" x14ac:dyDescent="0.25">
      <c r="A51" s="1014"/>
      <c r="B51" s="1019"/>
      <c r="C51" s="1019"/>
      <c r="D51" s="1019"/>
      <c r="E51" s="1019"/>
      <c r="F51" s="1013"/>
      <c r="G51" s="1019"/>
      <c r="H51" s="32" t="s">
        <v>118</v>
      </c>
      <c r="I51" s="32">
        <v>15</v>
      </c>
      <c r="J51" s="1019"/>
      <c r="K51" s="1019"/>
      <c r="L51" s="1014"/>
      <c r="M51" s="1022"/>
      <c r="N51" s="1019"/>
      <c r="O51" s="1022"/>
      <c r="P51" s="1019"/>
      <c r="Q51" s="1019"/>
      <c r="R51" s="1019"/>
      <c r="S51" s="119"/>
    </row>
    <row r="52" spans="1:19" s="107" customFormat="1" ht="78.75" customHeight="1" x14ac:dyDescent="0.25">
      <c r="A52" s="1005">
        <v>16</v>
      </c>
      <c r="B52" s="1007">
        <v>1</v>
      </c>
      <c r="C52" s="1007">
        <v>1</v>
      </c>
      <c r="D52" s="1007">
        <v>6</v>
      </c>
      <c r="E52" s="1009" t="s">
        <v>1179</v>
      </c>
      <c r="F52" s="1011" t="s">
        <v>1180</v>
      </c>
      <c r="G52" s="1023" t="s">
        <v>1181</v>
      </c>
      <c r="H52" s="32" t="s">
        <v>734</v>
      </c>
      <c r="I52" s="32">
        <v>1</v>
      </c>
      <c r="J52" s="1023" t="s">
        <v>1182</v>
      </c>
      <c r="K52" s="1007" t="s">
        <v>59</v>
      </c>
      <c r="L52" s="1005" t="s">
        <v>67</v>
      </c>
      <c r="M52" s="1020">
        <v>8362</v>
      </c>
      <c r="N52" s="1007"/>
      <c r="O52" s="1020">
        <v>6510</v>
      </c>
      <c r="P52" s="1007"/>
      <c r="Q52" s="1007" t="s">
        <v>1163</v>
      </c>
      <c r="R52" s="1007" t="s">
        <v>1164</v>
      </c>
      <c r="S52" s="119"/>
    </row>
    <row r="53" spans="1:19" s="107" customFormat="1" ht="71.25" customHeight="1" x14ac:dyDescent="0.25">
      <c r="A53" s="1014"/>
      <c r="B53" s="1019"/>
      <c r="C53" s="1019"/>
      <c r="D53" s="1019"/>
      <c r="E53" s="1025"/>
      <c r="F53" s="1013"/>
      <c r="G53" s="1024"/>
      <c r="H53" s="32" t="s">
        <v>117</v>
      </c>
      <c r="I53" s="32">
        <v>50</v>
      </c>
      <c r="J53" s="1024"/>
      <c r="K53" s="1019"/>
      <c r="L53" s="1014"/>
      <c r="M53" s="1022"/>
      <c r="N53" s="1019"/>
      <c r="O53" s="1022"/>
      <c r="P53" s="1019"/>
      <c r="Q53" s="1019"/>
      <c r="R53" s="1019"/>
      <c r="S53" s="119"/>
    </row>
    <row r="54" spans="1:19" s="107" customFormat="1" ht="27" customHeight="1" x14ac:dyDescent="0.25">
      <c r="A54" s="1005">
        <v>17</v>
      </c>
      <c r="B54" s="1007">
        <v>2</v>
      </c>
      <c r="C54" s="1007">
        <v>1</v>
      </c>
      <c r="D54" s="1007">
        <v>6</v>
      </c>
      <c r="E54" s="1007" t="s">
        <v>1183</v>
      </c>
      <c r="F54" s="1011" t="s">
        <v>1184</v>
      </c>
      <c r="G54" s="1011" t="s">
        <v>1185</v>
      </c>
      <c r="H54" s="32" t="s">
        <v>738</v>
      </c>
      <c r="I54" s="32">
        <v>1</v>
      </c>
      <c r="J54" s="1032" t="s">
        <v>1186</v>
      </c>
      <c r="K54" s="1007" t="s">
        <v>69</v>
      </c>
      <c r="L54" s="1005" t="s">
        <v>67</v>
      </c>
      <c r="M54" s="1020">
        <v>16720.68</v>
      </c>
      <c r="N54" s="1007"/>
      <c r="O54" s="1020">
        <v>13161.07</v>
      </c>
      <c r="P54" s="1007"/>
      <c r="Q54" s="1007" t="s">
        <v>1163</v>
      </c>
      <c r="R54" s="1007" t="s">
        <v>1164</v>
      </c>
      <c r="S54" s="119"/>
    </row>
    <row r="55" spans="1:19" s="107" customFormat="1" ht="36" customHeight="1" x14ac:dyDescent="0.25">
      <c r="A55" s="1006"/>
      <c r="B55" s="1008"/>
      <c r="C55" s="1008"/>
      <c r="D55" s="1008"/>
      <c r="E55" s="1008"/>
      <c r="F55" s="1012"/>
      <c r="G55" s="1012"/>
      <c r="H55" s="32" t="s">
        <v>1187</v>
      </c>
      <c r="I55" s="32">
        <v>100</v>
      </c>
      <c r="J55" s="1033"/>
      <c r="K55" s="1008"/>
      <c r="L55" s="1006"/>
      <c r="M55" s="1021"/>
      <c r="N55" s="1008"/>
      <c r="O55" s="1021"/>
      <c r="P55" s="1008"/>
      <c r="Q55" s="1008"/>
      <c r="R55" s="1008"/>
      <c r="S55" s="119"/>
    </row>
    <row r="56" spans="1:19" s="107" customFormat="1" ht="51.75" customHeight="1" x14ac:dyDescent="0.25">
      <c r="A56" s="1006"/>
      <c r="B56" s="1008"/>
      <c r="C56" s="1008"/>
      <c r="D56" s="1008"/>
      <c r="E56" s="1008"/>
      <c r="F56" s="1012"/>
      <c r="G56" s="1012"/>
      <c r="H56" s="32" t="s">
        <v>1188</v>
      </c>
      <c r="I56" s="32">
        <v>100</v>
      </c>
      <c r="J56" s="1033"/>
      <c r="K56" s="1008"/>
      <c r="L56" s="1006"/>
      <c r="M56" s="1021"/>
      <c r="N56" s="1008"/>
      <c r="O56" s="1021"/>
      <c r="P56" s="1008"/>
      <c r="Q56" s="1008"/>
      <c r="R56" s="1008"/>
      <c r="S56" s="119"/>
    </row>
    <row r="57" spans="1:19" s="107" customFormat="1" ht="30" customHeight="1" x14ac:dyDescent="0.25">
      <c r="A57" s="1006"/>
      <c r="B57" s="1008"/>
      <c r="C57" s="1008"/>
      <c r="D57" s="1008"/>
      <c r="E57" s="1008"/>
      <c r="F57" s="1012"/>
      <c r="G57" s="1012"/>
      <c r="H57" s="32" t="s">
        <v>1189</v>
      </c>
      <c r="I57" s="32">
        <v>120</v>
      </c>
      <c r="J57" s="1033"/>
      <c r="K57" s="1008"/>
      <c r="L57" s="1006"/>
      <c r="M57" s="1021"/>
      <c r="N57" s="1008"/>
      <c r="O57" s="1021"/>
      <c r="P57" s="1008"/>
      <c r="Q57" s="1008"/>
      <c r="R57" s="1008"/>
      <c r="S57" s="119"/>
    </row>
    <row r="58" spans="1:19" s="107" customFormat="1" ht="88.5" customHeight="1" x14ac:dyDescent="0.25">
      <c r="A58" s="1014"/>
      <c r="B58" s="1019"/>
      <c r="C58" s="1019"/>
      <c r="D58" s="1019"/>
      <c r="E58" s="1019"/>
      <c r="F58" s="1013"/>
      <c r="G58" s="1013"/>
      <c r="H58" s="32" t="s">
        <v>969</v>
      </c>
      <c r="I58" s="32">
        <v>1</v>
      </c>
      <c r="J58" s="1034"/>
      <c r="K58" s="1019"/>
      <c r="L58" s="1014"/>
      <c r="M58" s="1022"/>
      <c r="N58" s="1019"/>
      <c r="O58" s="1022"/>
      <c r="P58" s="1019"/>
      <c r="Q58" s="1019"/>
      <c r="R58" s="1019"/>
      <c r="S58" s="119"/>
    </row>
    <row r="59" spans="1:19" s="107" customFormat="1" ht="45" customHeight="1" x14ac:dyDescent="0.25">
      <c r="A59" s="1005">
        <v>18</v>
      </c>
      <c r="B59" s="1007">
        <v>6</v>
      </c>
      <c r="C59" s="1007">
        <v>5</v>
      </c>
      <c r="D59" s="1007">
        <v>11</v>
      </c>
      <c r="E59" s="1007" t="s">
        <v>1192</v>
      </c>
      <c r="F59" s="1011" t="s">
        <v>1193</v>
      </c>
      <c r="G59" s="1007" t="s">
        <v>1194</v>
      </c>
      <c r="H59" s="32" t="s">
        <v>734</v>
      </c>
      <c r="I59" s="32">
        <v>1</v>
      </c>
      <c r="J59" s="1007" t="s">
        <v>1195</v>
      </c>
      <c r="K59" s="1032" t="s">
        <v>59</v>
      </c>
      <c r="L59" s="1005" t="s">
        <v>67</v>
      </c>
      <c r="M59" s="1020">
        <v>7350.5</v>
      </c>
      <c r="N59" s="1007"/>
      <c r="O59" s="1020">
        <v>6223.5</v>
      </c>
      <c r="P59" s="1007"/>
      <c r="Q59" s="1007" t="s">
        <v>1163</v>
      </c>
      <c r="R59" s="1007" t="s">
        <v>1164</v>
      </c>
      <c r="S59" s="119"/>
    </row>
    <row r="60" spans="1:19" s="107" customFormat="1" ht="48" customHeight="1" x14ac:dyDescent="0.25">
      <c r="A60" s="1006"/>
      <c r="B60" s="1008"/>
      <c r="C60" s="1008"/>
      <c r="D60" s="1008"/>
      <c r="E60" s="1008"/>
      <c r="F60" s="1012"/>
      <c r="G60" s="1008"/>
      <c r="H60" s="32" t="s">
        <v>117</v>
      </c>
      <c r="I60" s="32">
        <v>40</v>
      </c>
      <c r="J60" s="1008"/>
      <c r="K60" s="1033"/>
      <c r="L60" s="1006"/>
      <c r="M60" s="1021"/>
      <c r="N60" s="1008"/>
      <c r="O60" s="1021"/>
      <c r="P60" s="1008"/>
      <c r="Q60" s="1008"/>
      <c r="R60" s="1008"/>
      <c r="S60" s="119"/>
    </row>
    <row r="61" spans="1:19" s="107" customFormat="1" ht="51" customHeight="1" x14ac:dyDescent="0.25">
      <c r="A61" s="1006"/>
      <c r="B61" s="1008"/>
      <c r="C61" s="1008"/>
      <c r="D61" s="1008"/>
      <c r="E61" s="1008"/>
      <c r="F61" s="1012"/>
      <c r="G61" s="1008"/>
      <c r="H61" s="32" t="s">
        <v>161</v>
      </c>
      <c r="I61" s="32">
        <v>1</v>
      </c>
      <c r="J61" s="1008"/>
      <c r="K61" s="1033"/>
      <c r="L61" s="1006"/>
      <c r="M61" s="1021"/>
      <c r="N61" s="1008"/>
      <c r="O61" s="1021"/>
      <c r="P61" s="1008"/>
      <c r="Q61" s="1008"/>
      <c r="R61" s="1008"/>
      <c r="S61" s="119"/>
    </row>
    <row r="62" spans="1:19" s="107" customFormat="1" ht="64.5" customHeight="1" x14ac:dyDescent="0.25">
      <c r="A62" s="1014"/>
      <c r="B62" s="1019"/>
      <c r="C62" s="1019"/>
      <c r="D62" s="1019"/>
      <c r="E62" s="1019"/>
      <c r="F62" s="1013"/>
      <c r="G62" s="1019"/>
      <c r="H62" s="32" t="s">
        <v>916</v>
      </c>
      <c r="I62" s="32">
        <v>11</v>
      </c>
      <c r="J62" s="1019"/>
      <c r="K62" s="1034"/>
      <c r="L62" s="1014"/>
      <c r="M62" s="1022"/>
      <c r="N62" s="1019"/>
      <c r="O62" s="1022"/>
      <c r="P62" s="1019"/>
      <c r="Q62" s="1019"/>
      <c r="R62" s="1019"/>
      <c r="S62" s="119"/>
    </row>
    <row r="63" spans="1:19" s="107" customFormat="1" ht="119.25" customHeight="1" x14ac:dyDescent="0.25">
      <c r="A63" s="1005">
        <v>19</v>
      </c>
      <c r="B63" s="1005">
        <v>6</v>
      </c>
      <c r="C63" s="1005">
        <v>5</v>
      </c>
      <c r="D63" s="1007">
        <v>11</v>
      </c>
      <c r="E63" s="1007" t="s">
        <v>1196</v>
      </c>
      <c r="F63" s="1011" t="s">
        <v>1197</v>
      </c>
      <c r="G63" s="1007" t="s">
        <v>1119</v>
      </c>
      <c r="H63" s="32" t="s">
        <v>1124</v>
      </c>
      <c r="I63" s="32">
        <v>1</v>
      </c>
      <c r="J63" s="1007" t="s">
        <v>1198</v>
      </c>
      <c r="K63" s="1007" t="s">
        <v>1199</v>
      </c>
      <c r="L63" s="1005" t="s">
        <v>67</v>
      </c>
      <c r="M63" s="1020">
        <v>19480</v>
      </c>
      <c r="N63" s="1007"/>
      <c r="O63" s="1020">
        <v>7380</v>
      </c>
      <c r="P63" s="1007"/>
      <c r="Q63" s="1007" t="s">
        <v>1200</v>
      </c>
      <c r="R63" s="1007" t="s">
        <v>1201</v>
      </c>
      <c r="S63" s="119"/>
    </row>
    <row r="64" spans="1:19" s="107" customFormat="1" ht="99" customHeight="1" x14ac:dyDescent="0.25">
      <c r="A64" s="1014"/>
      <c r="B64" s="1014"/>
      <c r="C64" s="1014"/>
      <c r="D64" s="1019"/>
      <c r="E64" s="1019"/>
      <c r="F64" s="1013"/>
      <c r="G64" s="1019"/>
      <c r="H64" s="32" t="s">
        <v>1202</v>
      </c>
      <c r="I64" s="32">
        <v>700</v>
      </c>
      <c r="J64" s="1019"/>
      <c r="K64" s="1019"/>
      <c r="L64" s="1014"/>
      <c r="M64" s="1022"/>
      <c r="N64" s="1019"/>
      <c r="O64" s="1022"/>
      <c r="P64" s="1019"/>
      <c r="Q64" s="1019"/>
      <c r="R64" s="1019"/>
      <c r="S64" s="119"/>
    </row>
    <row r="65" spans="1:19" s="410" customFormat="1" ht="161.25" customHeight="1" x14ac:dyDescent="0.25">
      <c r="A65" s="1005">
        <v>20</v>
      </c>
      <c r="B65" s="1005" t="s">
        <v>175</v>
      </c>
      <c r="C65" s="1005">
        <v>1</v>
      </c>
      <c r="D65" s="1007">
        <v>3</v>
      </c>
      <c r="E65" s="1011" t="s">
        <v>2458</v>
      </c>
      <c r="F65" s="1007" t="s">
        <v>2459</v>
      </c>
      <c r="G65" s="1007" t="s">
        <v>2460</v>
      </c>
      <c r="H65" s="580" t="s">
        <v>2461</v>
      </c>
      <c r="I65" s="580">
        <v>1</v>
      </c>
      <c r="J65" s="1007" t="s">
        <v>2462</v>
      </c>
      <c r="K65" s="1007" t="s">
        <v>67</v>
      </c>
      <c r="L65" s="1005" t="s">
        <v>101</v>
      </c>
      <c r="M65" s="1020" t="s">
        <v>67</v>
      </c>
      <c r="N65" s="1027">
        <v>70000</v>
      </c>
      <c r="O65" s="1020" t="s">
        <v>67</v>
      </c>
      <c r="P65" s="1027">
        <v>70000</v>
      </c>
      <c r="Q65" s="1007" t="s">
        <v>1102</v>
      </c>
      <c r="R65" s="1007" t="s">
        <v>1103</v>
      </c>
      <c r="S65" s="119"/>
    </row>
    <row r="66" spans="1:19" s="410" customFormat="1" ht="114" customHeight="1" x14ac:dyDescent="0.25">
      <c r="A66" s="1014"/>
      <c r="B66" s="1014"/>
      <c r="C66" s="1014"/>
      <c r="D66" s="1019"/>
      <c r="E66" s="1013"/>
      <c r="F66" s="1019"/>
      <c r="G66" s="1019"/>
      <c r="H66" s="580" t="s">
        <v>715</v>
      </c>
      <c r="I66" s="580">
        <v>50</v>
      </c>
      <c r="J66" s="1019"/>
      <c r="K66" s="1019"/>
      <c r="L66" s="1014"/>
      <c r="M66" s="1022"/>
      <c r="N66" s="1028"/>
      <c r="O66" s="1022"/>
      <c r="P66" s="1028"/>
      <c r="Q66" s="1019"/>
      <c r="R66" s="1019"/>
      <c r="S66" s="119"/>
    </row>
    <row r="67" spans="1:19" s="410" customFormat="1" ht="31.5" customHeight="1" x14ac:dyDescent="0.25">
      <c r="A67" s="1005">
        <v>21</v>
      </c>
      <c r="B67" s="1015" t="s">
        <v>158</v>
      </c>
      <c r="C67" s="1017">
        <v>5</v>
      </c>
      <c r="D67" s="1017">
        <v>4</v>
      </c>
      <c r="E67" s="1011" t="s">
        <v>1099</v>
      </c>
      <c r="F67" s="1011" t="s">
        <v>1104</v>
      </c>
      <c r="G67" s="1026" t="s">
        <v>2463</v>
      </c>
      <c r="H67" s="32" t="s">
        <v>2464</v>
      </c>
      <c r="I67" s="32">
        <v>2</v>
      </c>
      <c r="J67" s="1026" t="s">
        <v>1100</v>
      </c>
      <c r="K67" s="1040" t="s">
        <v>67</v>
      </c>
      <c r="L67" s="1040" t="s">
        <v>101</v>
      </c>
      <c r="M67" s="1049" t="s">
        <v>67</v>
      </c>
      <c r="N67" s="1048">
        <v>50000</v>
      </c>
      <c r="O67" s="1049" t="s">
        <v>67</v>
      </c>
      <c r="P67" s="1048">
        <v>50000</v>
      </c>
      <c r="Q67" s="1026" t="s">
        <v>1102</v>
      </c>
      <c r="R67" s="1026" t="s">
        <v>1103</v>
      </c>
    </row>
    <row r="68" spans="1:19" s="410" customFormat="1" ht="35.25" customHeight="1" x14ac:dyDescent="0.25">
      <c r="A68" s="1006"/>
      <c r="B68" s="1038"/>
      <c r="C68" s="1039"/>
      <c r="D68" s="1039"/>
      <c r="E68" s="1012"/>
      <c r="F68" s="1012"/>
      <c r="G68" s="1007"/>
      <c r="H68" s="580" t="s">
        <v>2465</v>
      </c>
      <c r="I68" s="580">
        <v>40</v>
      </c>
      <c r="J68" s="1007"/>
      <c r="K68" s="999"/>
      <c r="L68" s="999"/>
      <c r="M68" s="997"/>
      <c r="N68" s="1027"/>
      <c r="O68" s="997"/>
      <c r="P68" s="1027"/>
      <c r="Q68" s="1007"/>
      <c r="R68" s="1007"/>
    </row>
    <row r="69" spans="1:19" s="410" customFormat="1" ht="151.5" customHeight="1" x14ac:dyDescent="0.25">
      <c r="A69" s="35">
        <v>22</v>
      </c>
      <c r="B69" s="655" t="s">
        <v>51</v>
      </c>
      <c r="C69" s="656">
        <v>1</v>
      </c>
      <c r="D69" s="656">
        <v>6</v>
      </c>
      <c r="E69" s="36" t="s">
        <v>2466</v>
      </c>
      <c r="F69" s="36" t="s">
        <v>2467</v>
      </c>
      <c r="G69" s="32" t="s">
        <v>2468</v>
      </c>
      <c r="H69" s="32" t="s">
        <v>2469</v>
      </c>
      <c r="I69" s="32">
        <v>1</v>
      </c>
      <c r="J69" s="32" t="s">
        <v>2470</v>
      </c>
      <c r="K69" s="34" t="s">
        <v>67</v>
      </c>
      <c r="L69" s="34" t="s">
        <v>101</v>
      </c>
      <c r="M69" s="37" t="s">
        <v>67</v>
      </c>
      <c r="N69" s="138">
        <v>54000</v>
      </c>
      <c r="O69" s="37" t="s">
        <v>67</v>
      </c>
      <c r="P69" s="138">
        <v>54000</v>
      </c>
      <c r="Q69" s="32" t="s">
        <v>1102</v>
      </c>
      <c r="R69" s="32" t="s">
        <v>1103</v>
      </c>
    </row>
    <row r="70" spans="1:19" s="174" customFormat="1" ht="93.75" customHeight="1" x14ac:dyDescent="0.25">
      <c r="A70" s="1026">
        <v>23</v>
      </c>
      <c r="B70" s="756" t="s">
        <v>175</v>
      </c>
      <c r="C70" s="1026">
        <v>1</v>
      </c>
      <c r="D70" s="1026">
        <v>6</v>
      </c>
      <c r="E70" s="1026" t="s">
        <v>2471</v>
      </c>
      <c r="F70" s="1031" t="s">
        <v>2472</v>
      </c>
      <c r="G70" s="1026" t="s">
        <v>41</v>
      </c>
      <c r="H70" s="36" t="s">
        <v>42</v>
      </c>
      <c r="I70" s="32">
        <v>1</v>
      </c>
      <c r="J70" s="1026" t="s">
        <v>2473</v>
      </c>
      <c r="K70" s="1026" t="s">
        <v>67</v>
      </c>
      <c r="L70" s="1026" t="s">
        <v>101</v>
      </c>
      <c r="M70" s="1026" t="s">
        <v>67</v>
      </c>
      <c r="N70" s="1048">
        <v>15000</v>
      </c>
      <c r="O70" s="1048" t="s">
        <v>67</v>
      </c>
      <c r="P70" s="1048">
        <v>15000</v>
      </c>
      <c r="Q70" s="1026" t="s">
        <v>1102</v>
      </c>
      <c r="R70" s="1026" t="s">
        <v>1103</v>
      </c>
    </row>
    <row r="71" spans="1:19" s="410" customFormat="1" ht="79.5" customHeight="1" x14ac:dyDescent="0.25">
      <c r="A71" s="1026"/>
      <c r="B71" s="756"/>
      <c r="C71" s="1026"/>
      <c r="D71" s="1026"/>
      <c r="E71" s="1026"/>
      <c r="F71" s="1031"/>
      <c r="G71" s="1026"/>
      <c r="H71" s="657" t="s">
        <v>53</v>
      </c>
      <c r="I71" s="35">
        <v>8</v>
      </c>
      <c r="J71" s="1026"/>
      <c r="K71" s="1026"/>
      <c r="L71" s="1026"/>
      <c r="M71" s="1026"/>
      <c r="N71" s="1048"/>
      <c r="O71" s="1048"/>
      <c r="P71" s="1048"/>
      <c r="Q71" s="1026"/>
      <c r="R71" s="1026"/>
    </row>
    <row r="72" spans="1:19" s="410" customFormat="1" ht="102" customHeight="1" x14ac:dyDescent="0.25">
      <c r="A72" s="1050">
        <v>24</v>
      </c>
      <c r="B72" s="1050" t="s">
        <v>158</v>
      </c>
      <c r="C72" s="1050">
        <v>1</v>
      </c>
      <c r="D72" s="1050">
        <v>6</v>
      </c>
      <c r="E72" s="1026" t="s">
        <v>1122</v>
      </c>
      <c r="F72" s="1026" t="s">
        <v>2474</v>
      </c>
      <c r="G72" s="1007" t="s">
        <v>2475</v>
      </c>
      <c r="H72" s="32" t="s">
        <v>1128</v>
      </c>
      <c r="I72" s="33" t="s">
        <v>36</v>
      </c>
      <c r="J72" s="1026" t="s">
        <v>2476</v>
      </c>
      <c r="K72" s="1050" t="s">
        <v>67</v>
      </c>
      <c r="L72" s="1050" t="s">
        <v>101</v>
      </c>
      <c r="M72" s="1050" t="s">
        <v>67</v>
      </c>
      <c r="N72" s="1051">
        <v>31000</v>
      </c>
      <c r="O72" s="1051" t="s">
        <v>67</v>
      </c>
      <c r="P72" s="1051">
        <v>31000</v>
      </c>
      <c r="Q72" s="1026" t="s">
        <v>1102</v>
      </c>
      <c r="R72" s="1026" t="s">
        <v>1103</v>
      </c>
    </row>
    <row r="73" spans="1:19" s="410" customFormat="1" ht="36" customHeight="1" x14ac:dyDescent="0.25">
      <c r="A73" s="1050"/>
      <c r="B73" s="1050"/>
      <c r="C73" s="1050"/>
      <c r="D73" s="1050"/>
      <c r="E73" s="1026"/>
      <c r="F73" s="1026"/>
      <c r="G73" s="1019"/>
      <c r="H73" s="32" t="s">
        <v>2477</v>
      </c>
      <c r="I73" s="33" t="s">
        <v>66</v>
      </c>
      <c r="J73" s="1026"/>
      <c r="K73" s="1050"/>
      <c r="L73" s="1050"/>
      <c r="M73" s="1050"/>
      <c r="N73" s="1051"/>
      <c r="O73" s="1051"/>
      <c r="P73" s="1051"/>
      <c r="Q73" s="1026"/>
      <c r="R73" s="1026"/>
    </row>
    <row r="74" spans="1:19" s="410" customFormat="1" ht="138" customHeight="1" x14ac:dyDescent="0.25">
      <c r="A74" s="657">
        <v>25</v>
      </c>
      <c r="B74" s="35" t="s">
        <v>158</v>
      </c>
      <c r="C74" s="35">
        <v>1</v>
      </c>
      <c r="D74" s="35">
        <v>6</v>
      </c>
      <c r="E74" s="657" t="s">
        <v>2478</v>
      </c>
      <c r="F74" s="36" t="s">
        <v>1106</v>
      </c>
      <c r="G74" s="32" t="s">
        <v>1107</v>
      </c>
      <c r="H74" s="32" t="s">
        <v>2455</v>
      </c>
      <c r="I74" s="32">
        <v>1</v>
      </c>
      <c r="J74" s="32" t="s">
        <v>1108</v>
      </c>
      <c r="K74" s="657" t="s">
        <v>67</v>
      </c>
      <c r="L74" s="35" t="s">
        <v>101</v>
      </c>
      <c r="M74" s="35" t="s">
        <v>67</v>
      </c>
      <c r="N74" s="658">
        <v>70000</v>
      </c>
      <c r="O74" s="658" t="s">
        <v>67</v>
      </c>
      <c r="P74" s="658">
        <v>70000</v>
      </c>
      <c r="Q74" s="32" t="s">
        <v>1102</v>
      </c>
      <c r="R74" s="32" t="s">
        <v>1103</v>
      </c>
    </row>
    <row r="75" spans="1:19" s="410" customFormat="1" ht="182.25" customHeight="1" x14ac:dyDescent="0.25">
      <c r="A75" s="657">
        <v>26</v>
      </c>
      <c r="B75" s="35" t="s">
        <v>158</v>
      </c>
      <c r="C75" s="35">
        <v>2.2999999999999998</v>
      </c>
      <c r="D75" s="35">
        <v>10</v>
      </c>
      <c r="E75" s="36" t="s">
        <v>1109</v>
      </c>
      <c r="F75" s="36" t="s">
        <v>2479</v>
      </c>
      <c r="G75" s="32" t="s">
        <v>1111</v>
      </c>
      <c r="H75" s="33" t="s">
        <v>1112</v>
      </c>
      <c r="I75" s="659" t="s">
        <v>1113</v>
      </c>
      <c r="J75" s="32" t="s">
        <v>2480</v>
      </c>
      <c r="K75" s="35" t="s">
        <v>67</v>
      </c>
      <c r="L75" s="35" t="s">
        <v>101</v>
      </c>
      <c r="M75" s="35" t="s">
        <v>67</v>
      </c>
      <c r="N75" s="658">
        <v>50000</v>
      </c>
      <c r="O75" s="658" t="s">
        <v>67</v>
      </c>
      <c r="P75" s="658">
        <v>50000</v>
      </c>
      <c r="Q75" s="32" t="s">
        <v>1102</v>
      </c>
      <c r="R75" s="32" t="s">
        <v>1103</v>
      </c>
    </row>
    <row r="76" spans="1:19" s="410" customFormat="1" ht="127.5" customHeight="1" x14ac:dyDescent="0.25">
      <c r="A76" s="657">
        <v>27</v>
      </c>
      <c r="B76" s="35" t="s">
        <v>158</v>
      </c>
      <c r="C76" s="35">
        <v>1</v>
      </c>
      <c r="D76" s="35">
        <v>13</v>
      </c>
      <c r="E76" s="657" t="s">
        <v>2481</v>
      </c>
      <c r="F76" s="36" t="s">
        <v>2482</v>
      </c>
      <c r="G76" s="32" t="s">
        <v>1190</v>
      </c>
      <c r="H76" s="32" t="s">
        <v>2483</v>
      </c>
      <c r="I76" s="32">
        <v>1500</v>
      </c>
      <c r="J76" s="32" t="s">
        <v>2484</v>
      </c>
      <c r="K76" s="32" t="s">
        <v>67</v>
      </c>
      <c r="L76" s="35" t="s">
        <v>101</v>
      </c>
      <c r="M76" s="35" t="s">
        <v>67</v>
      </c>
      <c r="N76" s="658">
        <v>20000</v>
      </c>
      <c r="O76" s="658" t="s">
        <v>67</v>
      </c>
      <c r="P76" s="658">
        <v>20000</v>
      </c>
      <c r="Q76" s="32" t="s">
        <v>1102</v>
      </c>
      <c r="R76" s="32" t="s">
        <v>1103</v>
      </c>
    </row>
    <row r="77" spans="1:19" s="108" customFormat="1" x14ac:dyDescent="0.25">
      <c r="J77" s="139"/>
      <c r="M77" s="109"/>
      <c r="N77" s="109"/>
      <c r="O77" s="109"/>
      <c r="P77" s="109"/>
    </row>
    <row r="78" spans="1:19" s="108" customFormat="1" x14ac:dyDescent="0.25">
      <c r="J78" s="139"/>
      <c r="L78"/>
      <c r="M78" s="918" t="s">
        <v>119</v>
      </c>
      <c r="N78" s="918"/>
      <c r="O78" s="828" t="s">
        <v>120</v>
      </c>
      <c r="P78" s="919"/>
    </row>
    <row r="79" spans="1:19" s="108" customFormat="1" x14ac:dyDescent="0.25">
      <c r="J79" s="139"/>
      <c r="L79"/>
      <c r="M79" s="582" t="s">
        <v>121</v>
      </c>
      <c r="N79" s="582" t="s">
        <v>122</v>
      </c>
      <c r="O79" s="217" t="s">
        <v>121</v>
      </c>
      <c r="P79" s="189" t="s">
        <v>122</v>
      </c>
    </row>
    <row r="80" spans="1:19" x14ac:dyDescent="0.25">
      <c r="M80" s="359">
        <v>16</v>
      </c>
      <c r="N80" s="360">
        <v>607000</v>
      </c>
      <c r="O80" s="183">
        <v>11</v>
      </c>
      <c r="P80" s="184">
        <v>194066.76</v>
      </c>
    </row>
    <row r="81" spans="13:16" x14ac:dyDescent="0.25">
      <c r="N81" s="104"/>
      <c r="P81" s="104"/>
    </row>
    <row r="83" spans="13:16" x14ac:dyDescent="0.25">
      <c r="M83" s="104"/>
    </row>
  </sheetData>
  <mergeCells count="321">
    <mergeCell ref="J70:J71"/>
    <mergeCell ref="K70:K71"/>
    <mergeCell ref="L70:L71"/>
    <mergeCell ref="M70:M71"/>
    <mergeCell ref="N70:N71"/>
    <mergeCell ref="O70:O71"/>
    <mergeCell ref="Q67:Q68"/>
    <mergeCell ref="R67:R68"/>
    <mergeCell ref="A65:A66"/>
    <mergeCell ref="B65:B66"/>
    <mergeCell ref="C65:C66"/>
    <mergeCell ref="D65:D66"/>
    <mergeCell ref="R70:R71"/>
    <mergeCell ref="A72:A73"/>
    <mergeCell ref="B72:B73"/>
    <mergeCell ref="C72:C73"/>
    <mergeCell ref="D72:D73"/>
    <mergeCell ref="E72:E73"/>
    <mergeCell ref="F72:F73"/>
    <mergeCell ref="G72:G73"/>
    <mergeCell ref="J72:J73"/>
    <mergeCell ref="K72:K73"/>
    <mergeCell ref="L72:L73"/>
    <mergeCell ref="M72:M73"/>
    <mergeCell ref="N72:N73"/>
    <mergeCell ref="O72:O73"/>
    <mergeCell ref="P72:P73"/>
    <mergeCell ref="Q72:Q73"/>
    <mergeCell ref="R72:R73"/>
    <mergeCell ref="G70:G71"/>
    <mergeCell ref="F67:F68"/>
    <mergeCell ref="G67:G68"/>
    <mergeCell ref="J67:J68"/>
    <mergeCell ref="K67:K68"/>
    <mergeCell ref="L67:L68"/>
    <mergeCell ref="M67:M68"/>
    <mergeCell ref="N67:N68"/>
    <mergeCell ref="O67:O68"/>
    <mergeCell ref="P67:P68"/>
    <mergeCell ref="L20:L23"/>
    <mergeCell ref="M20:M23"/>
    <mergeCell ref="N20:N23"/>
    <mergeCell ref="O20:O23"/>
    <mergeCell ref="F20:F23"/>
    <mergeCell ref="G20:G23"/>
    <mergeCell ref="J20:J23"/>
    <mergeCell ref="K20:K23"/>
    <mergeCell ref="N63:N64"/>
    <mergeCell ref="O63:O64"/>
    <mergeCell ref="L54:L58"/>
    <mergeCell ref="M54:M58"/>
    <mergeCell ref="N46:N47"/>
    <mergeCell ref="O46:O47"/>
    <mergeCell ref="M48:M51"/>
    <mergeCell ref="P20:P23"/>
    <mergeCell ref="Q20:Q23"/>
    <mergeCell ref="R20:R23"/>
    <mergeCell ref="A37:A41"/>
    <mergeCell ref="B37:B41"/>
    <mergeCell ref="C37:C41"/>
    <mergeCell ref="D37:D41"/>
    <mergeCell ref="E37:E41"/>
    <mergeCell ref="F37:F41"/>
    <mergeCell ref="G37:G41"/>
    <mergeCell ref="J37:J41"/>
    <mergeCell ref="K37:K41"/>
    <mergeCell ref="L37:L41"/>
    <mergeCell ref="M37:M41"/>
    <mergeCell ref="N37:N41"/>
    <mergeCell ref="O37:O41"/>
    <mergeCell ref="P37:P41"/>
    <mergeCell ref="Q37:Q41"/>
    <mergeCell ref="R37:R41"/>
    <mergeCell ref="A20:A23"/>
    <mergeCell ref="B20:B23"/>
    <mergeCell ref="C20:C23"/>
    <mergeCell ref="D20:D23"/>
    <mergeCell ref="E20:E23"/>
    <mergeCell ref="L15:L16"/>
    <mergeCell ref="M15:M16"/>
    <mergeCell ref="N15:N16"/>
    <mergeCell ref="O15:O16"/>
    <mergeCell ref="P15:P16"/>
    <mergeCell ref="Q15:Q16"/>
    <mergeCell ref="R15:R16"/>
    <mergeCell ref="A18:A19"/>
    <mergeCell ref="B18:B19"/>
    <mergeCell ref="C18:C19"/>
    <mergeCell ref="D18:D19"/>
    <mergeCell ref="E18:E19"/>
    <mergeCell ref="F18:F19"/>
    <mergeCell ref="G18:G19"/>
    <mergeCell ref="J18:J19"/>
    <mergeCell ref="K18:K19"/>
    <mergeCell ref="L18:L19"/>
    <mergeCell ref="M18:M19"/>
    <mergeCell ref="N18:N19"/>
    <mergeCell ref="O18:O19"/>
    <mergeCell ref="P18:P19"/>
    <mergeCell ref="Q18:Q19"/>
    <mergeCell ref="R18:R19"/>
    <mergeCell ref="A15:A16"/>
    <mergeCell ref="B15:B16"/>
    <mergeCell ref="C15:C16"/>
    <mergeCell ref="D15:D16"/>
    <mergeCell ref="E15:E16"/>
    <mergeCell ref="F15:F16"/>
    <mergeCell ref="G15:G16"/>
    <mergeCell ref="J15:J16"/>
    <mergeCell ref="K15:K16"/>
    <mergeCell ref="E70:E71"/>
    <mergeCell ref="F70:F71"/>
    <mergeCell ref="F59:F62"/>
    <mergeCell ref="G59:G62"/>
    <mergeCell ref="J59:J62"/>
    <mergeCell ref="K59:K62"/>
    <mergeCell ref="G54:G58"/>
    <mergeCell ref="J54:J58"/>
    <mergeCell ref="K54:K58"/>
    <mergeCell ref="F48:F51"/>
    <mergeCell ref="G48:G51"/>
    <mergeCell ref="J48:J51"/>
    <mergeCell ref="K48:K51"/>
    <mergeCell ref="G32:G36"/>
    <mergeCell ref="J32:J36"/>
    <mergeCell ref="K32:K36"/>
    <mergeCell ref="M11:M13"/>
    <mergeCell ref="N11:N13"/>
    <mergeCell ref="O11:O13"/>
    <mergeCell ref="P11:P13"/>
    <mergeCell ref="Q11:Q13"/>
    <mergeCell ref="R11:R13"/>
    <mergeCell ref="G7:G8"/>
    <mergeCell ref="J7:J8"/>
    <mergeCell ref="K7:K8"/>
    <mergeCell ref="L7:L8"/>
    <mergeCell ref="B11:B13"/>
    <mergeCell ref="C11:C13"/>
    <mergeCell ref="D11:D13"/>
    <mergeCell ref="E11:E13"/>
    <mergeCell ref="F11:F13"/>
    <mergeCell ref="G11:G13"/>
    <mergeCell ref="J11:J13"/>
    <mergeCell ref="K11:K13"/>
    <mergeCell ref="L11:L13"/>
    <mergeCell ref="P63:P64"/>
    <mergeCell ref="Q63:Q64"/>
    <mergeCell ref="R63:R64"/>
    <mergeCell ref="M78:N78"/>
    <mergeCell ref="O78:P78"/>
    <mergeCell ref="F63:F64"/>
    <mergeCell ref="G63:G64"/>
    <mergeCell ref="J63:J64"/>
    <mergeCell ref="K63:K64"/>
    <mergeCell ref="L63:L64"/>
    <mergeCell ref="M63:M64"/>
    <mergeCell ref="L65:L66"/>
    <mergeCell ref="M65:M66"/>
    <mergeCell ref="N65:N66"/>
    <mergeCell ref="O65:O66"/>
    <mergeCell ref="P65:P66"/>
    <mergeCell ref="F65:F66"/>
    <mergeCell ref="G65:G66"/>
    <mergeCell ref="J65:J66"/>
    <mergeCell ref="K65:K66"/>
    <mergeCell ref="P70:P71"/>
    <mergeCell ref="Q70:Q71"/>
    <mergeCell ref="Q65:Q66"/>
    <mergeCell ref="R65:R66"/>
    <mergeCell ref="A70:A71"/>
    <mergeCell ref="B70:B71"/>
    <mergeCell ref="C70:C71"/>
    <mergeCell ref="D70:D71"/>
    <mergeCell ref="A63:A64"/>
    <mergeCell ref="B63:B64"/>
    <mergeCell ref="C63:C64"/>
    <mergeCell ref="D63:D64"/>
    <mergeCell ref="E63:E64"/>
    <mergeCell ref="E65:E66"/>
    <mergeCell ref="A67:A68"/>
    <mergeCell ref="B67:B68"/>
    <mergeCell ref="C67:C68"/>
    <mergeCell ref="D67:D68"/>
    <mergeCell ref="E67:E68"/>
    <mergeCell ref="A59:A62"/>
    <mergeCell ref="B59:B62"/>
    <mergeCell ref="C59:C62"/>
    <mergeCell ref="D59:D62"/>
    <mergeCell ref="E59:E62"/>
    <mergeCell ref="Q59:Q62"/>
    <mergeCell ref="R59:R62"/>
    <mergeCell ref="L59:L62"/>
    <mergeCell ref="M59:M62"/>
    <mergeCell ref="N59:N62"/>
    <mergeCell ref="O59:O62"/>
    <mergeCell ref="P59:P62"/>
    <mergeCell ref="L52:L53"/>
    <mergeCell ref="M52:M53"/>
    <mergeCell ref="N54:N58"/>
    <mergeCell ref="O54:O58"/>
    <mergeCell ref="P54:P58"/>
    <mergeCell ref="Q54:Q58"/>
    <mergeCell ref="R54:R58"/>
    <mergeCell ref="A52:A53"/>
    <mergeCell ref="B52:B53"/>
    <mergeCell ref="C52:C53"/>
    <mergeCell ref="D52:D53"/>
    <mergeCell ref="E52:E53"/>
    <mergeCell ref="F54:F58"/>
    <mergeCell ref="A54:A58"/>
    <mergeCell ref="B54:B58"/>
    <mergeCell ref="C54:C58"/>
    <mergeCell ref="D54:D58"/>
    <mergeCell ref="E54:E58"/>
    <mergeCell ref="F52:F53"/>
    <mergeCell ref="G52:G53"/>
    <mergeCell ref="J52:J53"/>
    <mergeCell ref="K52:K53"/>
    <mergeCell ref="N52:N53"/>
    <mergeCell ref="O52:O53"/>
    <mergeCell ref="P52:P53"/>
    <mergeCell ref="Q46:Q47"/>
    <mergeCell ref="R46:R47"/>
    <mergeCell ref="A48:A51"/>
    <mergeCell ref="B48:B51"/>
    <mergeCell ref="C48:C51"/>
    <mergeCell ref="D48:D51"/>
    <mergeCell ref="E48:E51"/>
    <mergeCell ref="F46:F47"/>
    <mergeCell ref="G46:G47"/>
    <mergeCell ref="J46:J47"/>
    <mergeCell ref="K46:K47"/>
    <mergeCell ref="L46:L47"/>
    <mergeCell ref="M46:M47"/>
    <mergeCell ref="N48:N51"/>
    <mergeCell ref="O48:O51"/>
    <mergeCell ref="P48:P51"/>
    <mergeCell ref="Q48:Q51"/>
    <mergeCell ref="R48:R51"/>
    <mergeCell ref="L48:L51"/>
    <mergeCell ref="Q52:Q53"/>
    <mergeCell ref="R52:R53"/>
    <mergeCell ref="A46:A47"/>
    <mergeCell ref="B46:B47"/>
    <mergeCell ref="C46:C47"/>
    <mergeCell ref="D46:D47"/>
    <mergeCell ref="N42:N45"/>
    <mergeCell ref="O42:O45"/>
    <mergeCell ref="P42:P45"/>
    <mergeCell ref="Q42:Q45"/>
    <mergeCell ref="R42:R45"/>
    <mergeCell ref="L42:L45"/>
    <mergeCell ref="M42:M45"/>
    <mergeCell ref="A42:A45"/>
    <mergeCell ref="B42:B45"/>
    <mergeCell ref="C42:C45"/>
    <mergeCell ref="D42:D45"/>
    <mergeCell ref="E42:E45"/>
    <mergeCell ref="F42:F45"/>
    <mergeCell ref="G42:G45"/>
    <mergeCell ref="J42:J45"/>
    <mergeCell ref="K42:K45"/>
    <mergeCell ref="P46:P47"/>
    <mergeCell ref="E46:E47"/>
    <mergeCell ref="S27:S30"/>
    <mergeCell ref="A32:A36"/>
    <mergeCell ref="B32:B36"/>
    <mergeCell ref="C32:C36"/>
    <mergeCell ref="D32:D36"/>
    <mergeCell ref="E32:E36"/>
    <mergeCell ref="G24:G31"/>
    <mergeCell ref="J24:J31"/>
    <mergeCell ref="K24:K31"/>
    <mergeCell ref="L24:L31"/>
    <mergeCell ref="M24:M31"/>
    <mergeCell ref="N24:N31"/>
    <mergeCell ref="N32:N36"/>
    <mergeCell ref="O32:O36"/>
    <mergeCell ref="P32:P36"/>
    <mergeCell ref="Q32:Q36"/>
    <mergeCell ref="R32:R36"/>
    <mergeCell ref="L32:L36"/>
    <mergeCell ref="M32:M36"/>
    <mergeCell ref="O24:O31"/>
    <mergeCell ref="P24:P31"/>
    <mergeCell ref="Q24:Q31"/>
    <mergeCell ref="R24:R31"/>
    <mergeCell ref="F32:F36"/>
    <mergeCell ref="R4:R5"/>
    <mergeCell ref="G4:G5"/>
    <mergeCell ref="H4:I4"/>
    <mergeCell ref="J4:J5"/>
    <mergeCell ref="K4:L4"/>
    <mergeCell ref="M4:N4"/>
    <mergeCell ref="O4:P4"/>
    <mergeCell ref="A24:A31"/>
    <mergeCell ref="B24:B31"/>
    <mergeCell ref="C24:C31"/>
    <mergeCell ref="D24:D31"/>
    <mergeCell ref="E24:E31"/>
    <mergeCell ref="F24:F31"/>
    <mergeCell ref="A7:A8"/>
    <mergeCell ref="B7:B8"/>
    <mergeCell ref="C7:C8"/>
    <mergeCell ref="D7:D8"/>
    <mergeCell ref="E7:E8"/>
    <mergeCell ref="F7:F8"/>
    <mergeCell ref="O7:O8"/>
    <mergeCell ref="P7:P8"/>
    <mergeCell ref="Q7:Q8"/>
    <mergeCell ref="R7:R8"/>
    <mergeCell ref="A11:A13"/>
    <mergeCell ref="A4:A5"/>
    <mergeCell ref="B4:B5"/>
    <mergeCell ref="C4:C5"/>
    <mergeCell ref="D4:D5"/>
    <mergeCell ref="E4:E5"/>
    <mergeCell ref="F4:F5"/>
    <mergeCell ref="M7:M8"/>
    <mergeCell ref="N7:N8"/>
    <mergeCell ref="Q4:Q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Nazwane zakresy</vt:lpstr>
      </vt:variant>
      <vt:variant>
        <vt:i4>2</vt:i4>
      </vt:variant>
    </vt:vector>
  </HeadingPairs>
  <TitlesOfParts>
    <vt:vector size="38" baseType="lpstr">
      <vt:lpstr>RAZEM</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Warminsko-mazurska JR</vt:lpstr>
      <vt:lpstr>Wielkopolska JR</vt:lpstr>
      <vt:lpstr>Zachodniopomorska JR</vt:lpstr>
      <vt:lpstr>MRiRW</vt:lpstr>
      <vt:lpstr>JC KSOW</vt:lpstr>
      <vt:lpstr>CDR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MRiRW!Obszar_wydruku</vt:lpstr>
      <vt:lpstr>MRiRW!Tytuły_wydruku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dc:creator>
  <cp:lastModifiedBy>iza</cp:lastModifiedBy>
  <dcterms:created xsi:type="dcterms:W3CDTF">2018-08-17T05:42:03Z</dcterms:created>
  <dcterms:modified xsi:type="dcterms:W3CDTF">2019-04-26T10:02:52Z</dcterms:modified>
</cp:coreProperties>
</file>