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prawozdawczosc\2019\roczna\"/>
    </mc:Choice>
  </mc:AlternateContent>
  <xr:revisionPtr revIDLastSave="0" documentId="13_ncr:1_{34D865C2-5709-466C-AA30-7F049EB06799}" xr6:coauthVersionLast="45" xr6:coauthVersionMax="45" xr10:uidLastSave="{00000000-0000-0000-0000-000000000000}"/>
  <bookViews>
    <workbookView xWindow="-120" yWindow="-120" windowWidth="29040" windowHeight="15840" xr2:uid="{952C5C3C-9C8B-4FC9-800C-5E33D06CDE57}"/>
  </bookViews>
  <sheets>
    <sheet name="Razem" sheetId="38" r:id="rId1"/>
    <sheet name="Dolnośląski JR" sheetId="1" r:id="rId2"/>
    <sheet name="Kujawsko-pomorska JR" sheetId="2" r:id="rId3"/>
    <sheet name="Lubelska JR" sheetId="3" r:id="rId4"/>
    <sheet name="Lubuska" sheetId="4" r:id="rId5"/>
    <sheet name="Łódzka JR" sheetId="5" r:id="rId6"/>
    <sheet name="Małopolska JR" sheetId="6" r:id="rId7"/>
    <sheet name="Mazowiecka JR" sheetId="7" r:id="rId8"/>
    <sheet name="Opolska JR" sheetId="8" r:id="rId9"/>
    <sheet name="Podkarpacka JR" sheetId="9" r:id="rId10"/>
    <sheet name="Podlaska JR" sheetId="10" r:id="rId11"/>
    <sheet name="Pomorska JR" sheetId="11" r:id="rId12"/>
    <sheet name="Śląska JR" sheetId="12" r:id="rId13"/>
    <sheet name="Świętokrzyska JR" sheetId="13" r:id="rId14"/>
    <sheet name="Warmińsko-mazurska JR" sheetId="14" r:id="rId15"/>
    <sheet name="Wielkopolska JR" sheetId="15" r:id="rId16"/>
    <sheet name="Zachodniopomorska JR" sheetId="16" r:id="rId17"/>
    <sheet name="KOWR" sheetId="17" r:id="rId18"/>
    <sheet name="ARiMR" sheetId="18" r:id="rId19"/>
    <sheet name="MRiRW" sheetId="19" r:id="rId20"/>
    <sheet name="CDR (SIR)" sheetId="20" r:id="rId21"/>
    <sheet name="Dolnośląski ODR" sheetId="21" r:id="rId22"/>
    <sheet name="Kujawsko-pomorski ODR" sheetId="22" r:id="rId23"/>
    <sheet name="Lubelski ODR" sheetId="23" r:id="rId24"/>
    <sheet name="Lubuski ODR" sheetId="24" r:id="rId25"/>
    <sheet name="Łódzki ODR" sheetId="25" r:id="rId26"/>
    <sheet name="Małopolski ODR" sheetId="26" r:id="rId27"/>
    <sheet name="Mazowiecki ODR" sheetId="27" r:id="rId28"/>
    <sheet name="Opolski ODR" sheetId="28" r:id="rId29"/>
    <sheet name="Podkarpacki ODR" sheetId="29" r:id="rId30"/>
    <sheet name="Podlaski ODR" sheetId="30" r:id="rId31"/>
    <sheet name="Pomorski ODR" sheetId="31" r:id="rId32"/>
    <sheet name="Ślaski ODR" sheetId="32" r:id="rId33"/>
    <sheet name="Świętokrzyski ODR" sheetId="33" r:id="rId34"/>
    <sheet name="Warmińsko-mazurski ODR" sheetId="34" r:id="rId35"/>
    <sheet name="Wielkopolski ODR" sheetId="35" r:id="rId36"/>
    <sheet name="Zachodniopomorski ODR" sheetId="36" r:id="rId37"/>
    <sheet name="CDR (JC)" sheetId="37" r:id="rId3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" i="38" l="1"/>
  <c r="D19" i="13"/>
  <c r="L27" i="38" l="1"/>
  <c r="L26" i="38"/>
  <c r="L25" i="38"/>
  <c r="L24" i="38"/>
  <c r="L23" i="38"/>
  <c r="L22" i="38"/>
  <c r="L21" i="38"/>
  <c r="L17" i="38"/>
  <c r="L16" i="38"/>
  <c r="L15" i="38"/>
  <c r="L14" i="38"/>
  <c r="L13" i="38"/>
  <c r="L12" i="38"/>
  <c r="L11" i="38"/>
  <c r="L10" i="38"/>
  <c r="L9" i="38"/>
  <c r="L8" i="38"/>
  <c r="H30" i="38"/>
  <c r="H29" i="38"/>
  <c r="H28" i="38"/>
  <c r="H27" i="38"/>
  <c r="H26" i="38"/>
  <c r="H25" i="38"/>
  <c r="H24" i="38"/>
  <c r="H22" i="38"/>
  <c r="H21" i="38"/>
  <c r="H20" i="38"/>
  <c r="H19" i="38"/>
  <c r="H18" i="38"/>
  <c r="H17" i="38"/>
  <c r="H16" i="38"/>
  <c r="H15" i="38"/>
  <c r="H14" i="38"/>
  <c r="H13" i="38"/>
  <c r="H12" i="38"/>
  <c r="H11" i="38"/>
  <c r="H10" i="38"/>
  <c r="H9" i="38"/>
  <c r="H8" i="38"/>
  <c r="H7" i="38"/>
  <c r="D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8" i="38"/>
  <c r="D7" i="38"/>
  <c r="H30" i="37" l="1"/>
  <c r="H29" i="37"/>
  <c r="H28" i="37"/>
  <c r="H27" i="37"/>
  <c r="H26" i="37"/>
  <c r="H21" i="37"/>
  <c r="H20" i="37"/>
  <c r="H19" i="37"/>
  <c r="H18" i="37"/>
  <c r="L17" i="37"/>
  <c r="H17" i="37"/>
  <c r="H16" i="37"/>
  <c r="H15" i="37"/>
  <c r="H14" i="37"/>
  <c r="H13" i="37"/>
  <c r="H12" i="37"/>
  <c r="H11" i="37"/>
  <c r="H10" i="37"/>
  <c r="H9" i="37"/>
  <c r="H8" i="37"/>
  <c r="H7" i="37"/>
  <c r="H29" i="19" l="1"/>
  <c r="D29" i="19"/>
  <c r="H28" i="19"/>
  <c r="D27" i="19"/>
  <c r="D26" i="19"/>
  <c r="H20" i="19"/>
  <c r="H19" i="19"/>
  <c r="D18" i="19"/>
  <c r="H17" i="19"/>
  <c r="D17" i="19"/>
  <c r="D16" i="19"/>
  <c r="D15" i="19"/>
  <c r="H14" i="19"/>
  <c r="D14" i="19"/>
  <c r="D13" i="19"/>
  <c r="H12" i="19"/>
  <c r="D12" i="19"/>
  <c r="H11" i="19"/>
  <c r="D11" i="19"/>
  <c r="H10" i="19"/>
  <c r="H9" i="19"/>
  <c r="H8" i="19"/>
  <c r="D8" i="19"/>
  <c r="H7" i="19"/>
  <c r="D7" i="19"/>
  <c r="H16" i="29" l="1"/>
  <c r="H10" i="29"/>
  <c r="L9" i="27" l="1"/>
  <c r="D29" i="7" l="1"/>
  <c r="D19" i="7"/>
  <c r="D18" i="7"/>
  <c r="G30" i="5" l="1"/>
  <c r="G29" i="5"/>
  <c r="G28" i="5"/>
  <c r="G21" i="5"/>
  <c r="G20" i="5"/>
  <c r="G19" i="5"/>
  <c r="G17" i="5"/>
  <c r="G14" i="5"/>
  <c r="G13" i="5"/>
  <c r="G12" i="5"/>
  <c r="G11" i="5"/>
  <c r="G10" i="5"/>
  <c r="G9" i="5"/>
  <c r="G8" i="5"/>
  <c r="G7" i="5"/>
  <c r="H1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adela.kozina</author>
  </authors>
  <commentList>
    <comment ref="D14" authorId="0" shapeId="0" xr:uid="{7D182575-2141-45E7-943C-C136F6C9C6E8}">
      <text>
        <r>
          <rPr>
            <b/>
            <sz val="9"/>
            <color indexed="81"/>
            <rFont val="Tahoma"/>
            <family val="2"/>
            <charset val="238"/>
          </rPr>
          <t>adela.kozina:</t>
        </r>
        <r>
          <rPr>
            <sz val="9"/>
            <color indexed="81"/>
            <rFont val="Tahoma"/>
            <family val="2"/>
            <charset val="238"/>
          </rPr>
          <t xml:space="preserve">
wliczono uczestników Dożynek Wojewódzkich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adela.kozina</author>
  </authors>
  <commentList>
    <comment ref="D14" authorId="0" shapeId="0" xr:uid="{B025288D-C6CE-4B61-8567-C70B999D43DD}">
      <text>
        <r>
          <rPr>
            <b/>
            <sz val="9"/>
            <color indexed="81"/>
            <rFont val="Tahoma"/>
            <family val="2"/>
            <charset val="238"/>
          </rPr>
          <t>adela.kozina:</t>
        </r>
        <r>
          <rPr>
            <sz val="9"/>
            <color indexed="81"/>
            <rFont val="Tahoma"/>
            <family val="2"/>
            <charset val="238"/>
          </rPr>
          <t xml:space="preserve">
wliczono uczestników Dożynek Wojewódzkich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SIR</author>
  </authors>
  <commentList>
    <comment ref="K17" authorId="0" shapeId="0" xr:uid="{274CA241-B8AC-4F32-A170-883BA510EA61}">
      <text>
        <r>
          <rPr>
            <b/>
            <sz val="9"/>
            <color indexed="81"/>
            <rFont val="Tahoma"/>
            <family val="2"/>
            <charset val="238"/>
          </rPr>
          <t>SIR:</t>
        </r>
        <r>
          <rPr>
            <sz val="9"/>
            <color indexed="81"/>
            <rFont val="Tahoma"/>
            <family val="2"/>
            <charset val="238"/>
          </rPr>
          <t xml:space="preserve">
dotyczy przykładów dobrych praktyk  publikacji np. w formie broszury czy w bazie dobrych praktyk (której my, jako SIR nie posiadamy; ale może Wy macie w Ośrodkach taką bazę i coś do niej wrzucacie); nie chodzi tu o liczbę przekazanych dobrych praktyk do JC KSOW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SIR</author>
  </authors>
  <commentList>
    <comment ref="K17" authorId="0" shapeId="0" xr:uid="{D1FF0BDA-9F9D-412A-A0BC-AA07822D00AA}">
      <text>
        <r>
          <rPr>
            <b/>
            <sz val="9"/>
            <color indexed="81"/>
            <rFont val="Tahoma"/>
            <family val="2"/>
            <charset val="238"/>
          </rPr>
          <t>SIR:</t>
        </r>
        <r>
          <rPr>
            <sz val="9"/>
            <color indexed="81"/>
            <rFont val="Tahoma"/>
            <family val="2"/>
            <charset val="238"/>
          </rPr>
          <t xml:space="preserve">
dotyczy przykładów dobrych praktyk  publikacji np. w formie broszury czy w bazie dobrych praktyk (której my, jako SIR nie posiadamy; ale może Wy macie w Ośrodkach taką bazę i coś do niej wrzucacie); nie chodzi tu o liczbę przekazanych dobrych praktyk do JC KSOW</t>
        </r>
      </text>
    </comment>
  </commentList>
</comments>
</file>

<file path=xl/sharedStrings.xml><?xml version="1.0" encoding="utf-8"?>
<sst xmlns="http://schemas.openxmlformats.org/spreadsheetml/2006/main" count="3181" uniqueCount="158">
  <si>
    <t>Efekty realizacji działań 
planu działania 
w ujęciu ilościowym</t>
  </si>
  <si>
    <t xml:space="preserve">Jednostka wdrażajaca: </t>
  </si>
  <si>
    <t>JR KSOW w woj. dolnośląskim</t>
  </si>
  <si>
    <t>Dane za rok: 2019</t>
  </si>
  <si>
    <t>REALIZACJA DZIAŁAŃ INFORMACYJNYCH I REKLAMOWYCH PROW 2014-2020 
(DZIAŁANIE 8 PLANU DZIAŁANIA KSOW - PLAN KOMUNIKACYJNY)</t>
  </si>
  <si>
    <t>REALIZACJA PLANU DZIAŁANIA KSOW W ZAKRESIE INNYM NIŻ DZIAŁANIA INFORMACYJNE I REKLAMOWE PROW 2014-2020</t>
  </si>
  <si>
    <t>USZCZEGÓŁOWIENIE WYBRANYCH DANYCH DOTYCZĄCYCH PLANU DZIAŁANIA</t>
  </si>
  <si>
    <t>Wskaźnik</t>
  </si>
  <si>
    <t>Wartość</t>
  </si>
  <si>
    <t>Szkolenia / seminaria / inne formy szkoleniowe dla potencjalnych beneficjentów i beneficjentów</t>
  </si>
  <si>
    <t>Szkolenia / seminaria / inne formy szkoleniowe</t>
  </si>
  <si>
    <t>LICZBA NARZĘDZI KOMUNIKACYJNYCH KSOW</t>
  </si>
  <si>
    <t>Uczestnicy szkoleń / seminariów / innych form szkoleniowych dla potencjalnych beneficjentów i beneficjentów</t>
  </si>
  <si>
    <t>Uczestnicy szkoleń / seminariów / innych form szkoleniowych</t>
  </si>
  <si>
    <t>Wydarzenia organizowane przez KSOW (np. konferencje, spotkania, konkursy) skoncentrowane na udostępnianiu i rozpowszechnianiu wyników Programu na podstawie systemu monitorowania i ewaluacji</t>
  </si>
  <si>
    <t>Konferencje</t>
  </si>
  <si>
    <t xml:space="preserve">Konferencje </t>
  </si>
  <si>
    <t>Wydarzenia organizowane przez KSOW (np. konferencje, spotkania, konkursy) poświęcone doradcom i / lub usługom wsparcia innowacji</t>
  </si>
  <si>
    <t>Uczestnicy konferencji</t>
  </si>
  <si>
    <t>Wydarzenia organizowane przez KSOW (np. konferencje, spotkania, konkursy) poświęcone LGD, w tym wsparciu dla współpracy</t>
  </si>
  <si>
    <t>Szkolenia / inne formy szkoleniowe dla pracowników punktów informacyjnych i doradców</t>
  </si>
  <si>
    <t>Targi, wystawy, imprezy lokalne, regionalne, krajowe 
i międzynarodowe</t>
  </si>
  <si>
    <t>Publikacje (np. ulotki, broszury, biuletyny, czasopisma, w tym e-publikacje) skoncentrowane na udostępnianiu i rozpowszechnianiu wyników Programu na podstawie systemu monitorowania i ewaluacji</t>
  </si>
  <si>
    <t>Uczestnicy szkoleń / innych form szkoleniowych dla pracowników punktów informacyjnych i doradców</t>
  </si>
  <si>
    <t>Uczestnicy targów wystaw, imprez lokalnych, regionalnych, krajowych i międzynarodowych</t>
  </si>
  <si>
    <t xml:space="preserve">Publikacje (np. ulotki, broszury, biuletyny, czasopisma, w tym e-publikacje) poświęcone doradcom i / lub usługom wsparcia innowacji </t>
  </si>
  <si>
    <t>Targi, wystawy, imprezy lokalne, regionalne, krajowe i międzynarodowe</t>
  </si>
  <si>
    <t>Krajowe wyjazdy studyjne</t>
  </si>
  <si>
    <t xml:space="preserve">Publikacje (np. ulotki, broszury, biuletyny, czasopisma, w tym e-publikacje) poświęcone LGD, w tym wsparciu dla współpracy </t>
  </si>
  <si>
    <t>Uczestnicy targów wystaw, imprez lokalnych, regionalnych, krajowych 
i międzynarodowych</t>
  </si>
  <si>
    <t>Uczestnicy krajowych wyjazdów studyjnych</t>
  </si>
  <si>
    <t>Inne narzędzia (np. strony internetowe, portale społecznościowe) skoncentrowane na udostępnianiu i rozpowszechnianiu wyników Programu na podstawie systemu monitorowania i ewaluacji</t>
  </si>
  <si>
    <t>Tytuły publikacji wydanych w formie papierowej</t>
  </si>
  <si>
    <t xml:space="preserve">Zagraniczne wyjazdy studyjne </t>
  </si>
  <si>
    <t>Inne narzędzia (np. strony internetowe, portale społecznościowe) poświęcone doradcom i / lub usługom wsparcia innowacji</t>
  </si>
  <si>
    <t>Tytuły publikacji wydanych w formie elektronicznej</t>
  </si>
  <si>
    <t>Uczestnicy zagranicznych wyjazdów studyjnych</t>
  </si>
  <si>
    <t>Inne narzędzia (np. strony internetowe, portale społecznościowe) poświęcone LGD, w tym wsparciu dla współpracy</t>
  </si>
  <si>
    <t>Artykuły / wkładki w prasie i w internecie</t>
  </si>
  <si>
    <t>Projekty, przykłady dobrych praktyk gromadzone i rozpowszechniane przez KSOW</t>
  </si>
  <si>
    <t>Audycje, programy, spoty w radio, telewizji i internecie</t>
  </si>
  <si>
    <t xml:space="preserve">LICZBA TEMATYCZYCH I ANALITYCZNYCH WYMIAN ZORGANIZOWANYCH PRZY WSPARCIU KSOW </t>
  </si>
  <si>
    <t>Słuchalność / oglądalność audycji, programów, spotów</t>
  </si>
  <si>
    <t>Artykuły/wkładki w prasie i w internecie</t>
  </si>
  <si>
    <t>Tematyczne grupy robocze skoncentrowane na udostępnianiu i rozpowszechnianiu wyników Programu na podstawie systemu monitorowania i ewaluacji</t>
  </si>
  <si>
    <t>Strona internetowa</t>
  </si>
  <si>
    <t>Tematyczne grupy robocze poświęcone doradcom i / lub usługom wsparcia innowacji</t>
  </si>
  <si>
    <t>Unikalni użytkownicy strony internetowej</t>
  </si>
  <si>
    <t>Tematyczne grupy robocze poświęcone LGD w tym wsparciu dla współpracy</t>
  </si>
  <si>
    <t>Odwiedziny strony internetowej</t>
  </si>
  <si>
    <t>Konsultacje z zainteresowanymi stronami skoncentrowane na udostępnianiu 
i rozpowszechnianiu wyników Programu na podstawie systemu monitorowania i ewaluacji</t>
  </si>
  <si>
    <t>Fora internetowe, media społecznościowe itp.</t>
  </si>
  <si>
    <t>Konsultacje z zainteresowanymi stronami poświęcone doradcom i / lub usługom wsparcia innowacji</t>
  </si>
  <si>
    <t>Unikalni użytkownicy forów internetowych, mediów społecznościowych itp.</t>
  </si>
  <si>
    <t>Konsultacje z zainteresowanymi stronami poświęcone LGD, w tym wsparciu dla współpracy</t>
  </si>
  <si>
    <t>Odwiedziny forów internetowych, mediów społecznościowych itp.</t>
  </si>
  <si>
    <t>Inne (np. szkolenia, forum internetowe) skoncentrowane na udostępnianiu 
i rozpowszechnianiu wyników Programu na podstawie systemu monitorowania i ewaluacji</t>
  </si>
  <si>
    <t>Konkursy</t>
  </si>
  <si>
    <t>Inne (np. szkolenia, forum internetowe) poświęcone doradcom i / lub usługom wsparcia innowacji</t>
  </si>
  <si>
    <t>Uczestnicy konkursów</t>
  </si>
  <si>
    <t>Inne (np. szkolenia, forum internetowe) poświęcone LGD, w tym wsparciu dla współpracy</t>
  </si>
  <si>
    <t>Udzielone konsultacje w punkcie informacyjnym PROW 2014-2020</t>
  </si>
  <si>
    <t>brak danych</t>
  </si>
  <si>
    <t>Materiały promocyjne</t>
  </si>
  <si>
    <t xml:space="preserve">Materiały promocyjne </t>
  </si>
  <si>
    <t>Tabela 4</t>
  </si>
  <si>
    <t>Samorząd Województwa Kujawsko-Pomorskiego</t>
  </si>
  <si>
    <t>Dane za rok:</t>
  </si>
  <si>
    <t>Lubelska Jednostka Regionalna</t>
  </si>
  <si>
    <t>JR KSOW Lubuskie</t>
  </si>
  <si>
    <t>Jednostka Regionalna KSOW Województwa Łódzkiego</t>
  </si>
  <si>
    <t>JR KSOW Województwa Małopolskiego</t>
  </si>
  <si>
    <t>Strona internetowa (KSOW, PROW)</t>
  </si>
  <si>
    <t>Unikalni użytkownicy strony internetowej (2 317+17 639)</t>
  </si>
  <si>
    <t>Odwiedziny strony internetowej (4 043+95 799)</t>
  </si>
  <si>
    <t>Materiały promocyjne (zdjęcia projektów zrealizowanych w ramach PROW 2014-2020-185 operacji (174 inwestycje po 21 zdjęć, 11 wydarzeń po 26 zdjęć), materiały szkoleniowe, typu długopis-200 szt, pendrive-450 szt, torba-600 szt)</t>
  </si>
  <si>
    <t>Materiały promocyjne (koszulki-250 szt, kubki termiczne-150 szt, pendrive-80 szt, naklejk-4 000 szt, przypinka-500 szt, powerbank-50 szt, torba bawełniana-500 szt)</t>
  </si>
  <si>
    <t>Mazowiecka Jednostka Regionalna</t>
  </si>
  <si>
    <t>Jednostka wdrażajaca:</t>
  </si>
  <si>
    <t xml:space="preserve"> Opolska Jednostka Regionalna</t>
  </si>
  <si>
    <t xml:space="preserve"> Podkarpacka Jednostka Regionalna</t>
  </si>
  <si>
    <t>Jednostka Regionalna KSOW Województwa Podlaskiego</t>
  </si>
  <si>
    <t>Dane za rok:2019</t>
  </si>
  <si>
    <t>Jednostka Regionalna KSOW Województwa Pomorskiego</t>
  </si>
  <si>
    <t>* Folder informacyjny "Realne Korzyści Pomorzan" ( wersja papierowa nakład 300 000 egz. + wersja elektroniczna).</t>
  </si>
  <si>
    <t xml:space="preserve">** informacje na temat PROW 2014-2020 udzielają bezpośrednio pracownicy Departamentu Programów Rozwoju Obszarów Wiejskich UMWP ( kontakt bezpośredni, telefoniczny, elektroniczny). </t>
  </si>
  <si>
    <t>* dane szacunkowe</t>
  </si>
  <si>
    <t xml:space="preserve">*** dystrybuowane w roku 2019 materiały promocyjne zakupione zostały w ramach Planu komunikacyjnego 2017. </t>
  </si>
  <si>
    <t>** Analiza i Ekspertyza dot.  operacji "Miejsca Przyjazne Rowerzystom na Kociewskich Trasach Rowerowych" (wersja elektroniczna)</t>
  </si>
  <si>
    <t>*** dane szacunkowe przekazane przez rozgłośnie radiowe</t>
  </si>
  <si>
    <t>**** dane dot. zakładki KSOW na stronie internetowej UMWP oraz zakladki JR KSOW WP na portalu KSOW</t>
  </si>
  <si>
    <t>***** dot. materiałów promocyjnych sfinansowanych ze środków KSOW  [m.in. materiały szkoleniowe (teczki, długopisy, notesy, pendrivy, banery, plakaty, torby, itp.]</t>
  </si>
  <si>
    <t>Jednostka Regionalna KSOW w województwie śląskim</t>
  </si>
  <si>
    <t>1100 (telefoniczne), 200 (e-mail)</t>
  </si>
  <si>
    <t>Świętokrzyska Jednostka Regionalna</t>
  </si>
  <si>
    <t xml:space="preserve">Jednostka wdrażająca: </t>
  </si>
  <si>
    <t>Warmińsko-mazurska Jednostka Regionalna</t>
  </si>
  <si>
    <t xml:space="preserve">Dane za rok: </t>
  </si>
  <si>
    <t>Tytuły publikacji wydanych w formie papierowej:</t>
  </si>
  <si>
    <t xml:space="preserve">1. Lista odmian zalecanych do uprawy w województwie warmińsko-mazurskim na rok 2019. </t>
  </si>
  <si>
    <t>2. Wyniki porejestrowanych doświadczeń odmianowyh w województwie warmińsko-mazurskim. Bobowate grubonasienne.</t>
  </si>
  <si>
    <t>3. Wyniki porejestrowanych doświadczeń odmianowych w województwie warmińsko-mazurskim.</t>
  </si>
  <si>
    <t>4. Promocja dziedzictwa kulturowego wsi warmińskiej - dobre przykłady wnętrz i obejść z zachowaniem tradycyjnych elementów i charakteru zagrody warmińskiej.</t>
  </si>
  <si>
    <t>5. Gęś - arystokratka na polskich stołach. Walory gęsiny i przepisy kulinarne.</t>
  </si>
  <si>
    <t>6. Zagrody edukacyjne Warmii, Mazur i Powiśla - broszura oraz mapa.</t>
  </si>
  <si>
    <t>7. Dziedzictwo kulturowe i przyrodnicze Gminy Stawiguda.</t>
  </si>
  <si>
    <t xml:space="preserve">8. Wspieranie współpracy między związkami hodowców zwierząt a producentami rolnymi. Katalog owiec i kóz. </t>
  </si>
  <si>
    <t>9. Wspieranie współpracy między związkami hodowców zwierząt a producentami rolnymi. Katalog trzody chlewnej.</t>
  </si>
  <si>
    <t>10. Wspieranie współpracy między związkami hodowców zwierząt a producentami rolnymi. Katalog bydła mięsnego.</t>
  </si>
  <si>
    <t>11. Wspieranie współpracy między związkami hodowców zwierząt a producentami rolnymi. Katalog klaczy dwuletnich koni ras zimnokrwistych.</t>
  </si>
  <si>
    <t>12. Wspieranie współpracy między związkami hodowców zwierząt a producentami rolnymi. Katalog bydła mlecznego.</t>
  </si>
  <si>
    <t>JR KSOW Wielkopolska</t>
  </si>
  <si>
    <t>n/d</t>
  </si>
  <si>
    <t>Jednostka Regionalna Krajowej Sieci Obszarów Wiejskich Województwa Zachodniopomorskiego</t>
  </si>
  <si>
    <t>Dolnoślaski Ośrodek Doradztwa Rolniczego z siedzibą we Wrocławiu</t>
  </si>
  <si>
    <t>CDR (SIR)</t>
  </si>
  <si>
    <t>Jednostka wdrażajaca: Kujawsko-Pomorski Ośrodek Doradztwa Rolniczego w Minikowie</t>
  </si>
  <si>
    <t>Lubelski Ośrodek Doradztwa Rolniczego w Końskowoli</t>
  </si>
  <si>
    <t xml:space="preserve">Lubuski Ośrodek Doradztwa Rolniczego w Kalsku </t>
  </si>
  <si>
    <t xml:space="preserve"> 2019 r.</t>
  </si>
  <si>
    <t>x</t>
  </si>
  <si>
    <t xml:space="preserve">    </t>
  </si>
  <si>
    <t>X</t>
  </si>
  <si>
    <t>Łódzki Ośrodek Doradztwa Rolniczego z siedzibą w Bratoszewicach</t>
  </si>
  <si>
    <t>Małopolski Ośrodek Doradztwa Rolniczego w Karniowicach</t>
  </si>
  <si>
    <t>Mazowiecki Ośrodek Doradztwa Rolniczego</t>
  </si>
  <si>
    <t xml:space="preserve"> Opolski ODR</t>
  </si>
  <si>
    <t>-</t>
  </si>
  <si>
    <t>Podkarpacki Ośrodek Doradztwa Rolniczego z siedzibą w Boguchwale</t>
  </si>
  <si>
    <t xml:space="preserve">2019 r. </t>
  </si>
  <si>
    <t>Podlaski Ośrodek Doradztwa Rolniczego w Szepietowie</t>
  </si>
  <si>
    <t xml:space="preserve"> Pomorski Ośrodek Doradztwa Rolniczego w Lubaniu</t>
  </si>
  <si>
    <t>Śląski Ośrodek Doradztwa Rolniczego w Częstochowie</t>
  </si>
  <si>
    <t>Świętokrzyski Ośrodek Doradztwa Rolniczego w Modliszewicach</t>
  </si>
  <si>
    <r>
      <t>Konferencje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</si>
  <si>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r>
      <t>Uczestnicy konferencji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</si>
  <si>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r>
      <t>Targi, wystawy, imprezy lokalne, regionalne, krajowe 
i międzynarodowe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</si>
  <si>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Uczestnicy targów wystaw, imprez lokalnych, regionalnych, krajowych i międzynarodowych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</si>
  <si>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Tytuły publikacji wydanych w formie papierowej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</si>
  <si>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r>
      <t>Tytuły publikacji wydanych w formie elektronicznej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</si>
  <si>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r>
      <t>Artykuły/wkładki w prasie i w internecie</t>
    </r>
    <r>
      <rPr>
        <vertAlign val="superscript"/>
        <sz val="12"/>
        <color theme="1"/>
        <rFont val="Calibri"/>
        <family val="2"/>
        <charset val="238"/>
        <scheme val="minor"/>
      </rPr>
      <t>3</t>
    </r>
  </si>
  <si>
    <r>
      <t>Strona internetowa</t>
    </r>
    <r>
      <rPr>
        <vertAlign val="superscript"/>
        <sz val="12"/>
        <color theme="1"/>
        <rFont val="Calibri"/>
        <family val="2"/>
        <charset val="238"/>
        <scheme val="minor"/>
      </rPr>
      <t>4</t>
    </r>
  </si>
  <si>
    <r>
      <t>Unikalni użytkownicy strony internetowej</t>
    </r>
    <r>
      <rPr>
        <vertAlign val="superscript"/>
        <sz val="12"/>
        <color theme="1"/>
        <rFont val="Calibri"/>
        <family val="2"/>
        <charset val="238"/>
        <scheme val="minor"/>
      </rPr>
      <t>4</t>
    </r>
  </si>
  <si>
    <r>
      <t>Odwiedziny strony internetowej</t>
    </r>
    <r>
      <rPr>
        <vertAlign val="superscript"/>
        <sz val="12"/>
        <color theme="1"/>
        <rFont val="Calibri"/>
        <family val="2"/>
        <charset val="238"/>
        <scheme val="minor"/>
      </rPr>
      <t>4</t>
    </r>
  </si>
  <si>
    <t>nd.</t>
  </si>
  <si>
    <r>
      <t xml:space="preserve">Uwagi/komentarze:
</t>
    </r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zorganizowano 1 stoisko wystawiennicze dla 8 podmiotów reprezentowanych 
przez 8 osób
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uwzględniono 2 operacje partnerów KSOW/SIR
3 artykuły zamieszczane bezkosztowo w periodyku ODR i w zakładce SIR na strodnie ODR
</t>
    </r>
    <r>
      <rPr>
        <vertAlign val="super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 statystyka podana dla strony internetowej ODR, brak możliwości wyodrębnienia danych dla podstony SIR, która znajduje się w jednej domenie, co strona ODR  </t>
    </r>
  </si>
  <si>
    <t>Warmińsko-Mazurski Ośrodek Doradztwa z siedzibą w Olsztynie</t>
  </si>
  <si>
    <t xml:space="preserve">Zachodniopomorski Ośrodek Doradztwa Rolniczego w Barzkowicach </t>
  </si>
  <si>
    <t>Wielkopolski Ośrodek Doradztwa Rolniczego w Poznaniu</t>
  </si>
  <si>
    <t xml:space="preserve">Publikacje: „Ochrona i kształtowanie zasobów wodnych na terenach wiejskich“,
„Krótkie łańcuchy dostaw w teorii i praktyce“
</t>
  </si>
  <si>
    <t>Krajowy Ośrodek Wsparcia Rolnictwa</t>
  </si>
  <si>
    <t>78 ,28 GRP</t>
  </si>
  <si>
    <t>ARiMR</t>
  </si>
  <si>
    <t>MRiRW</t>
  </si>
  <si>
    <t xml:space="preserve">2
</t>
  </si>
  <si>
    <t>Centrum Doradztwa Rolniczego w Brwinowie (JC)</t>
  </si>
  <si>
    <t>Załącznik nr 3 do sprawozdania rocznego z Planu działania KSOW na lata 2014-2020 za rok 2019</t>
  </si>
  <si>
    <t>Wszystkie jednostki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</si>
</sst>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2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.5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/>
    <xf numFmtId="0" fontId="2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2" borderId="4" xfId="0" applyFill="1" applyBorder="1" applyAlignment="1">
      <alignment wrapText="1"/>
    </xf>
    <xf numFmtId="0" fontId="0" fillId="0" borderId="4" xfId="0" applyBorder="1"/>
    <xf numFmtId="0" fontId="3" fillId="0" borderId="4" xfId="0" applyFont="1" applyBorder="1" applyAlignment="1">
      <alignment horizontal="center" wrapText="1"/>
    </xf>
    <xf numFmtId="0" fontId="0" fillId="2" borderId="4" xfId="0" applyFill="1" applyBorder="1" applyAlignment="1">
      <alignment vertical="center" wrapText="1"/>
    </xf>
    <xf numFmtId="3" fontId="2" fillId="0" borderId="4" xfId="0" applyNumberFormat="1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4" xfId="0" applyFont="1" applyBorder="1"/>
    <xf numFmtId="3" fontId="3" fillId="0" borderId="4" xfId="0" applyNumberFormat="1" applyFont="1" applyBorder="1" applyAlignment="1">
      <alignment vertical="center" wrapText="1"/>
    </xf>
    <xf numFmtId="3" fontId="0" fillId="0" borderId="4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4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3" fontId="3" fillId="0" borderId="4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3" fontId="3" fillId="0" borderId="4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3" fontId="4" fillId="0" borderId="4" xfId="0" applyNumberFormat="1" applyFont="1" applyBorder="1" applyAlignment="1">
      <alignment wrapText="1"/>
    </xf>
    <xf numFmtId="0" fontId="4" fillId="0" borderId="4" xfId="0" applyFont="1" applyBorder="1"/>
    <xf numFmtId="0" fontId="3" fillId="3" borderId="4" xfId="0" applyFont="1" applyFill="1" applyBorder="1" applyAlignment="1">
      <alignment wrapText="1"/>
    </xf>
    <xf numFmtId="3" fontId="3" fillId="0" borderId="4" xfId="0" applyNumberFormat="1" applyFont="1" applyBorder="1"/>
    <xf numFmtId="3" fontId="4" fillId="0" borderId="4" xfId="0" applyNumberFormat="1" applyFont="1" applyBorder="1"/>
    <xf numFmtId="3" fontId="0" fillId="0" borderId="4" xfId="0" applyNumberFormat="1" applyBorder="1" applyAlignment="1">
      <alignment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4" xfId="0" applyFont="1" applyBorder="1" applyAlignment="1">
      <alignment horizontal="right" wrapText="1"/>
    </xf>
    <xf numFmtId="0" fontId="3" fillId="0" borderId="4" xfId="0" applyFont="1" applyBorder="1" applyAlignment="1">
      <alignment horizontal="right"/>
    </xf>
    <xf numFmtId="0" fontId="0" fillId="0" borderId="4" xfId="0" applyBorder="1" applyAlignment="1">
      <alignment horizontal="right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6" fontId="3" fillId="0" borderId="4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vertical="top"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horizontal="left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0" fillId="4" borderId="4" xfId="0" applyFill="1" applyBorder="1" applyAlignment="1">
      <alignment wrapText="1"/>
    </xf>
    <xf numFmtId="1" fontId="3" fillId="0" borderId="4" xfId="0" applyNumberFormat="1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4" borderId="4" xfId="0" applyFill="1" applyBorder="1" applyAlignment="1">
      <alignment vertical="center" wrapText="1"/>
    </xf>
    <xf numFmtId="0" fontId="0" fillId="3" borderId="4" xfId="0" applyFill="1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3" fontId="4" fillId="0" borderId="4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4" fontId="3" fillId="0" borderId="4" xfId="0" applyNumberFormat="1" applyFont="1" applyBorder="1" applyAlignment="1">
      <alignment horizontal="center" wrapText="1"/>
    </xf>
    <xf numFmtId="3" fontId="16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3" fontId="3" fillId="0" borderId="0" xfId="0" applyNumberFormat="1" applyFont="1"/>
    <xf numFmtId="0" fontId="2" fillId="0" borderId="0" xfId="0" applyFont="1" applyAlignment="1">
      <alignment horizontal="left" vertical="center"/>
    </xf>
    <xf numFmtId="0" fontId="3" fillId="0" borderId="4" xfId="0" applyFont="1" applyBorder="1" applyAlignment="1">
      <alignment horizontal="right" vertical="center" wrapText="1"/>
    </xf>
    <xf numFmtId="0" fontId="3" fillId="5" borderId="4" xfId="0" applyFont="1" applyFill="1" applyBorder="1" applyAlignment="1">
      <alignment vertical="center" wrapText="1"/>
    </xf>
    <xf numFmtId="0" fontId="0" fillId="5" borderId="4" xfId="0" applyFill="1" applyBorder="1" applyAlignment="1">
      <alignment vertical="center" wrapText="1"/>
    </xf>
    <xf numFmtId="0" fontId="0" fillId="5" borderId="4" xfId="0" applyFill="1" applyBorder="1" applyAlignment="1">
      <alignment wrapText="1"/>
    </xf>
    <xf numFmtId="164" fontId="0" fillId="0" borderId="4" xfId="0" applyNumberFormat="1" applyBorder="1" applyAlignment="1">
      <alignment wrapText="1"/>
    </xf>
    <xf numFmtId="0" fontId="0" fillId="0" borderId="4" xfId="0" applyFill="1" applyBorder="1"/>
    <xf numFmtId="0" fontId="15" fillId="0" borderId="4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 vertical="center"/>
    </xf>
    <xf numFmtId="3" fontId="0" fillId="0" borderId="0" xfId="0" applyNumberFormat="1"/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14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7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2" fillId="0" borderId="0" xfId="0" applyFont="1" applyFill="1" applyAlignment="1">
      <alignment horizontal="left" vertical="center"/>
    </xf>
    <xf numFmtId="0" fontId="1" fillId="5" borderId="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E655C-0833-4444-8F17-D878FE87265A}">
  <dimension ref="B1:Q33"/>
  <sheetViews>
    <sheetView tabSelected="1" zoomScale="90" zoomScaleNormal="90" workbookViewId="0">
      <selection activeCell="D3" sqref="D3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style="24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56" t="s">
        <v>156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0</v>
      </c>
      <c r="C2" s="1"/>
      <c r="D2" s="2"/>
      <c r="E2" s="116"/>
      <c r="F2" s="3"/>
      <c r="G2" s="3"/>
      <c r="H2" s="118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1</v>
      </c>
      <c r="C3" s="119" t="s">
        <v>157</v>
      </c>
      <c r="D3" s="119"/>
      <c r="E3" s="11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1" t="s">
        <v>67</v>
      </c>
      <c r="C4" s="119">
        <v>2019</v>
      </c>
      <c r="D4" s="119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135" t="s">
        <v>4</v>
      </c>
      <c r="C5" s="135"/>
      <c r="D5" s="135"/>
      <c r="E5" s="6"/>
      <c r="F5" s="3"/>
      <c r="G5" s="136" t="s">
        <v>5</v>
      </c>
      <c r="H5" s="136"/>
      <c r="I5" s="7"/>
      <c r="J5" s="3"/>
      <c r="K5" s="129" t="s">
        <v>6</v>
      </c>
      <c r="L5" s="129"/>
      <c r="M5" s="3"/>
      <c r="N5" s="3"/>
      <c r="O5" s="3"/>
      <c r="P5" s="3"/>
      <c r="Q5" s="3"/>
    </row>
    <row r="6" spans="2:17" ht="15.75" x14ac:dyDescent="0.25">
      <c r="B6" s="130" t="s">
        <v>7</v>
      </c>
      <c r="C6" s="131"/>
      <c r="D6" s="8" t="s">
        <v>8</v>
      </c>
      <c r="E6" s="117"/>
      <c r="F6" s="3"/>
      <c r="G6" s="10" t="s">
        <v>7</v>
      </c>
      <c r="H6" s="11" t="s">
        <v>8</v>
      </c>
      <c r="I6" s="117"/>
      <c r="J6" s="3"/>
      <c r="K6" s="12" t="s">
        <v>7</v>
      </c>
      <c r="L6" s="13" t="s">
        <v>8</v>
      </c>
      <c r="M6" s="3"/>
      <c r="N6" s="3"/>
      <c r="O6" s="3"/>
      <c r="P6" s="3"/>
      <c r="Q6" s="3"/>
    </row>
    <row r="7" spans="2:17" ht="34.5" customHeight="1" x14ac:dyDescent="0.25">
      <c r="B7" s="132" t="s">
        <v>9</v>
      </c>
      <c r="C7" s="133"/>
      <c r="D7" s="81">
        <f>SUM('Dolnośląski JR:CDR (JC)'!D7)</f>
        <v>75</v>
      </c>
      <c r="E7" s="3"/>
      <c r="F7" s="3"/>
      <c r="G7" s="15" t="s">
        <v>10</v>
      </c>
      <c r="H7" s="81">
        <f>SUM('Dolnośląski JR:CDR (JC)'!H7)</f>
        <v>546</v>
      </c>
      <c r="I7" s="17"/>
      <c r="J7" s="3"/>
      <c r="K7" s="137" t="s">
        <v>11</v>
      </c>
      <c r="L7" s="138"/>
      <c r="M7" s="3"/>
      <c r="N7" s="3"/>
      <c r="O7" s="3"/>
      <c r="P7" s="3"/>
      <c r="Q7" s="3"/>
    </row>
    <row r="8" spans="2:17" ht="45" x14ac:dyDescent="0.25">
      <c r="B8" s="132" t="s">
        <v>12</v>
      </c>
      <c r="C8" s="133"/>
      <c r="D8" s="81">
        <f>SUM('Dolnośląski JR:CDR (JC)'!D8)</f>
        <v>3367</v>
      </c>
      <c r="E8" s="3"/>
      <c r="F8" s="3"/>
      <c r="G8" s="15" t="s">
        <v>13</v>
      </c>
      <c r="H8" s="81">
        <f>SUM('Dolnośląski JR:CDR (JC)'!H8)</f>
        <v>21635</v>
      </c>
      <c r="I8" s="17"/>
      <c r="J8" s="3"/>
      <c r="K8" s="18" t="s">
        <v>14</v>
      </c>
      <c r="L8" s="39">
        <f>SUM('Dolnośląski JR:CDR (JC)'!L8)</f>
        <v>31</v>
      </c>
      <c r="M8" s="3"/>
      <c r="N8" s="3"/>
      <c r="O8" s="3"/>
      <c r="P8" s="3"/>
      <c r="Q8" s="3"/>
    </row>
    <row r="9" spans="2:17" ht="30" x14ac:dyDescent="0.25">
      <c r="B9" s="132" t="s">
        <v>15</v>
      </c>
      <c r="C9" s="133"/>
      <c r="D9" s="81">
        <f>SUM('Dolnośląski JR:CDR (JC)'!D9)</f>
        <v>4</v>
      </c>
      <c r="E9" s="3"/>
      <c r="F9" s="3"/>
      <c r="G9" s="15" t="s">
        <v>16</v>
      </c>
      <c r="H9" s="81">
        <f>SUM('Dolnośląski JR:CDR (JC)'!H9)</f>
        <v>118</v>
      </c>
      <c r="I9" s="17"/>
      <c r="J9" s="3"/>
      <c r="K9" s="18" t="s">
        <v>17</v>
      </c>
      <c r="L9" s="39">
        <f>SUM('Dolnośląski JR:CDR (JC)'!L9)</f>
        <v>307</v>
      </c>
      <c r="M9" s="3"/>
      <c r="N9" s="3"/>
      <c r="O9" s="3"/>
      <c r="P9" s="3"/>
      <c r="Q9" s="3"/>
    </row>
    <row r="10" spans="2:17" ht="30" x14ac:dyDescent="0.25">
      <c r="B10" s="132" t="s">
        <v>18</v>
      </c>
      <c r="C10" s="133"/>
      <c r="D10" s="81">
        <f>SUM('Dolnośląski JR:CDR (JC)'!D10)</f>
        <v>413</v>
      </c>
      <c r="E10" s="3"/>
      <c r="F10" s="3"/>
      <c r="G10" s="15" t="s">
        <v>18</v>
      </c>
      <c r="H10" s="81">
        <f>SUM('Dolnośląski JR:CDR (JC)'!H10)</f>
        <v>11235</v>
      </c>
      <c r="I10" s="17"/>
      <c r="J10" s="3"/>
      <c r="K10" s="18" t="s">
        <v>19</v>
      </c>
      <c r="L10" s="39">
        <f>SUM('Dolnośląski JR:CDR (JC)'!L10)</f>
        <v>51</v>
      </c>
      <c r="M10" s="3"/>
      <c r="N10" s="3"/>
      <c r="O10" s="3"/>
      <c r="P10" s="3"/>
      <c r="Q10" s="3"/>
    </row>
    <row r="11" spans="2:17" ht="45" x14ac:dyDescent="0.25">
      <c r="B11" s="132" t="s">
        <v>20</v>
      </c>
      <c r="C11" s="133"/>
      <c r="D11" s="81">
        <f>SUM('Dolnośląski JR:CDR (JC)'!D11)</f>
        <v>103</v>
      </c>
      <c r="E11" s="3"/>
      <c r="F11" s="3"/>
      <c r="G11" s="15" t="s">
        <v>21</v>
      </c>
      <c r="H11" s="81">
        <f>SUM('Dolnośląski JR:CDR (JC)'!H11)</f>
        <v>173</v>
      </c>
      <c r="I11" s="17"/>
      <c r="J11" s="3"/>
      <c r="K11" s="18" t="s">
        <v>22</v>
      </c>
      <c r="L11" s="39">
        <f>SUM('Dolnośląski JR:CDR (JC)'!L11)</f>
        <v>6</v>
      </c>
      <c r="M11" s="3"/>
      <c r="N11" s="3"/>
      <c r="O11" s="3"/>
      <c r="P11" s="3"/>
      <c r="Q11" s="3"/>
    </row>
    <row r="12" spans="2:17" ht="31.5" x14ac:dyDescent="0.25">
      <c r="B12" s="132" t="s">
        <v>23</v>
      </c>
      <c r="C12" s="133"/>
      <c r="D12" s="81">
        <f>SUM('Dolnośląski JR:CDR (JC)'!D12)</f>
        <v>3240</v>
      </c>
      <c r="E12" s="3"/>
      <c r="F12" s="3"/>
      <c r="G12" s="15" t="s">
        <v>24</v>
      </c>
      <c r="H12" s="81">
        <f>SUM('Dolnośląski JR:CDR (JC)'!H12)</f>
        <v>2699993</v>
      </c>
      <c r="I12" s="17"/>
      <c r="J12" s="3"/>
      <c r="K12" s="18" t="s">
        <v>25</v>
      </c>
      <c r="L12" s="39">
        <f>SUM('Dolnośląski JR:CDR (JC)'!L12)</f>
        <v>17</v>
      </c>
      <c r="M12" s="3"/>
      <c r="N12" s="3"/>
      <c r="O12" s="3"/>
      <c r="P12" s="3"/>
      <c r="Q12" s="3"/>
    </row>
    <row r="13" spans="2:17" ht="30" x14ac:dyDescent="0.25">
      <c r="B13" s="132" t="s">
        <v>26</v>
      </c>
      <c r="C13" s="133"/>
      <c r="D13" s="81">
        <f>SUM('Dolnośląski JR:CDR (JC)'!D13)</f>
        <v>91</v>
      </c>
      <c r="E13" s="3"/>
      <c r="F13" s="3"/>
      <c r="G13" s="15" t="s">
        <v>27</v>
      </c>
      <c r="H13" s="81">
        <f>SUM('Dolnośląski JR:CDR (JC)'!H13)</f>
        <v>116</v>
      </c>
      <c r="I13" s="17"/>
      <c r="J13" s="3"/>
      <c r="K13" s="18" t="s">
        <v>28</v>
      </c>
      <c r="L13" s="39">
        <f>SUM('Dolnośląski JR:CDR (JC)'!L13)</f>
        <v>1</v>
      </c>
      <c r="M13" s="3"/>
      <c r="N13" s="3"/>
      <c r="O13" s="3"/>
      <c r="P13" s="3"/>
      <c r="Q13" s="3"/>
    </row>
    <row r="14" spans="2:17" ht="45" x14ac:dyDescent="0.25">
      <c r="B14" s="132" t="s">
        <v>29</v>
      </c>
      <c r="C14" s="133"/>
      <c r="D14" s="81">
        <f>SUM('Dolnośląski JR:CDR (JC)'!D14)</f>
        <v>832278</v>
      </c>
      <c r="E14" s="3"/>
      <c r="F14" s="3"/>
      <c r="G14" s="15" t="s">
        <v>30</v>
      </c>
      <c r="H14" s="81">
        <f>SUM('Dolnośląski JR:CDR (JC)'!H14)</f>
        <v>4190</v>
      </c>
      <c r="I14" s="17"/>
      <c r="J14" s="3"/>
      <c r="K14" s="18" t="s">
        <v>31</v>
      </c>
      <c r="L14" s="39">
        <f>SUM('Dolnośląski JR:CDR (JC)'!L14)</f>
        <v>4</v>
      </c>
      <c r="M14" s="3"/>
      <c r="N14" s="3"/>
      <c r="O14" s="3"/>
      <c r="P14" s="3"/>
      <c r="Q14" s="3"/>
    </row>
    <row r="15" spans="2:17" ht="30" x14ac:dyDescent="0.25">
      <c r="B15" s="132" t="s">
        <v>32</v>
      </c>
      <c r="C15" s="133"/>
      <c r="D15" s="81">
        <f>SUM('Dolnośląski JR:CDR (JC)'!D15)</f>
        <v>13</v>
      </c>
      <c r="E15" s="3"/>
      <c r="F15" s="3"/>
      <c r="G15" s="15" t="s">
        <v>33</v>
      </c>
      <c r="H15" s="81">
        <f>SUM('Dolnośląski JR:CDR (JC)'!H15)</f>
        <v>80</v>
      </c>
      <c r="I15" s="17"/>
      <c r="J15" s="3"/>
      <c r="K15" s="18" t="s">
        <v>34</v>
      </c>
      <c r="L15" s="39">
        <f>SUM('Dolnośląski JR:CDR (JC)'!L15)</f>
        <v>16</v>
      </c>
      <c r="M15" s="3"/>
      <c r="N15" s="3"/>
      <c r="O15" s="3"/>
      <c r="P15" s="3"/>
      <c r="Q15" s="3"/>
    </row>
    <row r="16" spans="2:17" ht="30" x14ac:dyDescent="0.25">
      <c r="B16" s="132" t="s">
        <v>35</v>
      </c>
      <c r="C16" s="133"/>
      <c r="D16" s="81">
        <f>SUM('Dolnośląski JR:CDR (JC)'!D16)</f>
        <v>3</v>
      </c>
      <c r="E16" s="3"/>
      <c r="F16" s="3"/>
      <c r="G16" s="15" t="s">
        <v>36</v>
      </c>
      <c r="H16" s="81">
        <f>SUM('Dolnośląski JR:CDR (JC)'!H16)</f>
        <v>2183</v>
      </c>
      <c r="I16" s="17"/>
      <c r="J16" s="3"/>
      <c r="K16" s="18" t="s">
        <v>37</v>
      </c>
      <c r="L16" s="39">
        <f>SUM('Dolnośląski JR:CDR (JC)'!L16)</f>
        <v>0</v>
      </c>
      <c r="M16" s="3"/>
      <c r="N16" s="3"/>
      <c r="O16" s="3"/>
      <c r="P16" s="3"/>
      <c r="Q16" s="3"/>
    </row>
    <row r="17" spans="2:17" ht="30" x14ac:dyDescent="0.25">
      <c r="B17" s="132" t="s">
        <v>38</v>
      </c>
      <c r="C17" s="133"/>
      <c r="D17" s="81">
        <f>SUM('Dolnośląski JR:CDR (JC)'!D17)</f>
        <v>41</v>
      </c>
      <c r="E17" s="3"/>
      <c r="F17" s="3"/>
      <c r="G17" s="15" t="s">
        <v>32</v>
      </c>
      <c r="H17" s="81">
        <f>SUM('Dolnośląski JR:CDR (JC)'!H17)</f>
        <v>121</v>
      </c>
      <c r="I17" s="17"/>
      <c r="J17" s="3"/>
      <c r="K17" s="21" t="s">
        <v>39</v>
      </c>
      <c r="L17" s="39">
        <f>SUM('Dolnośląski JR:CDR (JC)'!L17)</f>
        <v>86</v>
      </c>
      <c r="M17" s="3"/>
      <c r="N17" s="3"/>
      <c r="O17" s="3"/>
      <c r="P17" s="3"/>
      <c r="Q17" s="3"/>
    </row>
    <row r="18" spans="2:17" ht="15.75" x14ac:dyDescent="0.25">
      <c r="B18" s="132" t="s">
        <v>40</v>
      </c>
      <c r="C18" s="133"/>
      <c r="D18" s="81">
        <f>SUM('Dolnośląski JR:CDR (JC)'!D18)</f>
        <v>1281</v>
      </c>
      <c r="E18" s="3"/>
      <c r="F18" s="3"/>
      <c r="G18" s="15" t="s">
        <v>35</v>
      </c>
      <c r="H18" s="81">
        <f>SUM('Dolnośląski JR:CDR (JC)'!H18)</f>
        <v>13</v>
      </c>
      <c r="I18" s="17"/>
      <c r="J18" s="3"/>
      <c r="K18" s="139" t="s">
        <v>41</v>
      </c>
      <c r="L18" s="140"/>
      <c r="M18" s="3"/>
      <c r="N18" s="3"/>
      <c r="O18" s="3"/>
      <c r="P18" s="3"/>
      <c r="Q18" s="3"/>
    </row>
    <row r="19" spans="2:17" ht="45" x14ac:dyDescent="0.25">
      <c r="B19" s="132" t="s">
        <v>42</v>
      </c>
      <c r="C19" s="133"/>
      <c r="D19" s="81">
        <f>SUM('Dolnośląski JR:CDR (JC)'!D19)</f>
        <v>61003512</v>
      </c>
      <c r="E19" s="3"/>
      <c r="F19" s="3"/>
      <c r="G19" s="15" t="s">
        <v>43</v>
      </c>
      <c r="H19" s="81">
        <f>SUM('Dolnośląski JR:CDR (JC)'!H19)</f>
        <v>394</v>
      </c>
      <c r="I19" s="17"/>
      <c r="J19" s="3"/>
      <c r="K19" s="18" t="s">
        <v>44</v>
      </c>
      <c r="L19" s="39">
        <v>0</v>
      </c>
      <c r="M19" s="3"/>
      <c r="N19" s="3"/>
      <c r="O19" s="3"/>
      <c r="P19" s="3"/>
      <c r="Q19" s="3"/>
    </row>
    <row r="20" spans="2:17" ht="30" x14ac:dyDescent="0.25">
      <c r="B20" s="132" t="s">
        <v>45</v>
      </c>
      <c r="C20" s="133"/>
      <c r="D20" s="81">
        <f>SUM('Dolnośląski JR:CDR (JC)'!D20)</f>
        <v>20</v>
      </c>
      <c r="E20" s="3"/>
      <c r="F20" s="3"/>
      <c r="G20" s="15" t="s">
        <v>40</v>
      </c>
      <c r="H20" s="81">
        <f>SUM('Dolnośląski JR:CDR (JC)'!H20)</f>
        <v>744</v>
      </c>
      <c r="I20" s="17"/>
      <c r="J20" s="3"/>
      <c r="K20" s="18" t="s">
        <v>46</v>
      </c>
      <c r="L20" s="39">
        <v>1</v>
      </c>
      <c r="M20" s="3"/>
      <c r="N20" s="3"/>
      <c r="O20" s="3"/>
      <c r="P20" s="3"/>
      <c r="Q20" s="3"/>
    </row>
    <row r="21" spans="2:17" ht="15.75" x14ac:dyDescent="0.25">
      <c r="B21" s="132" t="s">
        <v>47</v>
      </c>
      <c r="C21" s="133"/>
      <c r="D21" s="81">
        <f>SUM('Dolnośląski JR:CDR (JC)'!D21)</f>
        <v>309831</v>
      </c>
      <c r="E21" s="3"/>
      <c r="F21" s="3"/>
      <c r="G21" s="15" t="s">
        <v>42</v>
      </c>
      <c r="H21" s="81">
        <f>SUM('Dolnośląski JR:CDR (JC)'!H21)</f>
        <v>13001213</v>
      </c>
      <c r="I21" s="17"/>
      <c r="J21" s="3"/>
      <c r="K21" s="18" t="s">
        <v>48</v>
      </c>
      <c r="L21" s="39">
        <f>SUM('Dolnośląski JR:CDR (JC)'!L21)</f>
        <v>1</v>
      </c>
      <c r="M21" s="3"/>
      <c r="N21" s="3"/>
      <c r="O21" s="3"/>
      <c r="P21" s="3"/>
      <c r="Q21" s="3"/>
    </row>
    <row r="22" spans="2:17" ht="60" x14ac:dyDescent="0.25">
      <c r="B22" s="132" t="s">
        <v>49</v>
      </c>
      <c r="C22" s="133"/>
      <c r="D22" s="81">
        <f>SUM('Dolnośląski JR:CDR (JC)'!D22)</f>
        <v>657787</v>
      </c>
      <c r="E22" s="3"/>
      <c r="F22" s="3"/>
      <c r="G22" s="15" t="s">
        <v>45</v>
      </c>
      <c r="H22" s="81">
        <f>SUM('Dolnośląski JR:CDR (JC)'!H22)</f>
        <v>62</v>
      </c>
      <c r="I22" s="17"/>
      <c r="J22" s="3"/>
      <c r="K22" s="21" t="s">
        <v>50</v>
      </c>
      <c r="L22" s="39">
        <f>SUM('Dolnośląski JR:CDR (JC)'!L22)</f>
        <v>0</v>
      </c>
      <c r="M22" s="3"/>
      <c r="N22" s="3"/>
      <c r="O22" s="3"/>
      <c r="P22" s="3"/>
      <c r="Q22" s="3"/>
    </row>
    <row r="23" spans="2:17" ht="30" x14ac:dyDescent="0.25">
      <c r="B23" s="132" t="s">
        <v>51</v>
      </c>
      <c r="C23" s="133"/>
      <c r="D23" s="81">
        <f>SUM('Dolnośląski JR:CDR (JC)'!D23)</f>
        <v>3</v>
      </c>
      <c r="E23" s="3"/>
      <c r="F23" s="3"/>
      <c r="G23" s="15" t="s">
        <v>47</v>
      </c>
      <c r="H23" s="81">
        <f>SUM('Dolnośląski JR:CDR (JC)'!H23)</f>
        <v>402842</v>
      </c>
      <c r="I23" s="17"/>
      <c r="J23" s="3"/>
      <c r="K23" s="18" t="s">
        <v>52</v>
      </c>
      <c r="L23" s="39">
        <f>SUM('Dolnośląski JR:CDR (JC)'!L23)</f>
        <v>271</v>
      </c>
      <c r="M23" s="3"/>
      <c r="N23" s="3"/>
      <c r="O23" s="3"/>
      <c r="P23" s="3"/>
      <c r="Q23" s="3"/>
    </row>
    <row r="24" spans="2:17" ht="30" x14ac:dyDescent="0.25">
      <c r="B24" s="132" t="s">
        <v>53</v>
      </c>
      <c r="C24" s="133"/>
      <c r="D24" s="81">
        <f>SUM('Dolnośląski JR:CDR (JC)'!D24)</f>
        <v>4921</v>
      </c>
      <c r="E24" s="3"/>
      <c r="F24" s="3"/>
      <c r="G24" s="15" t="s">
        <v>49</v>
      </c>
      <c r="H24" s="81">
        <f>SUM('Dolnośląski JR:CDR (JC)'!H24)</f>
        <v>1048185</v>
      </c>
      <c r="I24" s="17"/>
      <c r="J24" s="3"/>
      <c r="K24" s="18" t="s">
        <v>54</v>
      </c>
      <c r="L24" s="39">
        <f>SUM('Dolnośląski JR:CDR (JC)'!L24)</f>
        <v>4</v>
      </c>
      <c r="M24" s="3"/>
      <c r="N24" s="3"/>
      <c r="O24" s="3"/>
      <c r="P24" s="3"/>
      <c r="Q24" s="3"/>
    </row>
    <row r="25" spans="2:17" ht="45" x14ac:dyDescent="0.25">
      <c r="B25" s="132" t="s">
        <v>55</v>
      </c>
      <c r="C25" s="133"/>
      <c r="D25" s="81">
        <f>SUM('Dolnośląski JR:CDR (JC)'!D25)</f>
        <v>202473</v>
      </c>
      <c r="E25" s="3"/>
      <c r="F25" s="3"/>
      <c r="G25" s="15" t="s">
        <v>51</v>
      </c>
      <c r="H25" s="81">
        <f>SUM('Dolnośląski JR:CDR (JC)'!H25)</f>
        <v>29</v>
      </c>
      <c r="I25" s="17"/>
      <c r="J25" s="3"/>
      <c r="K25" s="18" t="s">
        <v>56</v>
      </c>
      <c r="L25" s="39">
        <f>SUM('Dolnośląski JR:CDR (JC)'!L25)</f>
        <v>0</v>
      </c>
      <c r="M25" s="3"/>
      <c r="N25" s="3"/>
      <c r="O25" s="3"/>
      <c r="P25" s="3"/>
      <c r="Q25" s="3"/>
    </row>
    <row r="26" spans="2:17" ht="31.5" x14ac:dyDescent="0.25">
      <c r="B26" s="132" t="s">
        <v>57</v>
      </c>
      <c r="C26" s="133"/>
      <c r="D26" s="81">
        <f>SUM('Dolnośląski JR:CDR (JC)'!D26)</f>
        <v>4</v>
      </c>
      <c r="E26" s="3"/>
      <c r="F26" s="3"/>
      <c r="G26" s="15" t="s">
        <v>53</v>
      </c>
      <c r="H26" s="81">
        <f>SUM('Dolnośląski JR:CDR (JC)'!H26)</f>
        <v>16829</v>
      </c>
      <c r="I26" s="17"/>
      <c r="J26" s="3"/>
      <c r="K26" s="18" t="s">
        <v>58</v>
      </c>
      <c r="L26" s="39">
        <f>SUM('Dolnośląski JR:CDR (JC)'!L26)</f>
        <v>206</v>
      </c>
      <c r="M26" s="3"/>
      <c r="N26" s="3"/>
      <c r="O26" s="3"/>
      <c r="P26" s="3"/>
      <c r="Q26" s="3"/>
    </row>
    <row r="27" spans="2:17" ht="31.5" x14ac:dyDescent="0.25">
      <c r="B27" s="132" t="s">
        <v>59</v>
      </c>
      <c r="C27" s="133"/>
      <c r="D27" s="81">
        <f>SUM('Dolnośląski JR:CDR (JC)'!D27)</f>
        <v>666</v>
      </c>
      <c r="E27" s="3"/>
      <c r="F27" s="3"/>
      <c r="G27" s="15" t="s">
        <v>55</v>
      </c>
      <c r="H27" s="81">
        <f>SUM('Dolnośląski JR:CDR (JC)'!H27)</f>
        <v>937563</v>
      </c>
      <c r="I27" s="17"/>
      <c r="J27" s="3"/>
      <c r="K27" s="18" t="s">
        <v>60</v>
      </c>
      <c r="L27" s="39">
        <f>SUM('Dolnośląski JR:CDR (JC)'!L27)</f>
        <v>8</v>
      </c>
      <c r="M27" s="3"/>
      <c r="N27" s="3"/>
      <c r="O27" s="3"/>
      <c r="P27" s="3"/>
      <c r="Q27" s="3"/>
    </row>
    <row r="28" spans="2:17" ht="15.75" x14ac:dyDescent="0.25">
      <c r="B28" s="132" t="s">
        <v>61</v>
      </c>
      <c r="C28" s="133"/>
      <c r="D28" s="81">
        <f>SUM('Dolnośląski JR:CDR (JC)'!D28)</f>
        <v>9160</v>
      </c>
      <c r="E28" s="3"/>
      <c r="F28" s="3"/>
      <c r="G28" s="15" t="s">
        <v>57</v>
      </c>
      <c r="H28" s="81">
        <f>SUM('Dolnośląski JR:CDR (JC)'!H28)</f>
        <v>93</v>
      </c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132" t="s">
        <v>63</v>
      </c>
      <c r="C29" s="133"/>
      <c r="D29" s="81">
        <f>SUM('Dolnośląski JR:CDR (JC)'!D29)</f>
        <v>96234</v>
      </c>
      <c r="E29" s="3"/>
      <c r="F29" s="3"/>
      <c r="G29" s="15" t="s">
        <v>59</v>
      </c>
      <c r="H29" s="81">
        <f>SUM('Dolnośląski JR:CDR (JC)'!H29)</f>
        <v>5166</v>
      </c>
      <c r="I29" s="17"/>
      <c r="J29" s="3"/>
      <c r="K29" s="3"/>
      <c r="L29" s="3"/>
      <c r="M29" s="3"/>
      <c r="N29" s="3"/>
      <c r="O29" s="3"/>
      <c r="P29" s="3"/>
      <c r="Q29" s="3"/>
    </row>
    <row r="30" spans="2:17" ht="15.75" x14ac:dyDescent="0.25">
      <c r="G30" s="21" t="s">
        <v>64</v>
      </c>
      <c r="H30" s="81">
        <f>SUM('Dolnośląski JR:CDR (JC)'!H30)</f>
        <v>36225</v>
      </c>
      <c r="I30" s="26"/>
    </row>
    <row r="31" spans="2:17" x14ac:dyDescent="0.25">
      <c r="G31" s="27"/>
      <c r="H31" s="26"/>
      <c r="I31" s="26"/>
    </row>
    <row r="33" spans="8:8" x14ac:dyDescent="0.25">
      <c r="H33" s="128"/>
    </row>
  </sheetData>
  <mergeCells count="29"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2:C12"/>
    <mergeCell ref="B13:C13"/>
    <mergeCell ref="B14:C14"/>
    <mergeCell ref="B15:C15"/>
    <mergeCell ref="B16:C16"/>
    <mergeCell ref="B17:C17"/>
    <mergeCell ref="B18:C18"/>
    <mergeCell ref="K5:L5"/>
    <mergeCell ref="B6:C6"/>
    <mergeCell ref="B11:C11"/>
    <mergeCell ref="B5:D5"/>
    <mergeCell ref="G5:H5"/>
    <mergeCell ref="B7:C7"/>
    <mergeCell ref="K7:L7"/>
    <mergeCell ref="B8:C8"/>
    <mergeCell ref="B9:C9"/>
    <mergeCell ref="B10:C10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361D2-ABBC-489F-A279-943315F12216}">
  <dimension ref="B1:Q31"/>
  <sheetViews>
    <sheetView topLeftCell="A19" workbookViewId="0">
      <selection sqref="A1:XFD1048576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78</v>
      </c>
      <c r="C2" s="143" t="s">
        <v>80</v>
      </c>
      <c r="D2" s="143"/>
      <c r="E2" s="59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67</v>
      </c>
      <c r="C3" s="143">
        <v>2019</v>
      </c>
      <c r="D3" s="143"/>
      <c r="E3" s="5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135" t="s">
        <v>4</v>
      </c>
      <c r="C5" s="135"/>
      <c r="D5" s="135"/>
      <c r="E5" s="6"/>
      <c r="F5" s="3"/>
      <c r="G5" s="136" t="s">
        <v>5</v>
      </c>
      <c r="H5" s="136"/>
      <c r="I5" s="7"/>
      <c r="J5" s="3"/>
      <c r="K5" s="129" t="s">
        <v>6</v>
      </c>
      <c r="L5" s="129"/>
      <c r="M5" s="3"/>
      <c r="N5" s="3"/>
      <c r="O5" s="3"/>
      <c r="P5" s="3"/>
      <c r="Q5" s="3"/>
    </row>
    <row r="6" spans="2:17" ht="15.75" x14ac:dyDescent="0.25">
      <c r="B6" s="130" t="s">
        <v>7</v>
      </c>
      <c r="C6" s="131"/>
      <c r="D6" s="11" t="s">
        <v>8</v>
      </c>
      <c r="E6" s="60"/>
      <c r="F6" s="3"/>
      <c r="G6" s="10" t="s">
        <v>7</v>
      </c>
      <c r="H6" s="11" t="s">
        <v>8</v>
      </c>
      <c r="I6" s="60"/>
      <c r="J6" s="3"/>
      <c r="K6" s="12" t="s">
        <v>7</v>
      </c>
      <c r="L6" s="13" t="s">
        <v>8</v>
      </c>
      <c r="M6" s="3"/>
      <c r="N6" s="3"/>
      <c r="O6" s="3"/>
      <c r="P6" s="3"/>
      <c r="Q6" s="3"/>
    </row>
    <row r="7" spans="2:17" ht="15.75" x14ac:dyDescent="0.25">
      <c r="B7" s="132" t="s">
        <v>9</v>
      </c>
      <c r="C7" s="133"/>
      <c r="D7" s="56">
        <v>1</v>
      </c>
      <c r="E7" s="3"/>
      <c r="F7" s="3"/>
      <c r="G7" s="15" t="s">
        <v>10</v>
      </c>
      <c r="H7" s="52">
        <v>4</v>
      </c>
      <c r="I7" s="17"/>
      <c r="J7" s="3"/>
      <c r="K7" s="137" t="s">
        <v>11</v>
      </c>
      <c r="L7" s="138"/>
      <c r="M7" s="3"/>
      <c r="N7" s="3"/>
      <c r="O7" s="3"/>
      <c r="P7" s="3"/>
      <c r="Q7" s="3"/>
    </row>
    <row r="8" spans="2:17" ht="45" x14ac:dyDescent="0.25">
      <c r="B8" s="132" t="s">
        <v>12</v>
      </c>
      <c r="C8" s="133"/>
      <c r="D8" s="56">
        <v>80</v>
      </c>
      <c r="E8" s="3"/>
      <c r="F8" s="3"/>
      <c r="G8" s="15" t="s">
        <v>13</v>
      </c>
      <c r="H8" s="36">
        <v>306</v>
      </c>
      <c r="I8" s="17"/>
      <c r="J8" s="3"/>
      <c r="K8" s="18" t="s">
        <v>14</v>
      </c>
      <c r="L8" s="19">
        <v>1</v>
      </c>
      <c r="M8" s="3"/>
      <c r="N8" s="3"/>
      <c r="O8" s="3"/>
      <c r="P8" s="3"/>
      <c r="Q8" s="3"/>
    </row>
    <row r="9" spans="2:17" ht="30" x14ac:dyDescent="0.25">
      <c r="B9" s="132" t="s">
        <v>15</v>
      </c>
      <c r="C9" s="133"/>
      <c r="D9" s="56">
        <v>0</v>
      </c>
      <c r="E9" s="3"/>
      <c r="F9" s="3"/>
      <c r="G9" s="15" t="s">
        <v>16</v>
      </c>
      <c r="H9" s="51">
        <v>0</v>
      </c>
      <c r="I9" s="17"/>
      <c r="J9" s="3"/>
      <c r="K9" s="18" t="s">
        <v>17</v>
      </c>
      <c r="L9" s="19">
        <v>0</v>
      </c>
      <c r="M9" s="3"/>
      <c r="N9" s="3"/>
      <c r="O9" s="3"/>
      <c r="P9" s="3"/>
      <c r="Q9" s="3"/>
    </row>
    <row r="10" spans="2:17" ht="30" x14ac:dyDescent="0.25">
      <c r="B10" s="132" t="s">
        <v>18</v>
      </c>
      <c r="C10" s="133"/>
      <c r="D10" s="56">
        <v>0</v>
      </c>
      <c r="E10" s="3"/>
      <c r="F10" s="3"/>
      <c r="G10" s="15" t="s">
        <v>18</v>
      </c>
      <c r="H10" s="51">
        <v>0</v>
      </c>
      <c r="I10" s="17"/>
      <c r="J10" s="3"/>
      <c r="K10" s="18" t="s">
        <v>19</v>
      </c>
      <c r="L10" s="19">
        <v>1</v>
      </c>
      <c r="M10" s="3"/>
      <c r="N10" s="3"/>
      <c r="O10" s="3"/>
      <c r="P10" s="3"/>
      <c r="Q10" s="3"/>
    </row>
    <row r="11" spans="2:17" ht="45" x14ac:dyDescent="0.25">
      <c r="B11" s="132" t="s">
        <v>20</v>
      </c>
      <c r="C11" s="133"/>
      <c r="D11" s="56">
        <v>0</v>
      </c>
      <c r="E11" s="3"/>
      <c r="F11" s="3"/>
      <c r="G11" s="15" t="s">
        <v>21</v>
      </c>
      <c r="H11" s="51">
        <v>7</v>
      </c>
      <c r="I11" s="17"/>
      <c r="J11" s="3"/>
      <c r="K11" s="18" t="s">
        <v>22</v>
      </c>
      <c r="L11" s="19">
        <v>0</v>
      </c>
      <c r="M11" s="3"/>
      <c r="N11" s="3"/>
      <c r="O11" s="3"/>
      <c r="P11" s="3"/>
      <c r="Q11" s="3"/>
    </row>
    <row r="12" spans="2:17" ht="31.5" x14ac:dyDescent="0.25">
      <c r="B12" s="132" t="s">
        <v>23</v>
      </c>
      <c r="C12" s="133"/>
      <c r="D12" s="56">
        <v>0</v>
      </c>
      <c r="E12" s="3"/>
      <c r="F12" s="3"/>
      <c r="G12" s="15" t="s">
        <v>24</v>
      </c>
      <c r="H12" s="51">
        <v>61100</v>
      </c>
      <c r="I12" s="17"/>
      <c r="J12" s="3"/>
      <c r="K12" s="18" t="s">
        <v>25</v>
      </c>
      <c r="L12" s="19">
        <v>0</v>
      </c>
      <c r="M12" s="3"/>
      <c r="N12" s="3"/>
      <c r="O12" s="3"/>
      <c r="P12" s="3"/>
      <c r="Q12" s="3"/>
    </row>
    <row r="13" spans="2:17" ht="30" x14ac:dyDescent="0.25">
      <c r="B13" s="132" t="s">
        <v>26</v>
      </c>
      <c r="C13" s="133"/>
      <c r="D13" s="56">
        <v>0</v>
      </c>
      <c r="E13" s="3"/>
      <c r="F13" s="3"/>
      <c r="G13" s="15" t="s">
        <v>27</v>
      </c>
      <c r="H13" s="51">
        <v>3</v>
      </c>
      <c r="I13" s="17"/>
      <c r="J13" s="3"/>
      <c r="K13" s="18" t="s">
        <v>28</v>
      </c>
      <c r="L13" s="19">
        <v>0</v>
      </c>
      <c r="M13" s="3"/>
      <c r="N13" s="3"/>
      <c r="O13" s="3"/>
      <c r="P13" s="3"/>
      <c r="Q13" s="3"/>
    </row>
    <row r="14" spans="2:17" ht="45" x14ac:dyDescent="0.25">
      <c r="B14" s="132" t="s">
        <v>29</v>
      </c>
      <c r="C14" s="133"/>
      <c r="D14" s="57">
        <v>0</v>
      </c>
      <c r="E14" s="3"/>
      <c r="F14" s="3"/>
      <c r="G14" s="15" t="s">
        <v>30</v>
      </c>
      <c r="H14" s="51">
        <v>185</v>
      </c>
      <c r="I14" s="17"/>
      <c r="J14" s="3"/>
      <c r="K14" s="18" t="s">
        <v>31</v>
      </c>
      <c r="L14" s="19">
        <v>2</v>
      </c>
      <c r="M14" s="3"/>
      <c r="N14" s="3"/>
      <c r="O14" s="3"/>
      <c r="P14" s="3"/>
      <c r="Q14" s="3"/>
    </row>
    <row r="15" spans="2:17" ht="30" x14ac:dyDescent="0.25">
      <c r="B15" s="132" t="s">
        <v>32</v>
      </c>
      <c r="C15" s="133"/>
      <c r="D15" s="56">
        <v>0</v>
      </c>
      <c r="E15" s="3"/>
      <c r="F15" s="3"/>
      <c r="G15" s="15" t="s">
        <v>33</v>
      </c>
      <c r="H15" s="51">
        <v>1</v>
      </c>
      <c r="I15" s="17"/>
      <c r="J15" s="3"/>
      <c r="K15" s="18" t="s">
        <v>34</v>
      </c>
      <c r="L15" s="19">
        <v>2</v>
      </c>
      <c r="M15" s="3"/>
      <c r="N15" s="3"/>
      <c r="O15" s="3"/>
      <c r="P15" s="3"/>
      <c r="Q15" s="3"/>
    </row>
    <row r="16" spans="2:17" ht="30" x14ac:dyDescent="0.25">
      <c r="B16" s="132" t="s">
        <v>35</v>
      </c>
      <c r="C16" s="133"/>
      <c r="D16" s="56">
        <v>0</v>
      </c>
      <c r="E16" s="3"/>
      <c r="F16" s="3"/>
      <c r="G16" s="15" t="s">
        <v>36</v>
      </c>
      <c r="H16" s="51">
        <v>20</v>
      </c>
      <c r="I16" s="17"/>
      <c r="J16" s="3"/>
      <c r="K16" s="18" t="s">
        <v>37</v>
      </c>
      <c r="L16" s="19">
        <v>0</v>
      </c>
      <c r="M16" s="3"/>
      <c r="N16" s="3"/>
      <c r="O16" s="3"/>
      <c r="P16" s="3"/>
      <c r="Q16" s="3"/>
    </row>
    <row r="17" spans="2:17" ht="30" x14ac:dyDescent="0.25">
      <c r="B17" s="132" t="s">
        <v>38</v>
      </c>
      <c r="C17" s="133"/>
      <c r="D17" s="56">
        <v>0</v>
      </c>
      <c r="E17" s="3"/>
      <c r="F17" s="3"/>
      <c r="G17" s="15" t="s">
        <v>32</v>
      </c>
      <c r="H17" s="51">
        <v>1</v>
      </c>
      <c r="I17" s="17"/>
      <c r="J17" s="3"/>
      <c r="K17" s="21" t="s">
        <v>39</v>
      </c>
      <c r="L17" s="19">
        <v>2</v>
      </c>
      <c r="M17" s="3"/>
      <c r="N17" s="3"/>
      <c r="O17" s="3"/>
      <c r="P17" s="3"/>
      <c r="Q17" s="3"/>
    </row>
    <row r="18" spans="2:17" ht="15.75" x14ac:dyDescent="0.25">
      <c r="B18" s="132" t="s">
        <v>40</v>
      </c>
      <c r="C18" s="133"/>
      <c r="D18" s="56">
        <v>15</v>
      </c>
      <c r="E18" s="3"/>
      <c r="F18" s="3"/>
      <c r="G18" s="15" t="s">
        <v>35</v>
      </c>
      <c r="H18" s="51">
        <v>0</v>
      </c>
      <c r="I18" s="17"/>
      <c r="J18" s="3"/>
      <c r="K18" s="139" t="s">
        <v>41</v>
      </c>
      <c r="L18" s="140"/>
      <c r="M18" s="3"/>
      <c r="N18" s="3"/>
      <c r="O18" s="3"/>
      <c r="P18" s="3"/>
      <c r="Q18" s="3"/>
    </row>
    <row r="19" spans="2:17" ht="45" x14ac:dyDescent="0.25">
      <c r="B19" s="132" t="s">
        <v>42</v>
      </c>
      <c r="C19" s="133"/>
      <c r="D19" s="56">
        <v>46000</v>
      </c>
      <c r="E19" s="3"/>
      <c r="F19" s="3"/>
      <c r="G19" s="15" t="s">
        <v>43</v>
      </c>
      <c r="H19" s="51">
        <v>1</v>
      </c>
      <c r="I19" s="17"/>
      <c r="J19" s="3"/>
      <c r="K19" s="18" t="s">
        <v>44</v>
      </c>
      <c r="L19" s="19">
        <v>0</v>
      </c>
      <c r="M19" s="3"/>
      <c r="N19" s="3"/>
      <c r="O19" s="3"/>
      <c r="P19" s="3"/>
      <c r="Q19" s="3"/>
    </row>
    <row r="20" spans="2:17" ht="30" x14ac:dyDescent="0.25">
      <c r="B20" s="132" t="s">
        <v>45</v>
      </c>
      <c r="C20" s="133"/>
      <c r="D20" s="56">
        <v>2</v>
      </c>
      <c r="E20" s="3"/>
      <c r="F20" s="3"/>
      <c r="G20" s="15" t="s">
        <v>40</v>
      </c>
      <c r="H20" s="51">
        <v>0</v>
      </c>
      <c r="I20" s="17"/>
      <c r="J20" s="3"/>
      <c r="K20" s="18" t="s">
        <v>46</v>
      </c>
      <c r="L20" s="19">
        <v>0</v>
      </c>
      <c r="M20" s="3"/>
      <c r="N20" s="3"/>
      <c r="O20" s="3"/>
      <c r="P20" s="3"/>
      <c r="Q20" s="3"/>
    </row>
    <row r="21" spans="2:17" ht="15.75" x14ac:dyDescent="0.25">
      <c r="B21" s="132" t="s">
        <v>47</v>
      </c>
      <c r="C21" s="133"/>
      <c r="D21" s="56">
        <v>65558</v>
      </c>
      <c r="E21" s="3"/>
      <c r="F21" s="3"/>
      <c r="G21" s="15" t="s">
        <v>42</v>
      </c>
      <c r="H21" s="51">
        <v>0</v>
      </c>
      <c r="I21" s="17"/>
      <c r="J21" s="3"/>
      <c r="K21" s="18" t="s">
        <v>48</v>
      </c>
      <c r="L21" s="19">
        <v>0</v>
      </c>
      <c r="M21" s="3"/>
      <c r="N21" s="3"/>
      <c r="O21" s="3"/>
      <c r="P21" s="3"/>
      <c r="Q21" s="3"/>
    </row>
    <row r="22" spans="2:17" ht="60" x14ac:dyDescent="0.25">
      <c r="B22" s="132" t="s">
        <v>49</v>
      </c>
      <c r="C22" s="133"/>
      <c r="D22" s="56">
        <v>83637</v>
      </c>
      <c r="E22" s="3"/>
      <c r="F22" s="3"/>
      <c r="G22" s="15" t="s">
        <v>45</v>
      </c>
      <c r="H22" s="51">
        <v>2</v>
      </c>
      <c r="I22" s="17"/>
      <c r="J22" s="3"/>
      <c r="K22" s="21" t="s">
        <v>50</v>
      </c>
      <c r="L22" s="19">
        <v>0</v>
      </c>
      <c r="M22" s="3"/>
      <c r="N22" s="3"/>
      <c r="O22" s="3"/>
      <c r="P22" s="3"/>
      <c r="Q22" s="3"/>
    </row>
    <row r="23" spans="2:17" ht="30" x14ac:dyDescent="0.25">
      <c r="B23" s="132" t="s">
        <v>51</v>
      </c>
      <c r="C23" s="133"/>
      <c r="D23" s="56">
        <v>0</v>
      </c>
      <c r="E23" s="3"/>
      <c r="F23" s="3"/>
      <c r="G23" s="15" t="s">
        <v>47</v>
      </c>
      <c r="H23" s="51">
        <v>65558</v>
      </c>
      <c r="I23" s="17"/>
      <c r="J23" s="3"/>
      <c r="K23" s="18" t="s">
        <v>52</v>
      </c>
      <c r="L23" s="19">
        <v>0</v>
      </c>
      <c r="M23" s="3"/>
      <c r="N23" s="3"/>
      <c r="O23" s="3"/>
      <c r="P23" s="3"/>
      <c r="Q23" s="3"/>
    </row>
    <row r="24" spans="2:17" ht="30" x14ac:dyDescent="0.25">
      <c r="B24" s="132" t="s">
        <v>53</v>
      </c>
      <c r="C24" s="133"/>
      <c r="D24" s="56">
        <v>0</v>
      </c>
      <c r="E24" s="3"/>
      <c r="F24" s="3"/>
      <c r="G24" s="15" t="s">
        <v>49</v>
      </c>
      <c r="H24" s="51">
        <v>83637</v>
      </c>
      <c r="I24" s="17"/>
      <c r="J24" s="3"/>
      <c r="K24" s="18" t="s">
        <v>54</v>
      </c>
      <c r="L24" s="19">
        <v>1</v>
      </c>
      <c r="M24" s="3"/>
      <c r="N24" s="3"/>
      <c r="O24" s="3"/>
      <c r="P24" s="3"/>
      <c r="Q24" s="3"/>
    </row>
    <row r="25" spans="2:17" ht="45" x14ac:dyDescent="0.25">
      <c r="B25" s="132" t="s">
        <v>55</v>
      </c>
      <c r="C25" s="133"/>
      <c r="D25" s="56">
        <v>0</v>
      </c>
      <c r="E25" s="3"/>
      <c r="F25" s="3"/>
      <c r="G25" s="15" t="s">
        <v>51</v>
      </c>
      <c r="H25" s="51">
        <v>0</v>
      </c>
      <c r="I25" s="17"/>
      <c r="J25" s="3"/>
      <c r="K25" s="18" t="s">
        <v>56</v>
      </c>
      <c r="L25" s="19">
        <v>0</v>
      </c>
      <c r="M25" s="3"/>
      <c r="N25" s="3"/>
      <c r="O25" s="3"/>
      <c r="P25" s="3"/>
      <c r="Q25" s="3"/>
    </row>
    <row r="26" spans="2:17" ht="31.5" x14ac:dyDescent="0.25">
      <c r="B26" s="132" t="s">
        <v>57</v>
      </c>
      <c r="C26" s="133"/>
      <c r="D26" s="56">
        <v>0</v>
      </c>
      <c r="E26" s="3"/>
      <c r="F26" s="3"/>
      <c r="G26" s="15" t="s">
        <v>53</v>
      </c>
      <c r="H26" s="51">
        <v>0</v>
      </c>
      <c r="I26" s="17"/>
      <c r="J26" s="3"/>
      <c r="K26" s="18" t="s">
        <v>58</v>
      </c>
      <c r="L26" s="19">
        <v>0</v>
      </c>
      <c r="M26" s="3"/>
      <c r="N26" s="3"/>
      <c r="O26" s="3"/>
      <c r="P26" s="3"/>
      <c r="Q26" s="3"/>
    </row>
    <row r="27" spans="2:17" ht="31.5" x14ac:dyDescent="0.25">
      <c r="B27" s="132" t="s">
        <v>59</v>
      </c>
      <c r="C27" s="133"/>
      <c r="D27" s="56">
        <v>0</v>
      </c>
      <c r="E27" s="3"/>
      <c r="F27" s="3"/>
      <c r="G27" s="15" t="s">
        <v>55</v>
      </c>
      <c r="H27" s="51">
        <v>0</v>
      </c>
      <c r="I27" s="17"/>
      <c r="J27" s="3"/>
      <c r="K27" s="18" t="s">
        <v>60</v>
      </c>
      <c r="L27" s="19">
        <v>1</v>
      </c>
      <c r="M27" s="3"/>
      <c r="N27" s="3"/>
      <c r="O27" s="3"/>
      <c r="P27" s="3"/>
      <c r="Q27" s="3"/>
    </row>
    <row r="28" spans="2:17" ht="15.75" x14ac:dyDescent="0.25">
      <c r="B28" s="132" t="s">
        <v>61</v>
      </c>
      <c r="C28" s="133"/>
      <c r="D28" s="56">
        <v>97</v>
      </c>
      <c r="E28" s="3"/>
      <c r="F28" s="3"/>
      <c r="G28" s="15" t="s">
        <v>57</v>
      </c>
      <c r="H28" s="51">
        <v>4</v>
      </c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132" t="s">
        <v>63</v>
      </c>
      <c r="C29" s="133"/>
      <c r="D29" s="56">
        <v>4077</v>
      </c>
      <c r="E29" s="3"/>
      <c r="F29" s="3"/>
      <c r="G29" s="15" t="s">
        <v>59</v>
      </c>
      <c r="H29" s="51">
        <v>68</v>
      </c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64</v>
      </c>
      <c r="H30" s="58">
        <v>0</v>
      </c>
      <c r="I30" s="26"/>
    </row>
    <row r="31" spans="2:17" x14ac:dyDescent="0.25">
      <c r="G31" s="27"/>
      <c r="H31" s="26"/>
      <c r="I31" s="26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31139-1A85-4A44-8312-9C1AFD9EA1EA}">
  <dimension ref="B1:Q31"/>
  <sheetViews>
    <sheetView topLeftCell="A19" workbookViewId="0">
      <selection sqref="A1:XFD1048576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134" t="s">
        <v>81</v>
      </c>
      <c r="D2" s="134"/>
      <c r="E2" s="59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82</v>
      </c>
      <c r="C3" s="134"/>
      <c r="D3" s="134"/>
      <c r="E3" s="5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135" t="s">
        <v>4</v>
      </c>
      <c r="C5" s="135"/>
      <c r="D5" s="135"/>
      <c r="E5" s="6"/>
      <c r="F5" s="3"/>
      <c r="G5" s="136" t="s">
        <v>5</v>
      </c>
      <c r="H5" s="136"/>
      <c r="I5" s="7"/>
      <c r="J5" s="3"/>
      <c r="K5" s="129" t="s">
        <v>6</v>
      </c>
      <c r="L5" s="129"/>
      <c r="M5" s="3"/>
      <c r="N5" s="3"/>
      <c r="O5" s="3"/>
      <c r="P5" s="3"/>
      <c r="Q5" s="3"/>
    </row>
    <row r="6" spans="2:17" ht="15.75" x14ac:dyDescent="0.25">
      <c r="B6" s="130" t="s">
        <v>7</v>
      </c>
      <c r="C6" s="131"/>
      <c r="D6" s="11" t="s">
        <v>8</v>
      </c>
      <c r="E6" s="60"/>
      <c r="F6" s="3"/>
      <c r="G6" s="10" t="s">
        <v>7</v>
      </c>
      <c r="H6" s="11" t="s">
        <v>8</v>
      </c>
      <c r="I6" s="60"/>
      <c r="J6" s="3"/>
      <c r="K6" s="12" t="s">
        <v>7</v>
      </c>
      <c r="L6" s="13" t="s">
        <v>8</v>
      </c>
      <c r="M6" s="3"/>
      <c r="N6" s="3"/>
      <c r="O6" s="3"/>
      <c r="P6" s="3"/>
      <c r="Q6" s="3"/>
    </row>
    <row r="7" spans="2:17" ht="15.75" x14ac:dyDescent="0.25">
      <c r="B7" s="132" t="s">
        <v>9</v>
      </c>
      <c r="C7" s="133"/>
      <c r="D7" s="31">
        <v>8</v>
      </c>
      <c r="E7" s="3"/>
      <c r="F7" s="3"/>
      <c r="G7" s="15" t="s">
        <v>10</v>
      </c>
      <c r="H7" s="36">
        <v>55</v>
      </c>
      <c r="I7" s="17"/>
      <c r="J7" s="3"/>
      <c r="K7" s="137" t="s">
        <v>11</v>
      </c>
      <c r="L7" s="138"/>
      <c r="M7" s="3"/>
      <c r="N7" s="3"/>
      <c r="O7" s="3"/>
      <c r="P7" s="3"/>
      <c r="Q7" s="3"/>
    </row>
    <row r="8" spans="2:17" ht="45" x14ac:dyDescent="0.25">
      <c r="B8" s="132" t="s">
        <v>12</v>
      </c>
      <c r="C8" s="133"/>
      <c r="D8" s="31">
        <v>381</v>
      </c>
      <c r="E8" s="3"/>
      <c r="F8" s="3"/>
      <c r="G8" s="15" t="s">
        <v>13</v>
      </c>
      <c r="H8" s="36">
        <v>1411</v>
      </c>
      <c r="I8" s="17"/>
      <c r="J8" s="3"/>
      <c r="K8" s="18" t="s">
        <v>14</v>
      </c>
      <c r="L8" s="19">
        <v>0</v>
      </c>
      <c r="M8" s="3"/>
      <c r="N8" s="3"/>
      <c r="O8" s="3"/>
      <c r="P8" s="3"/>
      <c r="Q8" s="3"/>
    </row>
    <row r="9" spans="2:17" ht="30" x14ac:dyDescent="0.25">
      <c r="B9" s="132" t="s">
        <v>15</v>
      </c>
      <c r="C9" s="133"/>
      <c r="D9" s="31">
        <v>0</v>
      </c>
      <c r="E9" s="3"/>
      <c r="F9" s="3"/>
      <c r="G9" s="15" t="s">
        <v>16</v>
      </c>
      <c r="H9" s="36">
        <v>9</v>
      </c>
      <c r="I9" s="17"/>
      <c r="J9" s="3"/>
      <c r="K9" s="18" t="s">
        <v>17</v>
      </c>
      <c r="L9" s="19">
        <v>0</v>
      </c>
      <c r="M9" s="3"/>
      <c r="N9" s="3"/>
      <c r="O9" s="3"/>
      <c r="P9" s="3"/>
      <c r="Q9" s="3"/>
    </row>
    <row r="10" spans="2:17" ht="30" x14ac:dyDescent="0.25">
      <c r="B10" s="132" t="s">
        <v>18</v>
      </c>
      <c r="C10" s="133"/>
      <c r="D10" s="31">
        <v>0</v>
      </c>
      <c r="E10" s="3"/>
      <c r="F10" s="3"/>
      <c r="G10" s="15" t="s">
        <v>18</v>
      </c>
      <c r="H10" s="36">
        <v>855</v>
      </c>
      <c r="I10" s="17"/>
      <c r="J10" s="3"/>
      <c r="K10" s="18" t="s">
        <v>19</v>
      </c>
      <c r="L10" s="19">
        <v>4</v>
      </c>
      <c r="M10" s="3"/>
      <c r="N10" s="3"/>
      <c r="O10" s="3"/>
      <c r="P10" s="3"/>
      <c r="Q10" s="3"/>
    </row>
    <row r="11" spans="2:17" ht="45" x14ac:dyDescent="0.25">
      <c r="B11" s="132" t="s">
        <v>20</v>
      </c>
      <c r="C11" s="133"/>
      <c r="D11" s="31">
        <v>0</v>
      </c>
      <c r="E11" s="3"/>
      <c r="F11" s="3"/>
      <c r="G11" s="15" t="s">
        <v>21</v>
      </c>
      <c r="H11" s="36">
        <v>9</v>
      </c>
      <c r="I11" s="17"/>
      <c r="J11" s="3"/>
      <c r="K11" s="18" t="s">
        <v>22</v>
      </c>
      <c r="L11" s="19">
        <v>0</v>
      </c>
      <c r="M11" s="3"/>
      <c r="N11" s="3"/>
      <c r="O11" s="3"/>
      <c r="P11" s="3"/>
      <c r="Q11" s="3"/>
    </row>
    <row r="12" spans="2:17" ht="31.5" x14ac:dyDescent="0.25">
      <c r="B12" s="132" t="s">
        <v>23</v>
      </c>
      <c r="C12" s="133"/>
      <c r="D12" s="31">
        <v>0</v>
      </c>
      <c r="E12" s="3"/>
      <c r="F12" s="3"/>
      <c r="G12" s="15" t="s">
        <v>24</v>
      </c>
      <c r="H12" s="36">
        <v>9986</v>
      </c>
      <c r="I12" s="17"/>
      <c r="J12" s="3"/>
      <c r="K12" s="18" t="s">
        <v>25</v>
      </c>
      <c r="L12" s="19">
        <v>0</v>
      </c>
      <c r="M12" s="3"/>
      <c r="N12" s="3"/>
      <c r="O12" s="3"/>
      <c r="P12" s="3"/>
      <c r="Q12" s="3"/>
    </row>
    <row r="13" spans="2:17" ht="30" x14ac:dyDescent="0.25">
      <c r="B13" s="132" t="s">
        <v>26</v>
      </c>
      <c r="C13" s="133"/>
      <c r="D13" s="31">
        <v>11</v>
      </c>
      <c r="E13" s="3"/>
      <c r="F13" s="3"/>
      <c r="G13" s="15" t="s">
        <v>27</v>
      </c>
      <c r="H13" s="36">
        <v>9</v>
      </c>
      <c r="I13" s="17"/>
      <c r="J13" s="3"/>
      <c r="K13" s="18" t="s">
        <v>28</v>
      </c>
      <c r="L13" s="19">
        <v>0</v>
      </c>
      <c r="M13" s="3"/>
      <c r="N13" s="3"/>
      <c r="O13" s="3"/>
      <c r="P13" s="3"/>
      <c r="Q13" s="3"/>
    </row>
    <row r="14" spans="2:17" ht="45" x14ac:dyDescent="0.25">
      <c r="B14" s="132" t="s">
        <v>29</v>
      </c>
      <c r="C14" s="133"/>
      <c r="D14" s="31">
        <v>209600</v>
      </c>
      <c r="E14" s="3"/>
      <c r="F14" s="3"/>
      <c r="G14" s="15" t="s">
        <v>30</v>
      </c>
      <c r="H14" s="36">
        <v>219</v>
      </c>
      <c r="I14" s="17"/>
      <c r="J14" s="3"/>
      <c r="K14" s="18" t="s">
        <v>31</v>
      </c>
      <c r="L14" s="19">
        <v>0</v>
      </c>
      <c r="M14" s="3"/>
      <c r="N14" s="3"/>
      <c r="O14" s="3"/>
      <c r="P14" s="3"/>
      <c r="Q14" s="3"/>
    </row>
    <row r="15" spans="2:17" ht="30" x14ac:dyDescent="0.25">
      <c r="B15" s="132" t="s">
        <v>32</v>
      </c>
      <c r="C15" s="133"/>
      <c r="D15" s="31">
        <v>0</v>
      </c>
      <c r="E15" s="3"/>
      <c r="F15" s="3"/>
      <c r="G15" s="15" t="s">
        <v>33</v>
      </c>
      <c r="H15" s="36">
        <v>5</v>
      </c>
      <c r="I15" s="17"/>
      <c r="J15" s="3"/>
      <c r="K15" s="18" t="s">
        <v>34</v>
      </c>
      <c r="L15" s="19">
        <v>0</v>
      </c>
      <c r="M15" s="3"/>
      <c r="N15" s="3"/>
      <c r="O15" s="3"/>
      <c r="P15" s="3"/>
      <c r="Q15" s="3"/>
    </row>
    <row r="16" spans="2:17" ht="30" x14ac:dyDescent="0.25">
      <c r="B16" s="132" t="s">
        <v>35</v>
      </c>
      <c r="C16" s="133"/>
      <c r="D16" s="31">
        <v>0</v>
      </c>
      <c r="E16" s="3"/>
      <c r="F16" s="3"/>
      <c r="G16" s="15" t="s">
        <v>36</v>
      </c>
      <c r="H16" s="36">
        <v>116</v>
      </c>
      <c r="I16" s="17"/>
      <c r="J16" s="3"/>
      <c r="K16" s="18" t="s">
        <v>37</v>
      </c>
      <c r="L16" s="19">
        <v>0</v>
      </c>
      <c r="M16" s="3"/>
      <c r="N16" s="3"/>
      <c r="O16" s="3"/>
      <c r="P16" s="3"/>
      <c r="Q16" s="3"/>
    </row>
    <row r="17" spans="2:17" ht="30" x14ac:dyDescent="0.25">
      <c r="B17" s="132" t="s">
        <v>38</v>
      </c>
      <c r="C17" s="133"/>
      <c r="D17" s="31">
        <v>0</v>
      </c>
      <c r="E17" s="3"/>
      <c r="F17" s="3"/>
      <c r="G17" s="15" t="s">
        <v>32</v>
      </c>
      <c r="H17" s="36">
        <v>3</v>
      </c>
      <c r="I17" s="17"/>
      <c r="J17" s="3"/>
      <c r="K17" s="21" t="s">
        <v>39</v>
      </c>
      <c r="L17" s="19">
        <v>5</v>
      </c>
      <c r="M17" s="3"/>
      <c r="N17" s="3"/>
      <c r="O17" s="3"/>
      <c r="P17" s="3"/>
      <c r="Q17" s="3"/>
    </row>
    <row r="18" spans="2:17" ht="15.75" x14ac:dyDescent="0.25">
      <c r="B18" s="132" t="s">
        <v>40</v>
      </c>
      <c r="C18" s="133"/>
      <c r="D18" s="31">
        <v>15</v>
      </c>
      <c r="E18" s="3"/>
      <c r="F18" s="3"/>
      <c r="G18" s="15" t="s">
        <v>35</v>
      </c>
      <c r="H18" s="36">
        <v>1</v>
      </c>
      <c r="I18" s="17"/>
      <c r="J18" s="3"/>
      <c r="K18" s="139" t="s">
        <v>41</v>
      </c>
      <c r="L18" s="140"/>
      <c r="M18" s="3"/>
      <c r="N18" s="3"/>
      <c r="O18" s="3"/>
      <c r="P18" s="3"/>
      <c r="Q18" s="3"/>
    </row>
    <row r="19" spans="2:17" ht="45" x14ac:dyDescent="0.25">
      <c r="B19" s="132" t="s">
        <v>42</v>
      </c>
      <c r="C19" s="133"/>
      <c r="D19" s="31">
        <v>145000</v>
      </c>
      <c r="E19" s="3"/>
      <c r="F19" s="3"/>
      <c r="G19" s="15" t="s">
        <v>43</v>
      </c>
      <c r="H19" s="36">
        <v>2</v>
      </c>
      <c r="I19" s="17"/>
      <c r="J19" s="3"/>
      <c r="K19" s="18" t="s">
        <v>44</v>
      </c>
      <c r="L19" s="19">
        <v>0</v>
      </c>
      <c r="M19" s="3"/>
      <c r="N19" s="3"/>
      <c r="O19" s="3"/>
      <c r="P19" s="3"/>
      <c r="Q19" s="3"/>
    </row>
    <row r="20" spans="2:17" ht="30" x14ac:dyDescent="0.25">
      <c r="B20" s="132" t="s">
        <v>45</v>
      </c>
      <c r="C20" s="133"/>
      <c r="D20" s="31">
        <v>2</v>
      </c>
      <c r="E20" s="3"/>
      <c r="F20" s="3"/>
      <c r="G20" s="15" t="s">
        <v>40</v>
      </c>
      <c r="H20" s="36">
        <v>2</v>
      </c>
      <c r="I20" s="17"/>
      <c r="J20" s="3"/>
      <c r="K20" s="18" t="s">
        <v>46</v>
      </c>
      <c r="L20" s="19">
        <v>0</v>
      </c>
      <c r="M20" s="3"/>
      <c r="N20" s="3"/>
      <c r="O20" s="3"/>
      <c r="P20" s="3"/>
      <c r="Q20" s="3"/>
    </row>
    <row r="21" spans="2:17" ht="15.75" x14ac:dyDescent="0.25">
      <c r="B21" s="132" t="s">
        <v>47</v>
      </c>
      <c r="C21" s="133"/>
      <c r="D21" s="31">
        <v>9583</v>
      </c>
      <c r="E21" s="3"/>
      <c r="F21" s="3"/>
      <c r="G21" s="15" t="s">
        <v>42</v>
      </c>
      <c r="H21" s="36">
        <v>256296</v>
      </c>
      <c r="I21" s="17"/>
      <c r="J21" s="3"/>
      <c r="K21" s="18" t="s">
        <v>48</v>
      </c>
      <c r="L21" s="19">
        <v>0</v>
      </c>
      <c r="M21" s="3"/>
      <c r="N21" s="3"/>
      <c r="O21" s="3"/>
      <c r="P21" s="3"/>
      <c r="Q21" s="3"/>
    </row>
    <row r="22" spans="2:17" ht="60" x14ac:dyDescent="0.25">
      <c r="B22" s="132" t="s">
        <v>49</v>
      </c>
      <c r="C22" s="133"/>
      <c r="D22" s="31">
        <v>25394</v>
      </c>
      <c r="E22" s="3"/>
      <c r="F22" s="3"/>
      <c r="G22" s="15" t="s">
        <v>45</v>
      </c>
      <c r="H22" s="36">
        <v>0</v>
      </c>
      <c r="I22" s="17"/>
      <c r="J22" s="3"/>
      <c r="K22" s="21" t="s">
        <v>50</v>
      </c>
      <c r="L22" s="19">
        <v>0</v>
      </c>
      <c r="M22" s="3"/>
      <c r="N22" s="3"/>
      <c r="O22" s="3"/>
      <c r="P22" s="3"/>
      <c r="Q22" s="3"/>
    </row>
    <row r="23" spans="2:17" ht="30" x14ac:dyDescent="0.25">
      <c r="B23" s="132" t="s">
        <v>51</v>
      </c>
      <c r="C23" s="133"/>
      <c r="D23" s="31">
        <v>1</v>
      </c>
      <c r="E23" s="3"/>
      <c r="F23" s="3"/>
      <c r="G23" s="15" t="s">
        <v>47</v>
      </c>
      <c r="H23" s="36">
        <v>0</v>
      </c>
      <c r="I23" s="17"/>
      <c r="J23" s="3"/>
      <c r="K23" s="18" t="s">
        <v>52</v>
      </c>
      <c r="L23" s="19">
        <v>0</v>
      </c>
      <c r="M23" s="3"/>
      <c r="N23" s="3"/>
      <c r="O23" s="3"/>
      <c r="P23" s="3"/>
      <c r="Q23" s="3"/>
    </row>
    <row r="24" spans="2:17" ht="30" x14ac:dyDescent="0.25">
      <c r="B24" s="132" t="s">
        <v>53</v>
      </c>
      <c r="C24" s="133"/>
      <c r="D24" s="31">
        <v>2117</v>
      </c>
      <c r="E24" s="3"/>
      <c r="F24" s="3"/>
      <c r="G24" s="15" t="s">
        <v>49</v>
      </c>
      <c r="H24" s="36">
        <v>0</v>
      </c>
      <c r="I24" s="17"/>
      <c r="J24" s="3"/>
      <c r="K24" s="18" t="s">
        <v>54</v>
      </c>
      <c r="L24" s="19">
        <v>0</v>
      </c>
      <c r="M24" s="3"/>
      <c r="N24" s="3"/>
      <c r="O24" s="3"/>
      <c r="P24" s="3"/>
      <c r="Q24" s="3"/>
    </row>
    <row r="25" spans="2:17" ht="45" x14ac:dyDescent="0.25">
      <c r="B25" s="132" t="s">
        <v>55</v>
      </c>
      <c r="C25" s="133"/>
      <c r="D25" s="31">
        <v>157360</v>
      </c>
      <c r="E25" s="3"/>
      <c r="F25" s="3"/>
      <c r="G25" s="15" t="s">
        <v>51</v>
      </c>
      <c r="H25" s="36">
        <v>0</v>
      </c>
      <c r="I25" s="17"/>
      <c r="J25" s="3"/>
      <c r="K25" s="18" t="s">
        <v>56</v>
      </c>
      <c r="L25" s="19">
        <v>0</v>
      </c>
      <c r="M25" s="3"/>
      <c r="N25" s="3"/>
      <c r="O25" s="3"/>
      <c r="P25" s="3"/>
      <c r="Q25" s="3"/>
    </row>
    <row r="26" spans="2:17" ht="31.5" x14ac:dyDescent="0.25">
      <c r="B26" s="132" t="s">
        <v>57</v>
      </c>
      <c r="C26" s="133"/>
      <c r="D26" s="31">
        <v>1</v>
      </c>
      <c r="E26" s="3"/>
      <c r="F26" s="3"/>
      <c r="G26" s="15" t="s">
        <v>53</v>
      </c>
      <c r="H26" s="36">
        <v>0</v>
      </c>
      <c r="I26" s="17"/>
      <c r="J26" s="3"/>
      <c r="K26" s="18" t="s">
        <v>58</v>
      </c>
      <c r="L26" s="19">
        <v>0</v>
      </c>
      <c r="M26" s="3"/>
      <c r="N26" s="3"/>
      <c r="O26" s="3"/>
      <c r="P26" s="3"/>
      <c r="Q26" s="3"/>
    </row>
    <row r="27" spans="2:17" ht="31.5" x14ac:dyDescent="0.25">
      <c r="B27" s="132" t="s">
        <v>59</v>
      </c>
      <c r="C27" s="133"/>
      <c r="D27" s="31">
        <v>16</v>
      </c>
      <c r="E27" s="3"/>
      <c r="F27" s="3"/>
      <c r="G27" s="15" t="s">
        <v>55</v>
      </c>
      <c r="H27" s="36">
        <v>0</v>
      </c>
      <c r="I27" s="17"/>
      <c r="J27" s="3"/>
      <c r="K27" s="18" t="s">
        <v>60</v>
      </c>
      <c r="L27" s="19">
        <v>0</v>
      </c>
      <c r="M27" s="3"/>
      <c r="N27" s="3"/>
      <c r="O27" s="3"/>
      <c r="P27" s="3"/>
      <c r="Q27" s="3"/>
    </row>
    <row r="28" spans="2:17" ht="15.75" x14ac:dyDescent="0.25">
      <c r="B28" s="132" t="s">
        <v>61</v>
      </c>
      <c r="C28" s="133"/>
      <c r="D28" s="31">
        <v>130</v>
      </c>
      <c r="E28" s="3"/>
      <c r="F28" s="3"/>
      <c r="G28" s="15" t="s">
        <v>57</v>
      </c>
      <c r="H28" s="36">
        <v>0</v>
      </c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132" t="s">
        <v>63</v>
      </c>
      <c r="C29" s="133"/>
      <c r="D29" s="31">
        <v>2625</v>
      </c>
      <c r="E29" s="3"/>
      <c r="F29" s="3"/>
      <c r="G29" s="15" t="s">
        <v>59</v>
      </c>
      <c r="H29" s="36">
        <v>0</v>
      </c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64</v>
      </c>
      <c r="H30" s="25">
        <v>1776</v>
      </c>
      <c r="I30" s="26"/>
    </row>
    <row r="31" spans="2:17" x14ac:dyDescent="0.25">
      <c r="G31" s="27"/>
      <c r="H31" s="26"/>
      <c r="I31" s="26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D8015-AD1C-493B-8E2D-F99FD6969239}">
  <dimension ref="B1:Q35"/>
  <sheetViews>
    <sheetView topLeftCell="D22" workbookViewId="0">
      <selection activeCell="H13" sqref="H13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134" t="s">
        <v>83</v>
      </c>
      <c r="D2" s="134"/>
      <c r="E2" s="59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67</v>
      </c>
      <c r="C3" s="134">
        <v>2019</v>
      </c>
      <c r="D3" s="134"/>
      <c r="E3" s="5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135" t="s">
        <v>4</v>
      </c>
      <c r="C5" s="135"/>
      <c r="D5" s="135"/>
      <c r="E5" s="6"/>
      <c r="F5" s="3"/>
      <c r="G5" s="136" t="s">
        <v>5</v>
      </c>
      <c r="H5" s="136"/>
      <c r="I5" s="7"/>
      <c r="J5" s="3"/>
      <c r="K5" s="129" t="s">
        <v>6</v>
      </c>
      <c r="L5" s="129"/>
      <c r="M5" s="3"/>
      <c r="N5" s="3"/>
      <c r="O5" s="3"/>
      <c r="P5" s="3"/>
      <c r="Q5" s="3"/>
    </row>
    <row r="6" spans="2:17" ht="15.75" x14ac:dyDescent="0.25">
      <c r="B6" s="130" t="s">
        <v>7</v>
      </c>
      <c r="C6" s="131"/>
      <c r="D6" s="11" t="s">
        <v>8</v>
      </c>
      <c r="E6" s="60"/>
      <c r="F6" s="3"/>
      <c r="G6" s="10" t="s">
        <v>7</v>
      </c>
      <c r="H6" s="11" t="s">
        <v>8</v>
      </c>
      <c r="I6" s="60"/>
      <c r="J6" s="3"/>
      <c r="K6" s="12" t="s">
        <v>7</v>
      </c>
      <c r="L6" s="13" t="s">
        <v>8</v>
      </c>
      <c r="M6" s="3"/>
      <c r="N6" s="3"/>
      <c r="O6" s="3"/>
      <c r="P6" s="3"/>
      <c r="Q6" s="3"/>
    </row>
    <row r="7" spans="2:17" ht="15.75" x14ac:dyDescent="0.25">
      <c r="B7" s="132" t="s">
        <v>9</v>
      </c>
      <c r="C7" s="133"/>
      <c r="D7" s="31">
        <v>4</v>
      </c>
      <c r="E7" s="3"/>
      <c r="F7" s="3"/>
      <c r="G7" s="15" t="s">
        <v>10</v>
      </c>
      <c r="H7" s="36">
        <v>11</v>
      </c>
      <c r="I7" s="17"/>
      <c r="J7" s="3"/>
      <c r="K7" s="137" t="s">
        <v>11</v>
      </c>
      <c r="L7" s="138"/>
      <c r="M7" s="3"/>
      <c r="N7" s="3"/>
      <c r="O7" s="3"/>
      <c r="P7" s="3"/>
      <c r="Q7" s="3"/>
    </row>
    <row r="8" spans="2:17" ht="45" x14ac:dyDescent="0.25">
      <c r="B8" s="132" t="s">
        <v>12</v>
      </c>
      <c r="C8" s="133"/>
      <c r="D8" s="31">
        <v>123</v>
      </c>
      <c r="E8" s="3"/>
      <c r="F8" s="3"/>
      <c r="G8" s="15" t="s">
        <v>13</v>
      </c>
      <c r="H8" s="36">
        <v>323</v>
      </c>
      <c r="I8" s="17"/>
      <c r="J8" s="3"/>
      <c r="K8" s="18" t="s">
        <v>14</v>
      </c>
      <c r="L8" s="19">
        <v>0</v>
      </c>
      <c r="M8" s="3"/>
      <c r="N8" s="3"/>
      <c r="O8" s="3"/>
      <c r="P8" s="3"/>
      <c r="Q8" s="3"/>
    </row>
    <row r="9" spans="2:17" ht="30" x14ac:dyDescent="0.25">
      <c r="B9" s="132" t="s">
        <v>15</v>
      </c>
      <c r="C9" s="133"/>
      <c r="D9" s="31">
        <v>0</v>
      </c>
      <c r="E9" s="3"/>
      <c r="F9" s="3"/>
      <c r="G9" s="15" t="s">
        <v>16</v>
      </c>
      <c r="H9" s="36">
        <v>5</v>
      </c>
      <c r="I9" s="17"/>
      <c r="J9" s="3"/>
      <c r="K9" s="18" t="s">
        <v>17</v>
      </c>
      <c r="L9" s="19">
        <v>0</v>
      </c>
      <c r="M9" s="3"/>
      <c r="N9" s="3"/>
      <c r="O9" s="3"/>
      <c r="P9" s="3"/>
      <c r="Q9" s="3"/>
    </row>
    <row r="10" spans="2:17" ht="30" x14ac:dyDescent="0.25">
      <c r="B10" s="132" t="s">
        <v>18</v>
      </c>
      <c r="C10" s="133"/>
      <c r="D10" s="31">
        <v>0</v>
      </c>
      <c r="E10" s="3"/>
      <c r="F10" s="3"/>
      <c r="G10" s="15" t="s">
        <v>18</v>
      </c>
      <c r="H10" s="36">
        <v>276</v>
      </c>
      <c r="I10" s="17"/>
      <c r="J10" s="3"/>
      <c r="K10" s="18" t="s">
        <v>19</v>
      </c>
      <c r="L10" s="19">
        <v>12</v>
      </c>
      <c r="M10" s="3"/>
      <c r="N10" s="3"/>
      <c r="O10" s="3"/>
      <c r="P10" s="3"/>
      <c r="Q10" s="3"/>
    </row>
    <row r="11" spans="2:17" ht="45" x14ac:dyDescent="0.25">
      <c r="B11" s="132" t="s">
        <v>20</v>
      </c>
      <c r="C11" s="133"/>
      <c r="D11" s="31">
        <v>0</v>
      </c>
      <c r="E11" s="3"/>
      <c r="F11" s="3"/>
      <c r="G11" s="15" t="s">
        <v>21</v>
      </c>
      <c r="H11" s="36">
        <v>6</v>
      </c>
      <c r="I11" s="17"/>
      <c r="J11" s="3"/>
      <c r="K11" s="18" t="s">
        <v>22</v>
      </c>
      <c r="L11" s="19">
        <v>1</v>
      </c>
      <c r="M11" s="3"/>
      <c r="N11" s="3"/>
      <c r="O11" s="3"/>
      <c r="P11" s="3"/>
      <c r="Q11" s="3"/>
    </row>
    <row r="12" spans="2:17" ht="31.5" x14ac:dyDescent="0.25">
      <c r="B12" s="132" t="s">
        <v>23</v>
      </c>
      <c r="C12" s="133"/>
      <c r="D12" s="31">
        <v>0</v>
      </c>
      <c r="E12" s="3"/>
      <c r="F12" s="3"/>
      <c r="G12" s="15" t="s">
        <v>24</v>
      </c>
      <c r="H12" s="63">
        <v>89459</v>
      </c>
      <c r="I12" s="17"/>
      <c r="J12" s="3"/>
      <c r="K12" s="18" t="s">
        <v>25</v>
      </c>
      <c r="L12" s="19">
        <v>0</v>
      </c>
      <c r="M12" s="3"/>
      <c r="N12" s="3"/>
      <c r="O12" s="3"/>
      <c r="P12" s="3"/>
      <c r="Q12" s="3"/>
    </row>
    <row r="13" spans="2:17" ht="30" x14ac:dyDescent="0.25">
      <c r="B13" s="132" t="s">
        <v>26</v>
      </c>
      <c r="C13" s="133"/>
      <c r="D13" s="31">
        <v>0</v>
      </c>
      <c r="E13" s="3"/>
      <c r="F13" s="3"/>
      <c r="G13" s="15" t="s">
        <v>27</v>
      </c>
      <c r="H13" s="36">
        <v>5</v>
      </c>
      <c r="I13" s="17"/>
      <c r="J13" s="3"/>
      <c r="K13" s="18" t="s">
        <v>28</v>
      </c>
      <c r="L13" s="19">
        <v>0</v>
      </c>
      <c r="M13" s="3"/>
      <c r="N13" s="3"/>
      <c r="O13" s="3"/>
      <c r="P13" s="3"/>
      <c r="Q13" s="3"/>
    </row>
    <row r="14" spans="2:17" ht="45" x14ac:dyDescent="0.25">
      <c r="B14" s="132" t="s">
        <v>29</v>
      </c>
      <c r="C14" s="133"/>
      <c r="D14" s="31">
        <v>0</v>
      </c>
      <c r="E14" s="3"/>
      <c r="F14" s="3"/>
      <c r="G14" s="15" t="s">
        <v>30</v>
      </c>
      <c r="H14" s="36">
        <v>114</v>
      </c>
      <c r="I14" s="17"/>
      <c r="J14" s="3"/>
      <c r="K14" s="18" t="s">
        <v>31</v>
      </c>
      <c r="L14" s="19">
        <v>0</v>
      </c>
      <c r="M14" s="3"/>
      <c r="N14" s="3"/>
      <c r="O14" s="3"/>
      <c r="P14" s="3"/>
      <c r="Q14" s="3"/>
    </row>
    <row r="15" spans="2:17" ht="30" x14ac:dyDescent="0.25">
      <c r="B15" s="132" t="s">
        <v>32</v>
      </c>
      <c r="C15" s="133"/>
      <c r="D15" s="63">
        <v>1</v>
      </c>
      <c r="E15" s="3"/>
      <c r="F15" s="3"/>
      <c r="G15" s="15" t="s">
        <v>33</v>
      </c>
      <c r="H15" s="36">
        <v>2</v>
      </c>
      <c r="I15" s="17"/>
      <c r="J15" s="3"/>
      <c r="K15" s="18" t="s">
        <v>34</v>
      </c>
      <c r="L15" s="19">
        <v>0</v>
      </c>
      <c r="M15" s="3"/>
      <c r="N15" s="3"/>
      <c r="O15" s="3"/>
      <c r="P15" s="3"/>
      <c r="Q15" s="3"/>
    </row>
    <row r="16" spans="2:17" ht="30" x14ac:dyDescent="0.25">
      <c r="B16" s="132" t="s">
        <v>35</v>
      </c>
      <c r="C16" s="133"/>
      <c r="D16" s="63">
        <v>1</v>
      </c>
      <c r="E16" s="3"/>
      <c r="F16" s="3"/>
      <c r="G16" s="15" t="s">
        <v>36</v>
      </c>
      <c r="H16" s="36">
        <v>39</v>
      </c>
      <c r="I16" s="17"/>
      <c r="J16" s="3"/>
      <c r="K16" s="18" t="s">
        <v>37</v>
      </c>
      <c r="L16" s="19">
        <v>0</v>
      </c>
      <c r="M16" s="3"/>
      <c r="N16" s="3"/>
      <c r="O16" s="3"/>
      <c r="P16" s="3"/>
      <c r="Q16" s="3"/>
    </row>
    <row r="17" spans="2:17" ht="30" x14ac:dyDescent="0.25">
      <c r="B17" s="132" t="s">
        <v>38</v>
      </c>
      <c r="C17" s="133"/>
      <c r="D17" s="31">
        <v>0</v>
      </c>
      <c r="E17" s="3"/>
      <c r="F17" s="3"/>
      <c r="G17" s="15" t="s">
        <v>32</v>
      </c>
      <c r="H17" s="36">
        <v>5</v>
      </c>
      <c r="I17" s="17"/>
      <c r="J17" s="3"/>
      <c r="K17" s="21" t="s">
        <v>39</v>
      </c>
      <c r="L17" s="19">
        <v>7</v>
      </c>
      <c r="M17" s="3"/>
      <c r="N17" s="3"/>
      <c r="O17" s="3"/>
      <c r="P17" s="3"/>
      <c r="Q17" s="3"/>
    </row>
    <row r="18" spans="2:17" ht="15.75" x14ac:dyDescent="0.25">
      <c r="B18" s="132" t="s">
        <v>40</v>
      </c>
      <c r="C18" s="133"/>
      <c r="D18" s="31">
        <v>0</v>
      </c>
      <c r="E18" s="3"/>
      <c r="F18" s="3"/>
      <c r="G18" s="15" t="s">
        <v>35</v>
      </c>
      <c r="H18" s="63">
        <v>2</v>
      </c>
      <c r="I18" s="17"/>
      <c r="J18" s="3"/>
      <c r="K18" s="139" t="s">
        <v>41</v>
      </c>
      <c r="L18" s="140"/>
      <c r="M18" s="3"/>
      <c r="N18" s="3"/>
      <c r="O18" s="3"/>
      <c r="P18" s="3"/>
      <c r="Q18" s="3"/>
    </row>
    <row r="19" spans="2:17" ht="45" x14ac:dyDescent="0.25">
      <c r="B19" s="132" t="s">
        <v>42</v>
      </c>
      <c r="C19" s="133"/>
      <c r="D19" s="31">
        <v>0</v>
      </c>
      <c r="E19" s="3"/>
      <c r="F19" s="3"/>
      <c r="G19" s="15" t="s">
        <v>43</v>
      </c>
      <c r="H19" s="63">
        <v>4</v>
      </c>
      <c r="I19" s="17"/>
      <c r="J19" s="3"/>
      <c r="K19" s="18" t="s">
        <v>44</v>
      </c>
      <c r="L19" s="19">
        <v>0</v>
      </c>
      <c r="M19" s="3"/>
      <c r="N19" s="3"/>
      <c r="O19" s="3"/>
      <c r="P19" s="3"/>
      <c r="Q19" s="3"/>
    </row>
    <row r="20" spans="2:17" ht="30" x14ac:dyDescent="0.25">
      <c r="B20" s="132" t="s">
        <v>45</v>
      </c>
      <c r="C20" s="133"/>
      <c r="D20" s="31">
        <v>1</v>
      </c>
      <c r="E20" s="3"/>
      <c r="F20" s="3"/>
      <c r="G20" s="15" t="s">
        <v>40</v>
      </c>
      <c r="H20" s="63">
        <v>249</v>
      </c>
      <c r="I20" s="17"/>
      <c r="J20" s="3"/>
      <c r="K20" s="18" t="s">
        <v>46</v>
      </c>
      <c r="L20" s="19">
        <v>0</v>
      </c>
      <c r="M20" s="3"/>
      <c r="N20" s="3"/>
      <c r="O20" s="3"/>
      <c r="P20" s="3"/>
      <c r="Q20" s="3"/>
    </row>
    <row r="21" spans="2:17" ht="15.75" x14ac:dyDescent="0.25">
      <c r="B21" s="132" t="s">
        <v>47</v>
      </c>
      <c r="C21" s="133"/>
      <c r="D21" s="31">
        <v>19160</v>
      </c>
      <c r="E21" s="3"/>
      <c r="F21" s="3"/>
      <c r="G21" s="15" t="s">
        <v>42</v>
      </c>
      <c r="H21" s="63">
        <v>838122</v>
      </c>
      <c r="I21" s="17"/>
      <c r="J21" s="3"/>
      <c r="K21" s="18" t="s">
        <v>48</v>
      </c>
      <c r="L21" s="19">
        <v>0</v>
      </c>
      <c r="M21" s="3"/>
      <c r="N21" s="3"/>
      <c r="O21" s="3"/>
      <c r="P21" s="3"/>
      <c r="Q21" s="3"/>
    </row>
    <row r="22" spans="2:17" ht="60" x14ac:dyDescent="0.25">
      <c r="B22" s="132" t="s">
        <v>49</v>
      </c>
      <c r="C22" s="133"/>
      <c r="D22" s="31">
        <v>57476</v>
      </c>
      <c r="E22" s="3"/>
      <c r="F22" s="3"/>
      <c r="G22" s="15" t="s">
        <v>45</v>
      </c>
      <c r="H22" s="63">
        <v>2</v>
      </c>
      <c r="I22" s="17"/>
      <c r="J22" s="3"/>
      <c r="K22" s="21" t="s">
        <v>50</v>
      </c>
      <c r="L22" s="19">
        <v>0</v>
      </c>
      <c r="M22" s="3"/>
      <c r="N22" s="3"/>
      <c r="O22" s="3"/>
      <c r="P22" s="3"/>
      <c r="Q22" s="3"/>
    </row>
    <row r="23" spans="2:17" ht="30" x14ac:dyDescent="0.25">
      <c r="B23" s="132" t="s">
        <v>51</v>
      </c>
      <c r="C23" s="133"/>
      <c r="D23" s="31">
        <v>0</v>
      </c>
      <c r="E23" s="3"/>
      <c r="F23" s="3"/>
      <c r="G23" s="15" t="s">
        <v>47</v>
      </c>
      <c r="H23" s="36">
        <v>2881</v>
      </c>
      <c r="I23" s="17"/>
      <c r="J23" s="3"/>
      <c r="K23" s="18" t="s">
        <v>52</v>
      </c>
      <c r="L23" s="19">
        <v>0</v>
      </c>
      <c r="M23" s="3"/>
      <c r="N23" s="3"/>
      <c r="O23" s="3"/>
      <c r="P23" s="3"/>
      <c r="Q23" s="3"/>
    </row>
    <row r="24" spans="2:17" ht="30" x14ac:dyDescent="0.25">
      <c r="B24" s="132" t="s">
        <v>53</v>
      </c>
      <c r="C24" s="133"/>
      <c r="D24" s="31">
        <v>0</v>
      </c>
      <c r="E24" s="3"/>
      <c r="F24" s="3"/>
      <c r="G24" s="15" t="s">
        <v>49</v>
      </c>
      <c r="H24" s="36">
        <v>4520</v>
      </c>
      <c r="I24" s="17"/>
      <c r="J24" s="3"/>
      <c r="K24" s="18" t="s">
        <v>54</v>
      </c>
      <c r="L24" s="19">
        <v>0</v>
      </c>
      <c r="M24" s="3"/>
      <c r="N24" s="3"/>
      <c r="O24" s="3"/>
      <c r="P24" s="3"/>
      <c r="Q24" s="3"/>
    </row>
    <row r="25" spans="2:17" ht="45" x14ac:dyDescent="0.25">
      <c r="B25" s="132" t="s">
        <v>55</v>
      </c>
      <c r="C25" s="133"/>
      <c r="D25" s="31">
        <v>0</v>
      </c>
      <c r="E25" s="3"/>
      <c r="F25" s="3"/>
      <c r="G25" s="15" t="s">
        <v>51</v>
      </c>
      <c r="H25" s="36">
        <v>0</v>
      </c>
      <c r="I25" s="17"/>
      <c r="J25" s="3"/>
      <c r="K25" s="18" t="s">
        <v>56</v>
      </c>
      <c r="L25" s="19">
        <v>0</v>
      </c>
      <c r="M25" s="3"/>
      <c r="N25" s="3"/>
      <c r="O25" s="3"/>
      <c r="P25" s="3"/>
      <c r="Q25" s="3"/>
    </row>
    <row r="26" spans="2:17" ht="31.5" x14ac:dyDescent="0.25">
      <c r="B26" s="132" t="s">
        <v>57</v>
      </c>
      <c r="C26" s="133"/>
      <c r="D26" s="31">
        <v>0</v>
      </c>
      <c r="E26" s="3"/>
      <c r="F26" s="3"/>
      <c r="G26" s="15" t="s">
        <v>53</v>
      </c>
      <c r="H26" s="36">
        <v>0</v>
      </c>
      <c r="I26" s="17"/>
      <c r="J26" s="3"/>
      <c r="K26" s="18" t="s">
        <v>58</v>
      </c>
      <c r="L26" s="19">
        <v>0</v>
      </c>
      <c r="M26" s="3"/>
      <c r="N26" s="3"/>
      <c r="O26" s="3"/>
      <c r="P26" s="3"/>
      <c r="Q26" s="3"/>
    </row>
    <row r="27" spans="2:17" ht="31.5" x14ac:dyDescent="0.25">
      <c r="B27" s="132" t="s">
        <v>59</v>
      </c>
      <c r="C27" s="133"/>
      <c r="D27" s="31">
        <v>0</v>
      </c>
      <c r="E27" s="3"/>
      <c r="F27" s="3"/>
      <c r="G27" s="15" t="s">
        <v>55</v>
      </c>
      <c r="H27" s="36">
        <v>0</v>
      </c>
      <c r="I27" s="17"/>
      <c r="J27" s="3"/>
      <c r="K27" s="18" t="s">
        <v>60</v>
      </c>
      <c r="L27" s="19">
        <v>0</v>
      </c>
      <c r="M27" s="3"/>
      <c r="N27" s="3"/>
      <c r="O27" s="3"/>
      <c r="P27" s="3"/>
      <c r="Q27" s="3"/>
    </row>
    <row r="28" spans="2:17" ht="15.75" x14ac:dyDescent="0.25">
      <c r="B28" s="132" t="s">
        <v>61</v>
      </c>
      <c r="C28" s="133"/>
      <c r="D28" s="64">
        <v>141</v>
      </c>
      <c r="E28" s="3"/>
      <c r="F28" s="3"/>
      <c r="G28" s="15" t="s">
        <v>57</v>
      </c>
      <c r="H28" s="36">
        <v>4</v>
      </c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132" t="s">
        <v>63</v>
      </c>
      <c r="C29" s="133"/>
      <c r="D29" s="64">
        <v>402</v>
      </c>
      <c r="E29" s="3"/>
      <c r="F29" s="3"/>
      <c r="G29" s="15" t="s">
        <v>59</v>
      </c>
      <c r="H29" s="36">
        <v>29</v>
      </c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B30" s="144" t="s">
        <v>84</v>
      </c>
      <c r="C30" s="144"/>
      <c r="D30" s="144"/>
      <c r="G30" s="21" t="s">
        <v>64</v>
      </c>
      <c r="H30" s="65">
        <v>5111</v>
      </c>
      <c r="I30" s="26"/>
    </row>
    <row r="31" spans="2:17" x14ac:dyDescent="0.25">
      <c r="B31" s="145" t="s">
        <v>85</v>
      </c>
      <c r="C31" s="145"/>
      <c r="D31" s="145"/>
      <c r="G31" s="27" t="s">
        <v>86</v>
      </c>
      <c r="H31" s="26"/>
      <c r="I31" s="26"/>
    </row>
    <row r="32" spans="2:17" ht="47.25" x14ac:dyDescent="0.25">
      <c r="B32" s="145" t="s">
        <v>87</v>
      </c>
      <c r="C32" s="145"/>
      <c r="D32" s="145"/>
      <c r="G32" s="66" t="s">
        <v>88</v>
      </c>
    </row>
    <row r="33" spans="7:7" x14ac:dyDescent="0.25">
      <c r="G33" t="s">
        <v>89</v>
      </c>
    </row>
    <row r="34" spans="7:7" ht="31.5" x14ac:dyDescent="0.25">
      <c r="G34" s="66" t="s">
        <v>90</v>
      </c>
    </row>
    <row r="35" spans="7:7" ht="45" x14ac:dyDescent="0.25">
      <c r="G35" s="26" t="s">
        <v>91</v>
      </c>
    </row>
  </sheetData>
  <mergeCells count="34">
    <mergeCell ref="B30:D30"/>
    <mergeCell ref="B31:D31"/>
    <mergeCell ref="B32:D32"/>
    <mergeCell ref="B23:C23"/>
    <mergeCell ref="B24:C24"/>
    <mergeCell ref="B25:C25"/>
    <mergeCell ref="B26:C26"/>
    <mergeCell ref="B27:C27"/>
    <mergeCell ref="B28:C28"/>
    <mergeCell ref="B19:C19"/>
    <mergeCell ref="B20:C20"/>
    <mergeCell ref="B21:C21"/>
    <mergeCell ref="B29:C29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311B4-194D-4830-803A-18C65E6ED973}">
  <dimension ref="B1:Q31"/>
  <sheetViews>
    <sheetView topLeftCell="C16" workbookViewId="0">
      <selection activeCell="F19" sqref="F19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134" t="s">
        <v>92</v>
      </c>
      <c r="D2" s="134"/>
      <c r="E2" s="59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67</v>
      </c>
      <c r="C3" s="134">
        <v>2019</v>
      </c>
      <c r="D3" s="134"/>
      <c r="E3" s="5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135" t="s">
        <v>4</v>
      </c>
      <c r="C5" s="135"/>
      <c r="D5" s="135"/>
      <c r="E5" s="6"/>
      <c r="F5" s="3"/>
      <c r="G5" s="136" t="s">
        <v>5</v>
      </c>
      <c r="H5" s="136"/>
      <c r="I5" s="7"/>
      <c r="J5" s="3"/>
      <c r="K5" s="129" t="s">
        <v>6</v>
      </c>
      <c r="L5" s="129"/>
      <c r="M5" s="3"/>
      <c r="N5" s="3"/>
      <c r="O5" s="3"/>
      <c r="P5" s="3"/>
      <c r="Q5" s="3"/>
    </row>
    <row r="6" spans="2:17" ht="15.75" x14ac:dyDescent="0.25">
      <c r="B6" s="130" t="s">
        <v>7</v>
      </c>
      <c r="C6" s="131"/>
      <c r="D6" s="11" t="s">
        <v>8</v>
      </c>
      <c r="E6" s="60"/>
      <c r="F6" s="3"/>
      <c r="G6" s="10" t="s">
        <v>7</v>
      </c>
      <c r="H6" s="11" t="s">
        <v>8</v>
      </c>
      <c r="I6" s="60"/>
      <c r="J6" s="3"/>
      <c r="K6" s="12" t="s">
        <v>7</v>
      </c>
      <c r="L6" s="13" t="s">
        <v>8</v>
      </c>
      <c r="M6" s="3"/>
      <c r="N6" s="3"/>
      <c r="O6" s="3"/>
      <c r="P6" s="3"/>
      <c r="Q6" s="3"/>
    </row>
    <row r="7" spans="2:17" ht="15.75" x14ac:dyDescent="0.25">
      <c r="B7" s="132" t="s">
        <v>9</v>
      </c>
      <c r="C7" s="133"/>
      <c r="D7" s="31">
        <v>1</v>
      </c>
      <c r="E7" s="3"/>
      <c r="F7" s="3"/>
      <c r="G7" s="15" t="s">
        <v>10</v>
      </c>
      <c r="H7" s="36">
        <v>12</v>
      </c>
      <c r="I7" s="17"/>
      <c r="J7" s="3"/>
      <c r="K7" s="137" t="s">
        <v>11</v>
      </c>
      <c r="L7" s="138"/>
      <c r="M7" s="3"/>
      <c r="N7" s="3"/>
      <c r="O7" s="3"/>
      <c r="P7" s="3"/>
      <c r="Q7" s="3"/>
    </row>
    <row r="8" spans="2:17" ht="45" x14ac:dyDescent="0.25">
      <c r="B8" s="132" t="s">
        <v>12</v>
      </c>
      <c r="C8" s="133"/>
      <c r="D8" s="31">
        <v>32</v>
      </c>
      <c r="E8" s="3"/>
      <c r="F8" s="3"/>
      <c r="G8" s="15" t="s">
        <v>13</v>
      </c>
      <c r="H8" s="36">
        <v>449</v>
      </c>
      <c r="I8" s="17"/>
      <c r="J8" s="3"/>
      <c r="K8" s="18" t="s">
        <v>14</v>
      </c>
      <c r="L8" s="19"/>
      <c r="M8" s="3"/>
      <c r="N8" s="3"/>
      <c r="O8" s="3"/>
      <c r="P8" s="3"/>
      <c r="Q8" s="3"/>
    </row>
    <row r="9" spans="2:17" ht="30" x14ac:dyDescent="0.25">
      <c r="B9" s="132" t="s">
        <v>15</v>
      </c>
      <c r="C9" s="133"/>
      <c r="D9" s="31"/>
      <c r="E9" s="3"/>
      <c r="F9" s="3"/>
      <c r="G9" s="15" t="s">
        <v>16</v>
      </c>
      <c r="H9" s="36">
        <v>5</v>
      </c>
      <c r="I9" s="17"/>
      <c r="J9" s="3"/>
      <c r="K9" s="18" t="s">
        <v>17</v>
      </c>
      <c r="L9" s="19"/>
      <c r="M9" s="3"/>
      <c r="N9" s="3"/>
      <c r="O9" s="3"/>
      <c r="P9" s="3"/>
      <c r="Q9" s="3"/>
    </row>
    <row r="10" spans="2:17" ht="30" x14ac:dyDescent="0.25">
      <c r="B10" s="132" t="s">
        <v>18</v>
      </c>
      <c r="C10" s="133"/>
      <c r="D10" s="31"/>
      <c r="E10" s="3"/>
      <c r="F10" s="3"/>
      <c r="G10" s="15" t="s">
        <v>18</v>
      </c>
      <c r="H10" s="36">
        <v>562</v>
      </c>
      <c r="I10" s="17"/>
      <c r="J10" s="3"/>
      <c r="K10" s="18" t="s">
        <v>19</v>
      </c>
      <c r="L10" s="25">
        <v>1</v>
      </c>
      <c r="M10" s="3"/>
      <c r="N10" s="3"/>
      <c r="O10" s="3"/>
      <c r="P10" s="3"/>
      <c r="Q10" s="3"/>
    </row>
    <row r="11" spans="2:17" ht="45" x14ac:dyDescent="0.25">
      <c r="B11" s="132" t="s">
        <v>20</v>
      </c>
      <c r="C11" s="133"/>
      <c r="D11" s="31"/>
      <c r="E11" s="3"/>
      <c r="F11" s="3"/>
      <c r="G11" s="15" t="s">
        <v>21</v>
      </c>
      <c r="H11" s="36">
        <v>3</v>
      </c>
      <c r="I11" s="17"/>
      <c r="J11" s="3"/>
      <c r="K11" s="18" t="s">
        <v>22</v>
      </c>
      <c r="L11" s="19"/>
      <c r="M11" s="3"/>
      <c r="N11" s="3"/>
      <c r="O11" s="3"/>
      <c r="P11" s="3"/>
      <c r="Q11" s="3"/>
    </row>
    <row r="12" spans="2:17" ht="31.5" x14ac:dyDescent="0.25">
      <c r="B12" s="132" t="s">
        <v>23</v>
      </c>
      <c r="C12" s="133"/>
      <c r="D12" s="31"/>
      <c r="E12" s="3"/>
      <c r="F12" s="3"/>
      <c r="G12" s="15" t="s">
        <v>24</v>
      </c>
      <c r="H12" s="51">
        <v>5470</v>
      </c>
      <c r="I12" s="17"/>
      <c r="J12" s="3"/>
      <c r="K12" s="18" t="s">
        <v>25</v>
      </c>
      <c r="L12" s="19"/>
      <c r="M12" s="3"/>
      <c r="N12" s="3"/>
      <c r="O12" s="3"/>
      <c r="P12" s="3"/>
      <c r="Q12" s="3"/>
    </row>
    <row r="13" spans="2:17" ht="30" x14ac:dyDescent="0.25">
      <c r="B13" s="132" t="s">
        <v>26</v>
      </c>
      <c r="C13" s="133"/>
      <c r="D13" s="31"/>
      <c r="E13" s="3"/>
      <c r="F13" s="3"/>
      <c r="G13" s="15" t="s">
        <v>27</v>
      </c>
      <c r="H13" s="36">
        <v>2</v>
      </c>
      <c r="I13" s="17"/>
      <c r="J13" s="3"/>
      <c r="K13" s="18" t="s">
        <v>28</v>
      </c>
      <c r="L13" s="19"/>
      <c r="M13" s="3"/>
      <c r="N13" s="3"/>
      <c r="O13" s="3"/>
      <c r="P13" s="3"/>
      <c r="Q13" s="3"/>
    </row>
    <row r="14" spans="2:17" ht="45" x14ac:dyDescent="0.25">
      <c r="B14" s="132" t="s">
        <v>29</v>
      </c>
      <c r="C14" s="133"/>
      <c r="D14" s="31"/>
      <c r="E14" s="3"/>
      <c r="F14" s="3"/>
      <c r="G14" s="15" t="s">
        <v>30</v>
      </c>
      <c r="H14" s="36">
        <v>85</v>
      </c>
      <c r="I14" s="17"/>
      <c r="J14" s="3"/>
      <c r="K14" s="18" t="s">
        <v>31</v>
      </c>
      <c r="L14" s="19"/>
      <c r="M14" s="3"/>
      <c r="N14" s="3"/>
      <c r="O14" s="3"/>
      <c r="P14" s="3"/>
      <c r="Q14" s="3"/>
    </row>
    <row r="15" spans="2:17" ht="30" x14ac:dyDescent="0.25">
      <c r="B15" s="132" t="s">
        <v>32</v>
      </c>
      <c r="C15" s="133"/>
      <c r="D15" s="31"/>
      <c r="E15" s="3"/>
      <c r="F15" s="3"/>
      <c r="G15" s="15" t="s">
        <v>33</v>
      </c>
      <c r="H15" s="36">
        <v>1</v>
      </c>
      <c r="I15" s="17"/>
      <c r="J15" s="3"/>
      <c r="K15" s="18" t="s">
        <v>34</v>
      </c>
      <c r="L15" s="19"/>
      <c r="M15" s="3"/>
      <c r="N15" s="3"/>
      <c r="O15" s="3"/>
      <c r="P15" s="3"/>
      <c r="Q15" s="3"/>
    </row>
    <row r="16" spans="2:17" ht="30" x14ac:dyDescent="0.25">
      <c r="B16" s="132" t="s">
        <v>35</v>
      </c>
      <c r="C16" s="133"/>
      <c r="D16" s="31"/>
      <c r="E16" s="3"/>
      <c r="F16" s="3"/>
      <c r="G16" s="15" t="s">
        <v>36</v>
      </c>
      <c r="H16" s="36">
        <v>35</v>
      </c>
      <c r="I16" s="17"/>
      <c r="J16" s="3"/>
      <c r="K16" s="18" t="s">
        <v>37</v>
      </c>
      <c r="L16" s="19"/>
      <c r="M16" s="3"/>
      <c r="N16" s="3"/>
      <c r="O16" s="3"/>
      <c r="P16" s="3"/>
      <c r="Q16" s="3"/>
    </row>
    <row r="17" spans="2:17" ht="30" x14ac:dyDescent="0.25">
      <c r="B17" s="132" t="s">
        <v>38</v>
      </c>
      <c r="C17" s="133"/>
      <c r="D17" s="31"/>
      <c r="E17" s="3"/>
      <c r="F17" s="3"/>
      <c r="G17" s="15" t="s">
        <v>32</v>
      </c>
      <c r="H17" s="36">
        <v>5</v>
      </c>
      <c r="I17" s="17"/>
      <c r="J17" s="3"/>
      <c r="K17" s="21" t="s">
        <v>39</v>
      </c>
      <c r="L17" s="19"/>
      <c r="M17" s="3"/>
      <c r="N17" s="3"/>
      <c r="O17" s="3"/>
      <c r="P17" s="3"/>
      <c r="Q17" s="3"/>
    </row>
    <row r="18" spans="2:17" ht="15.75" x14ac:dyDescent="0.25">
      <c r="B18" s="132" t="s">
        <v>40</v>
      </c>
      <c r="C18" s="133"/>
      <c r="D18" s="31">
        <v>32</v>
      </c>
      <c r="E18" s="3"/>
      <c r="F18" s="3"/>
      <c r="G18" s="15" t="s">
        <v>35</v>
      </c>
      <c r="H18" s="36"/>
      <c r="I18" s="17"/>
      <c r="J18" s="3"/>
      <c r="K18" s="139" t="s">
        <v>41</v>
      </c>
      <c r="L18" s="140"/>
      <c r="M18" s="3"/>
      <c r="N18" s="3"/>
      <c r="O18" s="3"/>
      <c r="P18" s="3"/>
      <c r="Q18" s="3"/>
    </row>
    <row r="19" spans="2:17" ht="45" x14ac:dyDescent="0.25">
      <c r="B19" s="132" t="s">
        <v>42</v>
      </c>
      <c r="C19" s="133"/>
      <c r="D19" s="31"/>
      <c r="E19" s="3"/>
      <c r="F19" s="3"/>
      <c r="G19" s="15" t="s">
        <v>43</v>
      </c>
      <c r="H19" s="36">
        <v>10</v>
      </c>
      <c r="I19" s="17"/>
      <c r="J19" s="3"/>
      <c r="K19" s="18" t="s">
        <v>44</v>
      </c>
      <c r="L19" s="19"/>
      <c r="M19" s="3"/>
      <c r="N19" s="3"/>
      <c r="O19" s="3"/>
      <c r="P19" s="3"/>
      <c r="Q19" s="3"/>
    </row>
    <row r="20" spans="2:17" ht="30" x14ac:dyDescent="0.25">
      <c r="B20" s="132" t="s">
        <v>45</v>
      </c>
      <c r="C20" s="133"/>
      <c r="D20" s="31">
        <v>1</v>
      </c>
      <c r="E20" s="3"/>
      <c r="F20" s="3"/>
      <c r="G20" s="15" t="s">
        <v>40</v>
      </c>
      <c r="H20" s="36">
        <v>1</v>
      </c>
      <c r="I20" s="17"/>
      <c r="J20" s="3"/>
      <c r="K20" s="18" t="s">
        <v>46</v>
      </c>
      <c r="L20" s="19"/>
      <c r="M20" s="3"/>
      <c r="N20" s="3"/>
      <c r="O20" s="3"/>
      <c r="P20" s="3"/>
      <c r="Q20" s="3"/>
    </row>
    <row r="21" spans="2:17" ht="15.75" x14ac:dyDescent="0.25">
      <c r="B21" s="132" t="s">
        <v>47</v>
      </c>
      <c r="C21" s="133"/>
      <c r="D21" s="57">
        <v>13000</v>
      </c>
      <c r="E21" s="3"/>
      <c r="F21" s="3"/>
      <c r="G21" s="15" t="s">
        <v>42</v>
      </c>
      <c r="H21" s="51">
        <v>1322</v>
      </c>
      <c r="I21" s="17"/>
      <c r="J21" s="3"/>
      <c r="K21" s="18" t="s">
        <v>48</v>
      </c>
      <c r="L21" s="19"/>
      <c r="M21" s="3"/>
      <c r="N21" s="3"/>
      <c r="O21" s="3"/>
      <c r="P21" s="3"/>
      <c r="Q21" s="3"/>
    </row>
    <row r="22" spans="2:17" ht="60" x14ac:dyDescent="0.25">
      <c r="B22" s="132" t="s">
        <v>49</v>
      </c>
      <c r="C22" s="133"/>
      <c r="D22" s="57">
        <v>21000</v>
      </c>
      <c r="E22" s="3"/>
      <c r="F22" s="3"/>
      <c r="G22" s="15" t="s">
        <v>45</v>
      </c>
      <c r="H22" s="36"/>
      <c r="I22" s="17"/>
      <c r="J22" s="3"/>
      <c r="K22" s="21" t="s">
        <v>50</v>
      </c>
      <c r="L22" s="19"/>
      <c r="M22" s="3"/>
      <c r="N22" s="3"/>
      <c r="O22" s="3"/>
      <c r="P22" s="3"/>
      <c r="Q22" s="3"/>
    </row>
    <row r="23" spans="2:17" ht="30" x14ac:dyDescent="0.25">
      <c r="B23" s="132" t="s">
        <v>51</v>
      </c>
      <c r="C23" s="133"/>
      <c r="D23" s="31"/>
      <c r="E23" s="3"/>
      <c r="F23" s="3"/>
      <c r="G23" s="15" t="s">
        <v>47</v>
      </c>
      <c r="H23" s="36"/>
      <c r="I23" s="17"/>
      <c r="J23" s="3"/>
      <c r="K23" s="18" t="s">
        <v>52</v>
      </c>
      <c r="L23" s="19"/>
      <c r="M23" s="3"/>
      <c r="N23" s="3"/>
      <c r="O23" s="3"/>
      <c r="P23" s="3"/>
      <c r="Q23" s="3"/>
    </row>
    <row r="24" spans="2:17" ht="30" x14ac:dyDescent="0.25">
      <c r="B24" s="132" t="s">
        <v>53</v>
      </c>
      <c r="C24" s="133"/>
      <c r="D24" s="31"/>
      <c r="E24" s="3"/>
      <c r="F24" s="3"/>
      <c r="G24" s="15" t="s">
        <v>49</v>
      </c>
      <c r="H24" s="51"/>
      <c r="I24" s="17"/>
      <c r="J24" s="3"/>
      <c r="K24" s="18" t="s">
        <v>54</v>
      </c>
      <c r="L24" s="19"/>
      <c r="M24" s="3"/>
      <c r="N24" s="3"/>
      <c r="O24" s="3"/>
      <c r="P24" s="3"/>
      <c r="Q24" s="3"/>
    </row>
    <row r="25" spans="2:17" ht="45" x14ac:dyDescent="0.25">
      <c r="B25" s="132" t="s">
        <v>55</v>
      </c>
      <c r="C25" s="133"/>
      <c r="D25" s="31"/>
      <c r="E25" s="3"/>
      <c r="F25" s="3"/>
      <c r="G25" s="15" t="s">
        <v>51</v>
      </c>
      <c r="H25" s="36"/>
      <c r="I25" s="17"/>
      <c r="J25" s="3"/>
      <c r="K25" s="18" t="s">
        <v>56</v>
      </c>
      <c r="L25" s="19"/>
      <c r="M25" s="3"/>
      <c r="N25" s="3"/>
      <c r="O25" s="3"/>
      <c r="P25" s="3"/>
      <c r="Q25" s="3"/>
    </row>
    <row r="26" spans="2:17" ht="31.5" x14ac:dyDescent="0.25">
      <c r="B26" s="132" t="s">
        <v>57</v>
      </c>
      <c r="C26" s="133"/>
      <c r="D26" s="31"/>
      <c r="E26" s="3"/>
      <c r="F26" s="3"/>
      <c r="G26" s="15" t="s">
        <v>53</v>
      </c>
      <c r="H26" s="36"/>
      <c r="I26" s="17"/>
      <c r="J26" s="3"/>
      <c r="K26" s="18" t="s">
        <v>58</v>
      </c>
      <c r="L26" s="19"/>
      <c r="M26" s="3"/>
      <c r="N26" s="3"/>
      <c r="O26" s="3"/>
      <c r="P26" s="3"/>
      <c r="Q26" s="3"/>
    </row>
    <row r="27" spans="2:17" ht="31.5" x14ac:dyDescent="0.25">
      <c r="B27" s="132" t="s">
        <v>59</v>
      </c>
      <c r="C27" s="133"/>
      <c r="D27" s="31"/>
      <c r="E27" s="3"/>
      <c r="F27" s="3"/>
      <c r="G27" s="15" t="s">
        <v>55</v>
      </c>
      <c r="H27" s="36"/>
      <c r="I27" s="17"/>
      <c r="J27" s="3"/>
      <c r="K27" s="18" t="s">
        <v>60</v>
      </c>
      <c r="L27" s="19"/>
      <c r="M27" s="3"/>
      <c r="N27" s="3"/>
      <c r="O27" s="3"/>
      <c r="P27" s="3"/>
      <c r="Q27" s="3"/>
    </row>
    <row r="28" spans="2:17" ht="47.25" x14ac:dyDescent="0.25">
      <c r="B28" s="132" t="s">
        <v>61</v>
      </c>
      <c r="C28" s="133"/>
      <c r="D28" s="52" t="s">
        <v>93</v>
      </c>
      <c r="E28" s="3"/>
      <c r="F28" s="3"/>
      <c r="G28" s="15" t="s">
        <v>57</v>
      </c>
      <c r="H28" s="36"/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132" t="s">
        <v>63</v>
      </c>
      <c r="C29" s="133"/>
      <c r="D29" s="31"/>
      <c r="E29" s="3"/>
      <c r="F29" s="3"/>
      <c r="G29" s="15" t="s">
        <v>59</v>
      </c>
      <c r="H29" s="36"/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64</v>
      </c>
      <c r="H30" s="25"/>
      <c r="I30" s="26"/>
    </row>
    <row r="31" spans="2:17" x14ac:dyDescent="0.25">
      <c r="G31" s="27"/>
      <c r="H31" s="26"/>
      <c r="I31" s="26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C2723-65D3-4BAF-AE3C-4B8DC04EE079}">
  <dimension ref="B1:Q31"/>
  <sheetViews>
    <sheetView topLeftCell="C4" workbookViewId="0">
      <selection activeCell="D20" sqref="D20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134" t="s">
        <v>94</v>
      </c>
      <c r="D2" s="134"/>
      <c r="E2" s="6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67</v>
      </c>
      <c r="C3" s="134">
        <v>2019</v>
      </c>
      <c r="D3" s="134"/>
      <c r="E3" s="6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135" t="s">
        <v>4</v>
      </c>
      <c r="C5" s="135"/>
      <c r="D5" s="135"/>
      <c r="E5" s="6"/>
      <c r="F5" s="3"/>
      <c r="G5" s="136" t="s">
        <v>5</v>
      </c>
      <c r="H5" s="136"/>
      <c r="I5" s="7"/>
      <c r="J5" s="3"/>
      <c r="K5" s="129" t="s">
        <v>6</v>
      </c>
      <c r="L5" s="129"/>
      <c r="M5" s="3"/>
      <c r="N5" s="3"/>
      <c r="O5" s="3"/>
      <c r="P5" s="3"/>
      <c r="Q5" s="3"/>
    </row>
    <row r="6" spans="2:17" ht="15.75" x14ac:dyDescent="0.25">
      <c r="B6" s="130" t="s">
        <v>7</v>
      </c>
      <c r="C6" s="131"/>
      <c r="D6" s="11" t="s">
        <v>8</v>
      </c>
      <c r="E6" s="61"/>
      <c r="F6" s="3"/>
      <c r="G6" s="10" t="s">
        <v>7</v>
      </c>
      <c r="H6" s="11" t="s">
        <v>8</v>
      </c>
      <c r="I6" s="61"/>
      <c r="J6" s="3"/>
      <c r="K6" s="12" t="s">
        <v>7</v>
      </c>
      <c r="L6" s="13" t="s">
        <v>8</v>
      </c>
      <c r="M6" s="3"/>
      <c r="N6" s="3"/>
      <c r="O6" s="3"/>
      <c r="P6" s="3"/>
      <c r="Q6" s="3"/>
    </row>
    <row r="7" spans="2:17" ht="15.75" x14ac:dyDescent="0.25">
      <c r="B7" s="132" t="s">
        <v>9</v>
      </c>
      <c r="C7" s="133"/>
      <c r="D7" s="31">
        <v>2</v>
      </c>
      <c r="E7" s="3"/>
      <c r="F7" s="3"/>
      <c r="G7" s="15" t="s">
        <v>10</v>
      </c>
      <c r="H7" s="36">
        <v>4</v>
      </c>
      <c r="I7" s="17"/>
      <c r="J7" s="3"/>
      <c r="K7" s="137" t="s">
        <v>11</v>
      </c>
      <c r="L7" s="138"/>
      <c r="M7" s="3"/>
      <c r="N7" s="3"/>
      <c r="O7" s="3"/>
      <c r="P7" s="3"/>
      <c r="Q7" s="3"/>
    </row>
    <row r="8" spans="2:17" ht="45" x14ac:dyDescent="0.25">
      <c r="B8" s="132" t="s">
        <v>12</v>
      </c>
      <c r="C8" s="133"/>
      <c r="D8" s="31">
        <v>40</v>
      </c>
      <c r="E8" s="3"/>
      <c r="F8" s="3"/>
      <c r="G8" s="15" t="s">
        <v>13</v>
      </c>
      <c r="H8" s="36">
        <v>235</v>
      </c>
      <c r="I8" s="17"/>
      <c r="J8" s="3"/>
      <c r="K8" s="18" t="s">
        <v>14</v>
      </c>
      <c r="L8" s="19"/>
      <c r="M8" s="3"/>
      <c r="N8" s="3"/>
      <c r="O8" s="3"/>
      <c r="P8" s="3"/>
      <c r="Q8" s="3"/>
    </row>
    <row r="9" spans="2:17" ht="30" x14ac:dyDescent="0.25">
      <c r="B9" s="132" t="s">
        <v>15</v>
      </c>
      <c r="C9" s="133"/>
      <c r="D9" s="31"/>
      <c r="E9" s="3"/>
      <c r="F9" s="3"/>
      <c r="G9" s="15" t="s">
        <v>16</v>
      </c>
      <c r="H9" s="36">
        <v>2</v>
      </c>
      <c r="I9" s="17"/>
      <c r="J9" s="3"/>
      <c r="K9" s="18" t="s">
        <v>17</v>
      </c>
      <c r="L9" s="19"/>
      <c r="M9" s="3"/>
      <c r="N9" s="3"/>
      <c r="O9" s="3"/>
      <c r="P9" s="3"/>
      <c r="Q9" s="3"/>
    </row>
    <row r="10" spans="2:17" ht="30" x14ac:dyDescent="0.25">
      <c r="B10" s="132" t="s">
        <v>18</v>
      </c>
      <c r="C10" s="133"/>
      <c r="D10" s="31"/>
      <c r="E10" s="3"/>
      <c r="F10" s="3"/>
      <c r="G10" s="15" t="s">
        <v>18</v>
      </c>
      <c r="H10" s="36">
        <v>400</v>
      </c>
      <c r="I10" s="17"/>
      <c r="J10" s="3"/>
      <c r="K10" s="18" t="s">
        <v>19</v>
      </c>
      <c r="L10" s="19"/>
      <c r="M10" s="3"/>
      <c r="N10" s="3"/>
      <c r="O10" s="3"/>
      <c r="P10" s="3"/>
      <c r="Q10" s="3"/>
    </row>
    <row r="11" spans="2:17" ht="45" x14ac:dyDescent="0.25">
      <c r="B11" s="132" t="s">
        <v>20</v>
      </c>
      <c r="C11" s="133"/>
      <c r="D11" s="31"/>
      <c r="E11" s="3"/>
      <c r="F11" s="3"/>
      <c r="G11" s="15" t="s">
        <v>21</v>
      </c>
      <c r="H11" s="36">
        <v>3</v>
      </c>
      <c r="I11" s="17"/>
      <c r="J11" s="3"/>
      <c r="K11" s="18" t="s">
        <v>22</v>
      </c>
      <c r="L11" s="19"/>
      <c r="M11" s="3"/>
      <c r="N11" s="3"/>
      <c r="O11" s="3"/>
      <c r="P11" s="3"/>
      <c r="Q11" s="3"/>
    </row>
    <row r="12" spans="2:17" ht="31.5" x14ac:dyDescent="0.25">
      <c r="B12" s="132" t="s">
        <v>23</v>
      </c>
      <c r="C12" s="133"/>
      <c r="D12" s="31"/>
      <c r="E12" s="3"/>
      <c r="F12" s="3"/>
      <c r="G12" s="15" t="s">
        <v>24</v>
      </c>
      <c r="H12" s="36">
        <v>2127</v>
      </c>
      <c r="I12" s="17"/>
      <c r="J12" s="3"/>
      <c r="K12" s="18" t="s">
        <v>25</v>
      </c>
      <c r="L12" s="19"/>
      <c r="M12" s="3"/>
      <c r="N12" s="3"/>
      <c r="O12" s="3"/>
      <c r="P12" s="3"/>
      <c r="Q12" s="3"/>
    </row>
    <row r="13" spans="2:17" ht="30" x14ac:dyDescent="0.25">
      <c r="B13" s="132" t="s">
        <v>26</v>
      </c>
      <c r="C13" s="133"/>
      <c r="D13" s="31"/>
      <c r="E13" s="3"/>
      <c r="F13" s="3"/>
      <c r="G13" s="15" t="s">
        <v>27</v>
      </c>
      <c r="H13" s="36">
        <v>4</v>
      </c>
      <c r="I13" s="17"/>
      <c r="J13" s="3"/>
      <c r="K13" s="18" t="s">
        <v>28</v>
      </c>
      <c r="L13" s="19"/>
      <c r="M13" s="3"/>
      <c r="N13" s="3"/>
      <c r="O13" s="3"/>
      <c r="P13" s="3"/>
      <c r="Q13" s="3"/>
    </row>
    <row r="14" spans="2:17" ht="45" x14ac:dyDescent="0.25">
      <c r="B14" s="132" t="s">
        <v>29</v>
      </c>
      <c r="C14" s="133"/>
      <c r="D14" s="31"/>
      <c r="E14" s="3"/>
      <c r="F14" s="3"/>
      <c r="G14" s="15" t="s">
        <v>30</v>
      </c>
      <c r="H14" s="36">
        <v>205</v>
      </c>
      <c r="I14" s="17"/>
      <c r="J14" s="3"/>
      <c r="K14" s="18" t="s">
        <v>31</v>
      </c>
      <c r="L14" s="19"/>
      <c r="M14" s="3"/>
      <c r="N14" s="3"/>
      <c r="O14" s="3"/>
      <c r="P14" s="3"/>
      <c r="Q14" s="3"/>
    </row>
    <row r="15" spans="2:17" ht="30" x14ac:dyDescent="0.25">
      <c r="B15" s="132" t="s">
        <v>32</v>
      </c>
      <c r="C15" s="133"/>
      <c r="D15" s="31"/>
      <c r="E15" s="3"/>
      <c r="F15" s="3"/>
      <c r="G15" s="15" t="s">
        <v>33</v>
      </c>
      <c r="H15" s="36">
        <v>2</v>
      </c>
      <c r="I15" s="17"/>
      <c r="J15" s="3"/>
      <c r="K15" s="18" t="s">
        <v>34</v>
      </c>
      <c r="L15" s="19"/>
      <c r="M15" s="3"/>
      <c r="N15" s="3"/>
      <c r="O15" s="3"/>
      <c r="P15" s="3"/>
      <c r="Q15" s="3"/>
    </row>
    <row r="16" spans="2:17" ht="30" x14ac:dyDescent="0.25">
      <c r="B16" s="132" t="s">
        <v>35</v>
      </c>
      <c r="C16" s="133"/>
      <c r="D16" s="31"/>
      <c r="E16" s="3"/>
      <c r="F16" s="3"/>
      <c r="G16" s="15" t="s">
        <v>36</v>
      </c>
      <c r="H16" s="36">
        <v>68</v>
      </c>
      <c r="I16" s="17"/>
      <c r="J16" s="3"/>
      <c r="K16" s="18" t="s">
        <v>37</v>
      </c>
      <c r="L16" s="19"/>
      <c r="M16" s="3"/>
      <c r="N16" s="3"/>
      <c r="O16" s="3"/>
      <c r="P16" s="3"/>
      <c r="Q16" s="3"/>
    </row>
    <row r="17" spans="2:17" ht="30" x14ac:dyDescent="0.25">
      <c r="B17" s="132" t="s">
        <v>38</v>
      </c>
      <c r="C17" s="133"/>
      <c r="D17" s="31"/>
      <c r="E17" s="3"/>
      <c r="F17" s="3"/>
      <c r="G17" s="15" t="s">
        <v>32</v>
      </c>
      <c r="H17" s="36">
        <v>3</v>
      </c>
      <c r="I17" s="17"/>
      <c r="J17" s="3"/>
      <c r="K17" s="21" t="s">
        <v>39</v>
      </c>
      <c r="L17" s="19"/>
      <c r="M17" s="3"/>
      <c r="N17" s="3"/>
      <c r="O17" s="3"/>
      <c r="P17" s="3"/>
      <c r="Q17" s="3"/>
    </row>
    <row r="18" spans="2:17" ht="15.75" x14ac:dyDescent="0.25">
      <c r="B18" s="132" t="s">
        <v>40</v>
      </c>
      <c r="C18" s="133"/>
      <c r="D18" s="69">
        <v>15</v>
      </c>
      <c r="E18" s="3"/>
      <c r="F18" s="3"/>
      <c r="G18" s="15" t="s">
        <v>35</v>
      </c>
      <c r="H18" s="36"/>
      <c r="I18" s="17"/>
      <c r="J18" s="3"/>
      <c r="K18" s="139" t="s">
        <v>41</v>
      </c>
      <c r="L18" s="140"/>
      <c r="M18" s="3"/>
      <c r="N18" s="3"/>
      <c r="O18" s="3"/>
      <c r="P18" s="3"/>
      <c r="Q18" s="3"/>
    </row>
    <row r="19" spans="2:17" ht="45" x14ac:dyDescent="0.25">
      <c r="B19" s="132" t="s">
        <v>42</v>
      </c>
      <c r="C19" s="133"/>
      <c r="D19" s="31">
        <f>74000+472113</f>
        <v>546113</v>
      </c>
      <c r="E19" s="3"/>
      <c r="F19" s="3"/>
      <c r="G19" s="15" t="s">
        <v>43</v>
      </c>
      <c r="H19" s="36"/>
      <c r="I19" s="17"/>
      <c r="J19" s="3"/>
      <c r="K19" s="18" t="s">
        <v>44</v>
      </c>
      <c r="L19" s="19"/>
      <c r="M19" s="3"/>
      <c r="N19" s="3"/>
      <c r="O19" s="3"/>
      <c r="P19" s="3"/>
      <c r="Q19" s="3"/>
    </row>
    <row r="20" spans="2:17" ht="30" x14ac:dyDescent="0.25">
      <c r="B20" s="132" t="s">
        <v>45</v>
      </c>
      <c r="C20" s="133"/>
      <c r="D20" s="31">
        <v>1</v>
      </c>
      <c r="E20" s="3"/>
      <c r="F20" s="3"/>
      <c r="G20" s="15" t="s">
        <v>40</v>
      </c>
      <c r="H20" s="36"/>
      <c r="I20" s="17"/>
      <c r="J20" s="3"/>
      <c r="K20" s="18" t="s">
        <v>46</v>
      </c>
      <c r="L20" s="19"/>
      <c r="M20" s="3"/>
      <c r="N20" s="3"/>
      <c r="O20" s="3"/>
      <c r="P20" s="3"/>
      <c r="Q20" s="3"/>
    </row>
    <row r="21" spans="2:17" ht="15.75" x14ac:dyDescent="0.25">
      <c r="B21" s="132" t="s">
        <v>47</v>
      </c>
      <c r="C21" s="133"/>
      <c r="D21" s="56">
        <v>8238</v>
      </c>
      <c r="E21" s="3"/>
      <c r="F21" s="3"/>
      <c r="G21" s="15" t="s">
        <v>42</v>
      </c>
      <c r="H21" s="36"/>
      <c r="I21" s="17"/>
      <c r="J21" s="3"/>
      <c r="K21" s="18" t="s">
        <v>48</v>
      </c>
      <c r="L21" s="19"/>
      <c r="M21" s="3"/>
      <c r="N21" s="3"/>
      <c r="O21" s="3"/>
      <c r="P21" s="3"/>
      <c r="Q21" s="3"/>
    </row>
    <row r="22" spans="2:17" ht="60" x14ac:dyDescent="0.25">
      <c r="B22" s="132" t="s">
        <v>49</v>
      </c>
      <c r="C22" s="133"/>
      <c r="D22" s="56">
        <v>16427</v>
      </c>
      <c r="E22" s="3"/>
      <c r="F22" s="3"/>
      <c r="G22" s="15" t="s">
        <v>45</v>
      </c>
      <c r="H22" s="36">
        <v>1</v>
      </c>
      <c r="I22" s="17"/>
      <c r="J22" s="3"/>
      <c r="K22" s="21" t="s">
        <v>50</v>
      </c>
      <c r="L22" s="19"/>
      <c r="M22" s="3"/>
      <c r="N22" s="3"/>
      <c r="O22" s="3"/>
      <c r="P22" s="3"/>
      <c r="Q22" s="3"/>
    </row>
    <row r="23" spans="2:17" ht="30" x14ac:dyDescent="0.25">
      <c r="B23" s="132" t="s">
        <v>51</v>
      </c>
      <c r="C23" s="133"/>
      <c r="D23" s="31"/>
      <c r="E23" s="3"/>
      <c r="F23" s="3"/>
      <c r="G23" s="15" t="s">
        <v>47</v>
      </c>
      <c r="H23" s="36">
        <v>1264</v>
      </c>
      <c r="I23" s="17"/>
      <c r="J23" s="3"/>
      <c r="K23" s="18" t="s">
        <v>52</v>
      </c>
      <c r="L23" s="19"/>
      <c r="M23" s="3"/>
      <c r="N23" s="3"/>
      <c r="O23" s="3"/>
      <c r="P23" s="3"/>
      <c r="Q23" s="3"/>
    </row>
    <row r="24" spans="2:17" ht="30" x14ac:dyDescent="0.25">
      <c r="B24" s="132" t="s">
        <v>53</v>
      </c>
      <c r="C24" s="133"/>
      <c r="D24" s="31"/>
      <c r="E24" s="3"/>
      <c r="F24" s="3"/>
      <c r="G24" s="15" t="s">
        <v>49</v>
      </c>
      <c r="H24" s="36">
        <v>2376</v>
      </c>
      <c r="I24" s="17"/>
      <c r="J24" s="3"/>
      <c r="K24" s="18" t="s">
        <v>54</v>
      </c>
      <c r="L24" s="19"/>
      <c r="M24" s="3"/>
      <c r="N24" s="3"/>
      <c r="O24" s="3"/>
      <c r="P24" s="3"/>
      <c r="Q24" s="3"/>
    </row>
    <row r="25" spans="2:17" ht="45" x14ac:dyDescent="0.25">
      <c r="B25" s="132" t="s">
        <v>55</v>
      </c>
      <c r="C25" s="133"/>
      <c r="D25" s="31"/>
      <c r="E25" s="3"/>
      <c r="F25" s="3"/>
      <c r="G25" s="15" t="s">
        <v>51</v>
      </c>
      <c r="H25" s="36"/>
      <c r="I25" s="17"/>
      <c r="J25" s="3"/>
      <c r="K25" s="18" t="s">
        <v>56</v>
      </c>
      <c r="L25" s="19"/>
      <c r="M25" s="3"/>
      <c r="N25" s="3"/>
      <c r="O25" s="3"/>
      <c r="P25" s="3"/>
      <c r="Q25" s="3"/>
    </row>
    <row r="26" spans="2:17" ht="31.5" x14ac:dyDescent="0.25">
      <c r="B26" s="132" t="s">
        <v>57</v>
      </c>
      <c r="C26" s="133"/>
      <c r="D26" s="31"/>
      <c r="E26" s="3"/>
      <c r="F26" s="3"/>
      <c r="G26" s="15" t="s">
        <v>53</v>
      </c>
      <c r="H26" s="36"/>
      <c r="I26" s="17"/>
      <c r="J26" s="3"/>
      <c r="K26" s="18" t="s">
        <v>58</v>
      </c>
      <c r="L26" s="19"/>
      <c r="M26" s="3"/>
      <c r="N26" s="3"/>
      <c r="O26" s="3"/>
      <c r="P26" s="3"/>
      <c r="Q26" s="3"/>
    </row>
    <row r="27" spans="2:17" ht="31.5" x14ac:dyDescent="0.25">
      <c r="B27" s="132" t="s">
        <v>59</v>
      </c>
      <c r="C27" s="133"/>
      <c r="D27" s="31"/>
      <c r="E27" s="3"/>
      <c r="F27" s="3"/>
      <c r="G27" s="15" t="s">
        <v>55</v>
      </c>
      <c r="H27" s="36"/>
      <c r="I27" s="17"/>
      <c r="J27" s="3"/>
      <c r="K27" s="18" t="s">
        <v>60</v>
      </c>
      <c r="L27" s="19"/>
      <c r="M27" s="3"/>
      <c r="N27" s="3"/>
      <c r="O27" s="3"/>
      <c r="P27" s="3"/>
      <c r="Q27" s="3"/>
    </row>
    <row r="28" spans="2:17" ht="15.75" x14ac:dyDescent="0.25">
      <c r="B28" s="132" t="s">
        <v>61</v>
      </c>
      <c r="C28" s="133"/>
      <c r="D28" s="56">
        <v>1400</v>
      </c>
      <c r="E28" s="3"/>
      <c r="F28" s="3"/>
      <c r="G28" s="15" t="s">
        <v>57</v>
      </c>
      <c r="H28" s="36">
        <v>2</v>
      </c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132" t="s">
        <v>63</v>
      </c>
      <c r="C29" s="133"/>
      <c r="D29" s="56">
        <v>1800</v>
      </c>
      <c r="E29" s="3"/>
      <c r="F29" s="3"/>
      <c r="G29" s="15" t="s">
        <v>59</v>
      </c>
      <c r="H29" s="36">
        <v>50</v>
      </c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64</v>
      </c>
      <c r="H30" s="25"/>
      <c r="I30" s="26"/>
    </row>
    <row r="31" spans="2:17" x14ac:dyDescent="0.25">
      <c r="G31" s="27"/>
      <c r="H31" s="26"/>
      <c r="I31" s="26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37DCB-C739-4BB6-B49F-5DEDB8F3F465}">
  <dimension ref="B1:Q45"/>
  <sheetViews>
    <sheetView topLeftCell="C13" workbookViewId="0">
      <selection activeCell="H20" sqref="H20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72"/>
      <c r="E1" s="7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95</v>
      </c>
      <c r="C2" s="67" t="s">
        <v>96</v>
      </c>
      <c r="D2" s="72"/>
      <c r="E2" s="7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97</v>
      </c>
      <c r="C3" s="67">
        <v>2019</v>
      </c>
      <c r="D3" s="72"/>
      <c r="E3" s="7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72"/>
      <c r="E4" s="7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135" t="s">
        <v>4</v>
      </c>
      <c r="C5" s="135"/>
      <c r="D5" s="135"/>
      <c r="E5" s="6"/>
      <c r="F5" s="3"/>
      <c r="G5" s="136" t="s">
        <v>5</v>
      </c>
      <c r="H5" s="136"/>
      <c r="I5" s="7"/>
      <c r="J5" s="3"/>
      <c r="K5" s="129" t="s">
        <v>6</v>
      </c>
      <c r="L5" s="129"/>
      <c r="M5" s="3"/>
      <c r="N5" s="3"/>
      <c r="O5" s="3"/>
      <c r="P5" s="3"/>
      <c r="Q5" s="3"/>
    </row>
    <row r="6" spans="2:17" ht="15.75" x14ac:dyDescent="0.25">
      <c r="B6" s="130" t="s">
        <v>7</v>
      </c>
      <c r="C6" s="131"/>
      <c r="D6" s="11" t="s">
        <v>8</v>
      </c>
      <c r="E6" s="68"/>
      <c r="F6" s="3"/>
      <c r="G6" s="10" t="s">
        <v>7</v>
      </c>
      <c r="H6" s="11" t="s">
        <v>8</v>
      </c>
      <c r="I6" s="68"/>
      <c r="J6" s="3"/>
      <c r="K6" s="12" t="s">
        <v>7</v>
      </c>
      <c r="L6" s="13" t="s">
        <v>8</v>
      </c>
      <c r="M6" s="3"/>
      <c r="N6" s="3"/>
      <c r="O6" s="3"/>
      <c r="P6" s="3"/>
      <c r="Q6" s="3"/>
    </row>
    <row r="7" spans="2:17" ht="15.75" x14ac:dyDescent="0.25">
      <c r="B7" s="132" t="s">
        <v>9</v>
      </c>
      <c r="C7" s="133"/>
      <c r="D7" s="73">
        <v>2</v>
      </c>
      <c r="E7" s="3"/>
      <c r="F7" s="3"/>
      <c r="G7" s="15" t="s">
        <v>10</v>
      </c>
      <c r="H7" s="74">
        <v>7</v>
      </c>
      <c r="I7" s="17"/>
      <c r="J7" s="3"/>
      <c r="K7" s="137" t="s">
        <v>11</v>
      </c>
      <c r="L7" s="138"/>
      <c r="M7" s="3"/>
      <c r="N7" s="3"/>
      <c r="O7" s="3"/>
      <c r="P7" s="3"/>
      <c r="Q7" s="3"/>
    </row>
    <row r="8" spans="2:17" ht="45" x14ac:dyDescent="0.25">
      <c r="B8" s="132" t="s">
        <v>12</v>
      </c>
      <c r="C8" s="133"/>
      <c r="D8" s="73">
        <v>162</v>
      </c>
      <c r="E8" s="3"/>
      <c r="F8" s="3"/>
      <c r="G8" s="15" t="s">
        <v>13</v>
      </c>
      <c r="H8" s="74">
        <v>535</v>
      </c>
      <c r="I8" s="17"/>
      <c r="J8" s="3"/>
      <c r="K8" s="18" t="s">
        <v>14</v>
      </c>
      <c r="L8" s="75"/>
      <c r="M8" s="3"/>
      <c r="N8" s="3"/>
      <c r="O8" s="3"/>
      <c r="P8" s="3"/>
      <c r="Q8" s="3"/>
    </row>
    <row r="9" spans="2:17" ht="30" x14ac:dyDescent="0.25">
      <c r="B9" s="132" t="s">
        <v>15</v>
      </c>
      <c r="C9" s="133"/>
      <c r="D9" s="39"/>
      <c r="E9" s="3"/>
      <c r="F9" s="3"/>
      <c r="G9" s="15" t="s">
        <v>16</v>
      </c>
      <c r="H9" s="74">
        <v>1</v>
      </c>
      <c r="I9" s="17"/>
      <c r="J9" s="3"/>
      <c r="K9" s="18" t="s">
        <v>17</v>
      </c>
      <c r="L9" s="75"/>
      <c r="M9" s="3"/>
      <c r="N9" s="3"/>
      <c r="O9" s="3"/>
      <c r="P9" s="3"/>
      <c r="Q9" s="3"/>
    </row>
    <row r="10" spans="2:17" ht="30" x14ac:dyDescent="0.25">
      <c r="B10" s="132" t="s">
        <v>18</v>
      </c>
      <c r="C10" s="133"/>
      <c r="D10" s="39"/>
      <c r="E10" s="3"/>
      <c r="F10" s="3"/>
      <c r="G10" s="15" t="s">
        <v>18</v>
      </c>
      <c r="H10" s="74">
        <v>123</v>
      </c>
      <c r="I10" s="17"/>
      <c r="J10" s="3"/>
      <c r="K10" s="18" t="s">
        <v>19</v>
      </c>
      <c r="L10" s="75">
        <v>2</v>
      </c>
      <c r="M10" s="3"/>
      <c r="N10" s="3"/>
      <c r="O10" s="3"/>
      <c r="P10" s="3"/>
      <c r="Q10" s="3"/>
    </row>
    <row r="11" spans="2:17" ht="45" x14ac:dyDescent="0.25">
      <c r="B11" s="132" t="s">
        <v>20</v>
      </c>
      <c r="C11" s="133"/>
      <c r="D11" s="39"/>
      <c r="E11" s="3"/>
      <c r="F11" s="3"/>
      <c r="G11" s="15" t="s">
        <v>21</v>
      </c>
      <c r="H11" s="74">
        <v>8</v>
      </c>
      <c r="I11" s="17"/>
      <c r="J11" s="3"/>
      <c r="K11" s="18" t="s">
        <v>22</v>
      </c>
      <c r="L11" s="75"/>
      <c r="M11" s="3"/>
      <c r="N11" s="3"/>
      <c r="O11" s="3"/>
      <c r="P11" s="3"/>
      <c r="Q11" s="3"/>
    </row>
    <row r="12" spans="2:17" ht="31.5" x14ac:dyDescent="0.25">
      <c r="B12" s="132" t="s">
        <v>23</v>
      </c>
      <c r="C12" s="133"/>
      <c r="D12" s="39"/>
      <c r="E12" s="3"/>
      <c r="F12" s="3"/>
      <c r="G12" s="15" t="s">
        <v>24</v>
      </c>
      <c r="H12" s="32">
        <v>11021</v>
      </c>
      <c r="I12" s="17"/>
      <c r="J12" s="3"/>
      <c r="K12" s="18" t="s">
        <v>25</v>
      </c>
      <c r="L12" s="75"/>
      <c r="M12" s="3"/>
      <c r="N12" s="3"/>
      <c r="O12" s="3"/>
      <c r="P12" s="3"/>
      <c r="Q12" s="3"/>
    </row>
    <row r="13" spans="2:17" ht="30" x14ac:dyDescent="0.25">
      <c r="B13" s="132" t="s">
        <v>26</v>
      </c>
      <c r="C13" s="133"/>
      <c r="D13" s="39"/>
      <c r="E13" s="3"/>
      <c r="F13" s="3"/>
      <c r="G13" s="15" t="s">
        <v>27</v>
      </c>
      <c r="H13" s="74">
        <v>3</v>
      </c>
      <c r="I13" s="17"/>
      <c r="J13" s="3"/>
      <c r="K13" s="18" t="s">
        <v>28</v>
      </c>
      <c r="L13" s="75"/>
      <c r="M13" s="3"/>
      <c r="N13" s="3"/>
      <c r="O13" s="3"/>
      <c r="P13" s="3"/>
      <c r="Q13" s="3"/>
    </row>
    <row r="14" spans="2:17" ht="45" x14ac:dyDescent="0.25">
      <c r="B14" s="132" t="s">
        <v>29</v>
      </c>
      <c r="C14" s="133"/>
      <c r="D14" s="39"/>
      <c r="E14" s="3"/>
      <c r="F14" s="3"/>
      <c r="G14" s="15" t="s">
        <v>30</v>
      </c>
      <c r="H14" s="74">
        <v>95</v>
      </c>
      <c r="I14" s="17"/>
      <c r="J14" s="3"/>
      <c r="K14" s="18" t="s">
        <v>31</v>
      </c>
      <c r="L14" s="75"/>
      <c r="M14" s="3"/>
      <c r="N14" s="3"/>
      <c r="O14" s="3"/>
      <c r="P14" s="3"/>
      <c r="Q14" s="3"/>
    </row>
    <row r="15" spans="2:17" ht="30" x14ac:dyDescent="0.25">
      <c r="B15" s="132" t="s">
        <v>32</v>
      </c>
      <c r="C15" s="133"/>
      <c r="D15" s="39"/>
      <c r="E15" s="3"/>
      <c r="F15" s="3"/>
      <c r="G15" s="15" t="s">
        <v>33</v>
      </c>
      <c r="H15" s="74">
        <v>5</v>
      </c>
      <c r="I15" s="17"/>
      <c r="J15" s="3"/>
      <c r="K15" s="18" t="s">
        <v>34</v>
      </c>
      <c r="L15" s="75"/>
      <c r="M15" s="3"/>
      <c r="N15" s="3"/>
      <c r="O15" s="3"/>
      <c r="P15" s="3"/>
      <c r="Q15" s="3"/>
    </row>
    <row r="16" spans="2:17" ht="30" x14ac:dyDescent="0.25">
      <c r="B16" s="132" t="s">
        <v>35</v>
      </c>
      <c r="C16" s="133"/>
      <c r="D16" s="39"/>
      <c r="E16" s="3"/>
      <c r="F16" s="3"/>
      <c r="G16" s="15" t="s">
        <v>36</v>
      </c>
      <c r="H16" s="74">
        <v>122</v>
      </c>
      <c r="I16" s="17"/>
      <c r="J16" s="3"/>
      <c r="K16" s="18" t="s">
        <v>37</v>
      </c>
      <c r="L16" s="75"/>
      <c r="M16" s="3"/>
      <c r="N16" s="3"/>
      <c r="O16" s="3"/>
      <c r="P16" s="3"/>
      <c r="Q16" s="3"/>
    </row>
    <row r="17" spans="2:17" ht="30" x14ac:dyDescent="0.25">
      <c r="B17" s="132" t="s">
        <v>38</v>
      </c>
      <c r="C17" s="133"/>
      <c r="D17" s="73">
        <v>1</v>
      </c>
      <c r="E17" s="3"/>
      <c r="F17" s="3"/>
      <c r="G17" s="15" t="s">
        <v>32</v>
      </c>
      <c r="H17" s="120">
        <v>12</v>
      </c>
      <c r="I17" s="17"/>
      <c r="J17" s="3"/>
      <c r="K17" s="21" t="s">
        <v>39</v>
      </c>
      <c r="L17" s="75"/>
      <c r="M17" s="3"/>
      <c r="N17" s="3"/>
      <c r="O17" s="3"/>
      <c r="P17" s="3"/>
      <c r="Q17" s="3"/>
    </row>
    <row r="18" spans="2:17" ht="15.75" x14ac:dyDescent="0.25">
      <c r="B18" s="132" t="s">
        <v>40</v>
      </c>
      <c r="C18" s="133"/>
      <c r="D18" s="73">
        <v>4</v>
      </c>
      <c r="E18" s="3"/>
      <c r="F18" s="3"/>
      <c r="G18" s="15" t="s">
        <v>35</v>
      </c>
      <c r="H18" s="16"/>
      <c r="I18" s="17"/>
      <c r="J18" s="3"/>
      <c r="K18" s="139" t="s">
        <v>41</v>
      </c>
      <c r="L18" s="140"/>
      <c r="M18" s="3"/>
      <c r="N18" s="3"/>
      <c r="O18" s="3"/>
      <c r="P18" s="3"/>
      <c r="Q18" s="3"/>
    </row>
    <row r="19" spans="2:17" ht="45" x14ac:dyDescent="0.25">
      <c r="B19" s="132" t="s">
        <v>42</v>
      </c>
      <c r="C19" s="133"/>
      <c r="D19" s="43">
        <v>194743</v>
      </c>
      <c r="E19" s="3"/>
      <c r="F19" s="3"/>
      <c r="G19" s="15" t="s">
        <v>43</v>
      </c>
      <c r="H19" s="16"/>
      <c r="I19" s="17"/>
      <c r="J19" s="3"/>
      <c r="K19" s="18" t="s">
        <v>44</v>
      </c>
      <c r="L19" s="75"/>
      <c r="M19" s="3"/>
      <c r="N19" s="3"/>
      <c r="O19" s="3"/>
      <c r="P19" s="3"/>
      <c r="Q19" s="3"/>
    </row>
    <row r="20" spans="2:17" ht="30" x14ac:dyDescent="0.25">
      <c r="B20" s="132" t="s">
        <v>45</v>
      </c>
      <c r="C20" s="133"/>
      <c r="D20" s="73">
        <v>1</v>
      </c>
      <c r="E20" s="3"/>
      <c r="F20" s="3"/>
      <c r="G20" s="15" t="s">
        <v>40</v>
      </c>
      <c r="H20" s="16"/>
      <c r="I20" s="17"/>
      <c r="J20" s="3"/>
      <c r="K20" s="18" t="s">
        <v>46</v>
      </c>
      <c r="L20" s="75"/>
      <c r="M20" s="3"/>
      <c r="N20" s="3"/>
      <c r="O20" s="3"/>
      <c r="P20" s="3"/>
      <c r="Q20" s="3"/>
    </row>
    <row r="21" spans="2:17" ht="15.75" x14ac:dyDescent="0.25">
      <c r="B21" s="132" t="s">
        <v>47</v>
      </c>
      <c r="C21" s="133"/>
      <c r="D21" s="43">
        <v>4400</v>
      </c>
      <c r="E21" s="3"/>
      <c r="F21" s="3"/>
      <c r="G21" s="15" t="s">
        <v>42</v>
      </c>
      <c r="H21" s="16"/>
      <c r="I21" s="17"/>
      <c r="J21" s="3"/>
      <c r="K21" s="18" t="s">
        <v>48</v>
      </c>
      <c r="L21" s="75"/>
      <c r="M21" s="3"/>
      <c r="N21" s="3"/>
      <c r="O21" s="3"/>
      <c r="P21" s="3"/>
      <c r="Q21" s="3"/>
    </row>
    <row r="22" spans="2:17" ht="60" x14ac:dyDescent="0.25">
      <c r="B22" s="132" t="s">
        <v>49</v>
      </c>
      <c r="C22" s="133"/>
      <c r="D22" s="43">
        <v>9000</v>
      </c>
      <c r="E22" s="3"/>
      <c r="F22" s="3"/>
      <c r="G22" s="15" t="s">
        <v>45</v>
      </c>
      <c r="H22" s="32">
        <v>1</v>
      </c>
      <c r="I22" s="17"/>
      <c r="J22" s="3"/>
      <c r="K22" s="21" t="s">
        <v>50</v>
      </c>
      <c r="L22" s="75"/>
      <c r="M22" s="3"/>
      <c r="N22" s="3"/>
      <c r="O22" s="3"/>
      <c r="P22" s="3"/>
      <c r="Q22" s="3"/>
    </row>
    <row r="23" spans="2:17" ht="30" x14ac:dyDescent="0.25">
      <c r="B23" s="132" t="s">
        <v>51</v>
      </c>
      <c r="C23" s="133"/>
      <c r="D23" s="39"/>
      <c r="E23" s="3"/>
      <c r="F23" s="3"/>
      <c r="G23" s="15" t="s">
        <v>47</v>
      </c>
      <c r="H23" s="32">
        <v>3233</v>
      </c>
      <c r="I23" s="17"/>
      <c r="J23" s="3"/>
      <c r="K23" s="18" t="s">
        <v>52</v>
      </c>
      <c r="L23" s="75"/>
      <c r="M23" s="3"/>
      <c r="N23" s="3"/>
      <c r="O23" s="3"/>
      <c r="P23" s="3"/>
      <c r="Q23" s="3"/>
    </row>
    <row r="24" spans="2:17" ht="30" x14ac:dyDescent="0.25">
      <c r="B24" s="132" t="s">
        <v>53</v>
      </c>
      <c r="C24" s="133"/>
      <c r="D24" s="39"/>
      <c r="E24" s="3"/>
      <c r="F24" s="3"/>
      <c r="G24" s="15" t="s">
        <v>49</v>
      </c>
      <c r="H24" s="32">
        <v>5097</v>
      </c>
      <c r="I24" s="17"/>
      <c r="J24" s="3"/>
      <c r="K24" s="18" t="s">
        <v>54</v>
      </c>
      <c r="L24" s="75"/>
      <c r="M24" s="3"/>
      <c r="N24" s="3"/>
      <c r="O24" s="3"/>
      <c r="P24" s="3"/>
      <c r="Q24" s="3"/>
    </row>
    <row r="25" spans="2:17" ht="45" x14ac:dyDescent="0.25">
      <c r="B25" s="132" t="s">
        <v>55</v>
      </c>
      <c r="C25" s="133"/>
      <c r="D25" s="39"/>
      <c r="E25" s="3"/>
      <c r="F25" s="3"/>
      <c r="G25" s="15" t="s">
        <v>51</v>
      </c>
      <c r="H25" s="16"/>
      <c r="I25" s="17"/>
      <c r="J25" s="3"/>
      <c r="K25" s="18" t="s">
        <v>56</v>
      </c>
      <c r="L25" s="75"/>
      <c r="M25" s="3"/>
      <c r="N25" s="3"/>
      <c r="O25" s="3"/>
      <c r="P25" s="3"/>
      <c r="Q25" s="3"/>
    </row>
    <row r="26" spans="2:17" ht="31.5" x14ac:dyDescent="0.25">
      <c r="B26" s="132" t="s">
        <v>57</v>
      </c>
      <c r="C26" s="133"/>
      <c r="D26" s="39"/>
      <c r="E26" s="3"/>
      <c r="F26" s="3"/>
      <c r="G26" s="15" t="s">
        <v>53</v>
      </c>
      <c r="H26" s="16"/>
      <c r="I26" s="17"/>
      <c r="J26" s="3"/>
      <c r="K26" s="18" t="s">
        <v>58</v>
      </c>
      <c r="L26" s="75"/>
      <c r="M26" s="3"/>
      <c r="N26" s="3"/>
      <c r="O26" s="3"/>
      <c r="P26" s="3"/>
      <c r="Q26" s="3"/>
    </row>
    <row r="27" spans="2:17" ht="31.5" x14ac:dyDescent="0.25">
      <c r="B27" s="132" t="s">
        <v>59</v>
      </c>
      <c r="C27" s="133"/>
      <c r="D27" s="39"/>
      <c r="E27" s="3"/>
      <c r="F27" s="3"/>
      <c r="G27" s="15" t="s">
        <v>55</v>
      </c>
      <c r="H27" s="16"/>
      <c r="I27" s="17"/>
      <c r="J27" s="3"/>
      <c r="K27" s="18" t="s">
        <v>60</v>
      </c>
      <c r="L27" s="75"/>
      <c r="M27" s="3"/>
      <c r="N27" s="3"/>
      <c r="O27" s="3"/>
      <c r="P27" s="3"/>
      <c r="Q27" s="3"/>
    </row>
    <row r="28" spans="2:17" ht="15.75" x14ac:dyDescent="0.25">
      <c r="B28" s="132" t="s">
        <v>61</v>
      </c>
      <c r="C28" s="133"/>
      <c r="D28" s="73">
        <v>450</v>
      </c>
      <c r="E28" s="3"/>
      <c r="F28" s="3"/>
      <c r="G28" s="15" t="s">
        <v>57</v>
      </c>
      <c r="H28" s="74">
        <v>6</v>
      </c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132" t="s">
        <v>63</v>
      </c>
      <c r="C29" s="133"/>
      <c r="D29" s="43">
        <v>1250</v>
      </c>
      <c r="E29" s="3"/>
      <c r="F29" s="3"/>
      <c r="G29" s="15" t="s">
        <v>59</v>
      </c>
      <c r="H29" s="74">
        <v>522</v>
      </c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64</v>
      </c>
      <c r="H30" s="76"/>
      <c r="I30" s="26"/>
    </row>
    <row r="31" spans="2:17" x14ac:dyDescent="0.25">
      <c r="G31" s="27"/>
      <c r="H31" s="26"/>
      <c r="I31" s="26"/>
    </row>
    <row r="32" spans="2:17" x14ac:dyDescent="0.25">
      <c r="G32" s="77" t="s">
        <v>98</v>
      </c>
      <c r="H32" s="78"/>
      <c r="I32" s="78"/>
      <c r="J32" s="78"/>
    </row>
    <row r="33" spans="7:10" x14ac:dyDescent="0.25">
      <c r="G33" s="146" t="s">
        <v>99</v>
      </c>
      <c r="H33" s="146"/>
      <c r="I33" s="146"/>
      <c r="J33" s="146"/>
    </row>
    <row r="34" spans="7:10" ht="26.25" customHeight="1" x14ac:dyDescent="0.25">
      <c r="G34" s="146" t="s">
        <v>100</v>
      </c>
      <c r="H34" s="146"/>
      <c r="I34" s="146"/>
      <c r="J34" s="146"/>
    </row>
    <row r="35" spans="7:10" x14ac:dyDescent="0.25">
      <c r="G35" s="146" t="s">
        <v>101</v>
      </c>
      <c r="H35" s="146"/>
      <c r="I35" s="146"/>
      <c r="J35" s="146"/>
    </row>
    <row r="36" spans="7:10" ht="27" customHeight="1" x14ac:dyDescent="0.25">
      <c r="G36" s="147" t="s">
        <v>102</v>
      </c>
      <c r="H36" s="147"/>
      <c r="I36" s="147"/>
      <c r="J36" s="147"/>
    </row>
    <row r="37" spans="7:10" x14ac:dyDescent="0.25">
      <c r="G37" s="147" t="s">
        <v>103</v>
      </c>
      <c r="H37" s="147"/>
      <c r="I37" s="147"/>
      <c r="J37" s="79"/>
    </row>
    <row r="38" spans="7:10" x14ac:dyDescent="0.25">
      <c r="G38" s="79" t="s">
        <v>104</v>
      </c>
      <c r="H38" s="79"/>
      <c r="I38" s="79"/>
      <c r="J38" s="79"/>
    </row>
    <row r="39" spans="7:10" x14ac:dyDescent="0.25">
      <c r="G39" s="79" t="s">
        <v>105</v>
      </c>
      <c r="H39" s="79"/>
      <c r="I39" s="79"/>
      <c r="J39" s="79"/>
    </row>
    <row r="40" spans="7:10" x14ac:dyDescent="0.25">
      <c r="G40" s="147" t="s">
        <v>106</v>
      </c>
      <c r="H40" s="147"/>
      <c r="I40" s="147"/>
      <c r="J40" s="147"/>
    </row>
    <row r="41" spans="7:10" x14ac:dyDescent="0.25">
      <c r="G41" s="147" t="s">
        <v>107</v>
      </c>
      <c r="H41" s="147"/>
      <c r="I41" s="147"/>
      <c r="J41" s="147"/>
    </row>
    <row r="42" spans="7:10" x14ac:dyDescent="0.25">
      <c r="G42" s="147" t="s">
        <v>108</v>
      </c>
      <c r="H42" s="147"/>
      <c r="I42" s="147"/>
      <c r="J42" s="147"/>
    </row>
    <row r="43" spans="7:10" ht="27" customHeight="1" x14ac:dyDescent="0.25">
      <c r="G43" s="147" t="s">
        <v>109</v>
      </c>
      <c r="H43" s="147"/>
      <c r="I43" s="147"/>
      <c r="J43" s="147"/>
    </row>
    <row r="44" spans="7:10" x14ac:dyDescent="0.25">
      <c r="G44" s="147" t="s">
        <v>110</v>
      </c>
      <c r="H44" s="147"/>
      <c r="I44" s="147"/>
      <c r="J44" s="147"/>
    </row>
    <row r="45" spans="7:10" x14ac:dyDescent="0.25">
      <c r="G45" s="26"/>
      <c r="H45" s="26"/>
      <c r="I45" s="26"/>
      <c r="J45" s="26"/>
    </row>
  </sheetData>
  <mergeCells count="39">
    <mergeCell ref="G42:J42"/>
    <mergeCell ref="G43:J43"/>
    <mergeCell ref="G44:J44"/>
    <mergeCell ref="G34:J34"/>
    <mergeCell ref="G35:J35"/>
    <mergeCell ref="G36:J36"/>
    <mergeCell ref="G37:I37"/>
    <mergeCell ref="G40:J40"/>
    <mergeCell ref="G41:J41"/>
    <mergeCell ref="G33:J33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K18:L18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5:D5"/>
    <mergeCell ref="G5:H5"/>
    <mergeCell ref="K5:L5"/>
    <mergeCell ref="B6:C6"/>
    <mergeCell ref="B7:C7"/>
    <mergeCell ref="K7:L7"/>
  </mergeCells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A84F2-4ADA-445C-A221-11A9DED9971C}">
  <dimension ref="B1:Q31"/>
  <sheetViews>
    <sheetView topLeftCell="A13" workbookViewId="0">
      <selection activeCell="G19" sqref="G19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134" t="s">
        <v>111</v>
      </c>
      <c r="D2" s="134"/>
      <c r="E2" s="67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3</v>
      </c>
      <c r="C3" s="134"/>
      <c r="D3" s="134"/>
      <c r="E3" s="67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135" t="s">
        <v>4</v>
      </c>
      <c r="C5" s="135"/>
      <c r="D5" s="135"/>
      <c r="E5" s="6"/>
      <c r="F5" s="3"/>
      <c r="G5" s="136" t="s">
        <v>5</v>
      </c>
      <c r="H5" s="136"/>
      <c r="I5" s="7"/>
      <c r="J5" s="3"/>
      <c r="K5" s="129" t="s">
        <v>6</v>
      </c>
      <c r="L5" s="129"/>
      <c r="M5" s="3"/>
      <c r="N5" s="3"/>
      <c r="O5" s="3"/>
      <c r="P5" s="3"/>
      <c r="Q5" s="3"/>
    </row>
    <row r="6" spans="2:17" ht="15.75" x14ac:dyDescent="0.25">
      <c r="B6" s="130" t="s">
        <v>7</v>
      </c>
      <c r="C6" s="131"/>
      <c r="D6" s="11" t="s">
        <v>8</v>
      </c>
      <c r="E6" s="68"/>
      <c r="F6" s="3"/>
      <c r="G6" s="10" t="s">
        <v>7</v>
      </c>
      <c r="H6" s="11" t="s">
        <v>8</v>
      </c>
      <c r="I6" s="68"/>
      <c r="J6" s="3"/>
      <c r="K6" s="12" t="s">
        <v>7</v>
      </c>
      <c r="L6" s="13" t="s">
        <v>8</v>
      </c>
      <c r="M6" s="3"/>
      <c r="N6" s="3"/>
      <c r="O6" s="3"/>
      <c r="P6" s="3"/>
      <c r="Q6" s="3"/>
    </row>
    <row r="7" spans="2:17" ht="15.75" x14ac:dyDescent="0.25">
      <c r="B7" s="132" t="s">
        <v>9</v>
      </c>
      <c r="C7" s="133"/>
      <c r="D7" s="39">
        <v>6</v>
      </c>
      <c r="E7" s="3"/>
      <c r="F7" s="3"/>
      <c r="G7" s="15" t="s">
        <v>10</v>
      </c>
      <c r="H7" s="16">
        <v>31</v>
      </c>
      <c r="I7" s="17"/>
      <c r="J7" s="3"/>
      <c r="K7" s="137" t="s">
        <v>11</v>
      </c>
      <c r="L7" s="138"/>
      <c r="M7" s="3"/>
      <c r="N7" s="3"/>
      <c r="O7" s="3"/>
      <c r="P7" s="3"/>
      <c r="Q7" s="3"/>
    </row>
    <row r="8" spans="2:17" ht="45" x14ac:dyDescent="0.25">
      <c r="B8" s="132" t="s">
        <v>12</v>
      </c>
      <c r="C8" s="133"/>
      <c r="D8" s="39">
        <v>676</v>
      </c>
      <c r="E8" s="3"/>
      <c r="F8" s="3"/>
      <c r="G8" s="15" t="s">
        <v>13</v>
      </c>
      <c r="H8" s="16">
        <v>2967</v>
      </c>
      <c r="I8" s="17"/>
      <c r="J8" s="3"/>
      <c r="K8" s="18" t="s">
        <v>14</v>
      </c>
      <c r="L8" s="75" t="s">
        <v>112</v>
      </c>
      <c r="M8" s="3"/>
      <c r="N8" s="3"/>
      <c r="O8" s="3"/>
      <c r="P8" s="3"/>
      <c r="Q8" s="3"/>
    </row>
    <row r="9" spans="2:17" ht="30" x14ac:dyDescent="0.25">
      <c r="B9" s="132" t="s">
        <v>15</v>
      </c>
      <c r="C9" s="133"/>
      <c r="D9" s="39" t="s">
        <v>112</v>
      </c>
      <c r="E9" s="3"/>
      <c r="F9" s="3"/>
      <c r="G9" s="15" t="s">
        <v>16</v>
      </c>
      <c r="H9" s="39">
        <v>3</v>
      </c>
      <c r="I9" s="17"/>
      <c r="J9" s="3"/>
      <c r="K9" s="18" t="s">
        <v>17</v>
      </c>
      <c r="L9" s="75" t="s">
        <v>112</v>
      </c>
      <c r="M9" s="3"/>
      <c r="N9" s="3"/>
      <c r="O9" s="3"/>
      <c r="P9" s="3"/>
      <c r="Q9" s="3"/>
    </row>
    <row r="10" spans="2:17" ht="30" x14ac:dyDescent="0.25">
      <c r="B10" s="132" t="s">
        <v>18</v>
      </c>
      <c r="C10" s="133"/>
      <c r="D10" s="39" t="s">
        <v>112</v>
      </c>
      <c r="E10" s="3"/>
      <c r="F10" s="3"/>
      <c r="G10" s="15" t="s">
        <v>18</v>
      </c>
      <c r="H10" s="39">
        <v>352</v>
      </c>
      <c r="I10" s="17"/>
      <c r="J10" s="3"/>
      <c r="K10" s="18" t="s">
        <v>19</v>
      </c>
      <c r="L10" s="75">
        <v>2</v>
      </c>
      <c r="M10" s="3"/>
      <c r="N10" s="3"/>
      <c r="O10" s="3"/>
      <c r="P10" s="3"/>
      <c r="Q10" s="3"/>
    </row>
    <row r="11" spans="2:17" ht="45" x14ac:dyDescent="0.25">
      <c r="B11" s="132" t="s">
        <v>20</v>
      </c>
      <c r="C11" s="133"/>
      <c r="D11" s="39" t="s">
        <v>112</v>
      </c>
      <c r="E11" s="3"/>
      <c r="F11" s="3"/>
      <c r="G11" s="15" t="s">
        <v>21</v>
      </c>
      <c r="H11" s="16">
        <v>20</v>
      </c>
      <c r="I11" s="17"/>
      <c r="J11" s="3"/>
      <c r="K11" s="18" t="s">
        <v>22</v>
      </c>
      <c r="L11" s="75">
        <v>2</v>
      </c>
      <c r="M11" s="3"/>
      <c r="N11" s="3"/>
      <c r="O11" s="3"/>
      <c r="P11" s="3"/>
      <c r="Q11" s="3"/>
    </row>
    <row r="12" spans="2:17" ht="31.5" x14ac:dyDescent="0.25">
      <c r="B12" s="132" t="s">
        <v>23</v>
      </c>
      <c r="C12" s="133"/>
      <c r="D12" s="39" t="s">
        <v>112</v>
      </c>
      <c r="E12" s="3"/>
      <c r="F12" s="3"/>
      <c r="G12" s="15" t="s">
        <v>24</v>
      </c>
      <c r="H12" s="80">
        <v>477420</v>
      </c>
      <c r="I12" s="17"/>
      <c r="J12" s="3"/>
      <c r="K12" s="18" t="s">
        <v>25</v>
      </c>
      <c r="L12" s="75" t="s">
        <v>112</v>
      </c>
      <c r="M12" s="3"/>
      <c r="N12" s="3"/>
      <c r="O12" s="3"/>
      <c r="P12" s="3"/>
      <c r="Q12" s="3"/>
    </row>
    <row r="13" spans="2:17" ht="30" x14ac:dyDescent="0.25">
      <c r="B13" s="132" t="s">
        <v>26</v>
      </c>
      <c r="C13" s="133"/>
      <c r="D13" s="39" t="s">
        <v>112</v>
      </c>
      <c r="E13" s="3"/>
      <c r="F13" s="3"/>
      <c r="G13" s="15" t="s">
        <v>27</v>
      </c>
      <c r="H13" s="16">
        <v>13</v>
      </c>
      <c r="I13" s="17"/>
      <c r="J13" s="3"/>
      <c r="K13" s="18" t="s">
        <v>28</v>
      </c>
      <c r="L13" s="75" t="s">
        <v>112</v>
      </c>
      <c r="M13" s="3"/>
      <c r="N13" s="3"/>
      <c r="O13" s="3"/>
      <c r="P13" s="3"/>
      <c r="Q13" s="3"/>
    </row>
    <row r="14" spans="2:17" ht="45" x14ac:dyDescent="0.25">
      <c r="B14" s="132" t="s">
        <v>29</v>
      </c>
      <c r="C14" s="133"/>
      <c r="D14" s="39" t="s">
        <v>112</v>
      </c>
      <c r="E14" s="3"/>
      <c r="F14" s="3"/>
      <c r="G14" s="15" t="s">
        <v>30</v>
      </c>
      <c r="H14" s="16">
        <v>413</v>
      </c>
      <c r="I14" s="17"/>
      <c r="J14" s="3"/>
      <c r="K14" s="18" t="s">
        <v>31</v>
      </c>
      <c r="L14" s="75">
        <v>1</v>
      </c>
      <c r="M14" s="3"/>
      <c r="N14" s="3"/>
      <c r="O14" s="3"/>
      <c r="P14" s="3"/>
      <c r="Q14" s="3"/>
    </row>
    <row r="15" spans="2:17" ht="30" x14ac:dyDescent="0.25">
      <c r="B15" s="132" t="s">
        <v>32</v>
      </c>
      <c r="C15" s="133"/>
      <c r="D15" s="39" t="s">
        <v>112</v>
      </c>
      <c r="E15" s="3"/>
      <c r="F15" s="3"/>
      <c r="G15" s="15" t="s">
        <v>33</v>
      </c>
      <c r="H15" s="39">
        <v>1</v>
      </c>
      <c r="I15" s="17"/>
      <c r="J15" s="3"/>
      <c r="K15" s="18" t="s">
        <v>34</v>
      </c>
      <c r="L15" s="75" t="s">
        <v>112</v>
      </c>
      <c r="M15" s="3"/>
      <c r="N15" s="3"/>
      <c r="O15" s="3"/>
      <c r="P15" s="3"/>
      <c r="Q15" s="3"/>
    </row>
    <row r="16" spans="2:17" ht="30" x14ac:dyDescent="0.25">
      <c r="B16" s="132" t="s">
        <v>35</v>
      </c>
      <c r="C16" s="133"/>
      <c r="D16" s="39" t="s">
        <v>112</v>
      </c>
      <c r="E16" s="3"/>
      <c r="F16" s="3"/>
      <c r="G16" s="15" t="s">
        <v>36</v>
      </c>
      <c r="H16" s="39">
        <v>14</v>
      </c>
      <c r="I16" s="17"/>
      <c r="J16" s="3"/>
      <c r="K16" s="18" t="s">
        <v>37</v>
      </c>
      <c r="L16" s="75" t="s">
        <v>112</v>
      </c>
      <c r="M16" s="3"/>
      <c r="N16" s="3"/>
      <c r="O16" s="3"/>
      <c r="P16" s="3"/>
      <c r="Q16" s="3"/>
    </row>
    <row r="17" spans="2:17" ht="30" x14ac:dyDescent="0.25">
      <c r="B17" s="132" t="s">
        <v>38</v>
      </c>
      <c r="C17" s="133"/>
      <c r="D17" s="39">
        <v>20</v>
      </c>
      <c r="E17" s="3"/>
      <c r="F17" s="3"/>
      <c r="G17" s="15" t="s">
        <v>32</v>
      </c>
      <c r="H17" s="16">
        <v>6</v>
      </c>
      <c r="I17" s="17"/>
      <c r="J17" s="3"/>
      <c r="K17" s="21" t="s">
        <v>39</v>
      </c>
      <c r="L17" s="75">
        <v>57</v>
      </c>
      <c r="M17" s="3"/>
      <c r="N17" s="3"/>
      <c r="O17" s="3"/>
      <c r="P17" s="3"/>
      <c r="Q17" s="3"/>
    </row>
    <row r="18" spans="2:17" ht="15.75" x14ac:dyDescent="0.25">
      <c r="B18" s="132" t="s">
        <v>40</v>
      </c>
      <c r="C18" s="133"/>
      <c r="D18" s="39" t="s">
        <v>112</v>
      </c>
      <c r="E18" s="3"/>
      <c r="F18" s="3"/>
      <c r="G18" s="15" t="s">
        <v>35</v>
      </c>
      <c r="H18" s="39" t="s">
        <v>112</v>
      </c>
      <c r="I18" s="17"/>
      <c r="J18" s="3"/>
      <c r="K18" s="139" t="s">
        <v>41</v>
      </c>
      <c r="L18" s="140"/>
      <c r="M18" s="3"/>
      <c r="N18" s="3"/>
      <c r="O18" s="3"/>
      <c r="P18" s="3"/>
      <c r="Q18" s="3"/>
    </row>
    <row r="19" spans="2:17" ht="45" x14ac:dyDescent="0.25">
      <c r="B19" s="132" t="s">
        <v>42</v>
      </c>
      <c r="C19" s="133"/>
      <c r="D19" s="39" t="s">
        <v>112</v>
      </c>
      <c r="E19" s="3"/>
      <c r="F19" s="3"/>
      <c r="G19" s="15" t="s">
        <v>43</v>
      </c>
      <c r="H19" s="39" t="s">
        <v>112</v>
      </c>
      <c r="I19" s="17"/>
      <c r="J19" s="3"/>
      <c r="K19" s="18" t="s">
        <v>44</v>
      </c>
      <c r="L19" s="75">
        <v>1</v>
      </c>
      <c r="M19" s="3"/>
      <c r="N19" s="3"/>
      <c r="O19" s="3"/>
      <c r="P19" s="3"/>
      <c r="Q19" s="3"/>
    </row>
    <row r="20" spans="2:17" ht="30" x14ac:dyDescent="0.25">
      <c r="B20" s="132" t="s">
        <v>45</v>
      </c>
      <c r="C20" s="133"/>
      <c r="D20" s="39">
        <v>1</v>
      </c>
      <c r="E20" s="3"/>
      <c r="F20" s="3"/>
      <c r="G20" s="15" t="s">
        <v>40</v>
      </c>
      <c r="H20" s="39" t="s">
        <v>112</v>
      </c>
      <c r="I20" s="17"/>
      <c r="J20" s="3"/>
      <c r="K20" s="18" t="s">
        <v>46</v>
      </c>
      <c r="L20" s="75" t="s">
        <v>112</v>
      </c>
      <c r="M20" s="3"/>
      <c r="N20" s="3"/>
      <c r="O20" s="3"/>
      <c r="P20" s="3"/>
      <c r="Q20" s="3"/>
    </row>
    <row r="21" spans="2:17" ht="15.75" x14ac:dyDescent="0.25">
      <c r="B21" s="132" t="s">
        <v>47</v>
      </c>
      <c r="C21" s="133"/>
      <c r="D21" s="39" t="s">
        <v>62</v>
      </c>
      <c r="E21" s="3"/>
      <c r="F21" s="3"/>
      <c r="G21" s="15" t="s">
        <v>42</v>
      </c>
      <c r="H21" s="39" t="s">
        <v>112</v>
      </c>
      <c r="I21" s="17"/>
      <c r="J21" s="3"/>
      <c r="K21" s="18" t="s">
        <v>48</v>
      </c>
      <c r="L21" s="75" t="s">
        <v>112</v>
      </c>
      <c r="M21" s="3"/>
      <c r="N21" s="3"/>
      <c r="O21" s="3"/>
      <c r="P21" s="3"/>
      <c r="Q21" s="3"/>
    </row>
    <row r="22" spans="2:17" ht="60" x14ac:dyDescent="0.25">
      <c r="B22" s="132" t="s">
        <v>49</v>
      </c>
      <c r="C22" s="133"/>
      <c r="D22" s="39" t="s">
        <v>62</v>
      </c>
      <c r="E22" s="3"/>
      <c r="F22" s="3"/>
      <c r="G22" s="15" t="s">
        <v>45</v>
      </c>
      <c r="H22" s="16">
        <v>1</v>
      </c>
      <c r="I22" s="17"/>
      <c r="J22" s="3"/>
      <c r="K22" s="21" t="s">
        <v>50</v>
      </c>
      <c r="L22" s="75" t="s">
        <v>112</v>
      </c>
      <c r="M22" s="3"/>
      <c r="N22" s="3"/>
      <c r="O22" s="3"/>
      <c r="P22" s="3"/>
      <c r="Q22" s="3"/>
    </row>
    <row r="23" spans="2:17" ht="30" x14ac:dyDescent="0.25">
      <c r="B23" s="132" t="s">
        <v>51</v>
      </c>
      <c r="C23" s="133"/>
      <c r="D23" s="39" t="s">
        <v>112</v>
      </c>
      <c r="E23" s="3"/>
      <c r="F23" s="3"/>
      <c r="G23" s="15" t="s">
        <v>47</v>
      </c>
      <c r="H23" s="16">
        <v>4076</v>
      </c>
      <c r="I23" s="17"/>
      <c r="J23" s="3"/>
      <c r="K23" s="18" t="s">
        <v>52</v>
      </c>
      <c r="L23" s="75" t="s">
        <v>112</v>
      </c>
      <c r="M23" s="3"/>
      <c r="N23" s="3"/>
      <c r="O23" s="3"/>
      <c r="P23" s="3"/>
      <c r="Q23" s="3"/>
    </row>
    <row r="24" spans="2:17" ht="30" x14ac:dyDescent="0.25">
      <c r="B24" s="132" t="s">
        <v>53</v>
      </c>
      <c r="C24" s="133"/>
      <c r="D24" s="39" t="s">
        <v>112</v>
      </c>
      <c r="E24" s="3"/>
      <c r="F24" s="3"/>
      <c r="G24" s="15" t="s">
        <v>49</v>
      </c>
      <c r="H24" s="16">
        <v>7418</v>
      </c>
      <c r="I24" s="17"/>
      <c r="J24" s="3"/>
      <c r="K24" s="18" t="s">
        <v>54</v>
      </c>
      <c r="L24" s="75" t="s">
        <v>112</v>
      </c>
      <c r="M24" s="3"/>
      <c r="N24" s="3"/>
      <c r="O24" s="3"/>
      <c r="P24" s="3"/>
      <c r="Q24" s="3"/>
    </row>
    <row r="25" spans="2:17" ht="45" x14ac:dyDescent="0.25">
      <c r="B25" s="132" t="s">
        <v>55</v>
      </c>
      <c r="C25" s="133"/>
      <c r="D25" s="39" t="s">
        <v>112</v>
      </c>
      <c r="E25" s="3"/>
      <c r="F25" s="3"/>
      <c r="G25" s="15" t="s">
        <v>51</v>
      </c>
      <c r="H25" s="39" t="s">
        <v>112</v>
      </c>
      <c r="I25" s="17"/>
      <c r="J25" s="3"/>
      <c r="K25" s="18" t="s">
        <v>56</v>
      </c>
      <c r="L25" s="75" t="s">
        <v>112</v>
      </c>
      <c r="M25" s="3"/>
      <c r="N25" s="3"/>
      <c r="O25" s="3"/>
      <c r="P25" s="3"/>
      <c r="Q25" s="3"/>
    </row>
    <row r="26" spans="2:17" ht="31.5" x14ac:dyDescent="0.25">
      <c r="B26" s="132" t="s">
        <v>57</v>
      </c>
      <c r="C26" s="133"/>
      <c r="D26" s="39" t="s">
        <v>112</v>
      </c>
      <c r="E26" s="3"/>
      <c r="F26" s="3"/>
      <c r="G26" s="15" t="s">
        <v>53</v>
      </c>
      <c r="H26" s="39" t="s">
        <v>112</v>
      </c>
      <c r="I26" s="17"/>
      <c r="J26" s="3"/>
      <c r="K26" s="18" t="s">
        <v>58</v>
      </c>
      <c r="L26" s="75" t="s">
        <v>112</v>
      </c>
      <c r="M26" s="3"/>
      <c r="N26" s="3"/>
      <c r="O26" s="3"/>
      <c r="P26" s="3"/>
      <c r="Q26" s="3"/>
    </row>
    <row r="27" spans="2:17" ht="31.5" x14ac:dyDescent="0.25">
      <c r="B27" s="132" t="s">
        <v>59</v>
      </c>
      <c r="C27" s="133"/>
      <c r="D27" s="39" t="s">
        <v>112</v>
      </c>
      <c r="E27" s="3"/>
      <c r="F27" s="3"/>
      <c r="G27" s="15" t="s">
        <v>55</v>
      </c>
      <c r="H27" s="39" t="s">
        <v>112</v>
      </c>
      <c r="I27" s="17"/>
      <c r="J27" s="3"/>
      <c r="K27" s="18" t="s">
        <v>60</v>
      </c>
      <c r="L27" s="75" t="s">
        <v>112</v>
      </c>
      <c r="M27" s="3"/>
      <c r="N27" s="3"/>
      <c r="O27" s="3"/>
      <c r="P27" s="3"/>
      <c r="Q27" s="3"/>
    </row>
    <row r="28" spans="2:17" ht="15.75" x14ac:dyDescent="0.25">
      <c r="B28" s="132" t="s">
        <v>61</v>
      </c>
      <c r="C28" s="133"/>
      <c r="D28" s="39">
        <v>601</v>
      </c>
      <c r="E28" s="3"/>
      <c r="F28" s="3"/>
      <c r="G28" s="15" t="s">
        <v>57</v>
      </c>
      <c r="H28" s="16">
        <v>4</v>
      </c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132" t="s">
        <v>63</v>
      </c>
      <c r="C29" s="133"/>
      <c r="D29" s="81">
        <v>2500</v>
      </c>
      <c r="E29" s="3"/>
      <c r="F29" s="3"/>
      <c r="G29" s="15" t="s">
        <v>59</v>
      </c>
      <c r="H29" s="16">
        <v>120</v>
      </c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64</v>
      </c>
      <c r="H30" s="40">
        <v>8377</v>
      </c>
      <c r="I30" s="26"/>
    </row>
    <row r="31" spans="2:17" x14ac:dyDescent="0.25">
      <c r="G31" s="27"/>
      <c r="H31" s="26"/>
      <c r="I31" s="26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9D35A-BE77-4D5A-8FF3-7B7E3DD9B2F2}">
  <dimension ref="B1:Q31"/>
  <sheetViews>
    <sheetView topLeftCell="D13" workbookViewId="0">
      <selection activeCell="B17" sqref="B17:C17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1" t="s">
        <v>113</v>
      </c>
      <c r="D2" s="1"/>
      <c r="E2" s="67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67</v>
      </c>
      <c r="C3" s="134">
        <v>2019</v>
      </c>
      <c r="D3" s="134"/>
      <c r="E3" s="67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135" t="s">
        <v>4</v>
      </c>
      <c r="C5" s="135"/>
      <c r="D5" s="135"/>
      <c r="E5" s="6"/>
      <c r="F5" s="3"/>
      <c r="G5" s="136" t="s">
        <v>5</v>
      </c>
      <c r="H5" s="136"/>
      <c r="I5" s="7"/>
      <c r="J5" s="3"/>
      <c r="K5" s="129" t="s">
        <v>6</v>
      </c>
      <c r="L5" s="129"/>
      <c r="M5" s="3"/>
      <c r="N5" s="3"/>
      <c r="O5" s="3"/>
      <c r="P5" s="3"/>
      <c r="Q5" s="3"/>
    </row>
    <row r="6" spans="2:17" ht="15.75" x14ac:dyDescent="0.25">
      <c r="B6" s="130" t="s">
        <v>7</v>
      </c>
      <c r="C6" s="131"/>
      <c r="D6" s="11" t="s">
        <v>8</v>
      </c>
      <c r="E6" s="68"/>
      <c r="F6" s="3"/>
      <c r="G6" s="10" t="s">
        <v>7</v>
      </c>
      <c r="H6" s="11" t="s">
        <v>8</v>
      </c>
      <c r="I6" s="68"/>
      <c r="J6" s="3"/>
      <c r="K6" s="12" t="s">
        <v>7</v>
      </c>
      <c r="L6" s="13" t="s">
        <v>8</v>
      </c>
      <c r="M6" s="3"/>
      <c r="N6" s="3"/>
      <c r="O6" s="3"/>
      <c r="P6" s="3"/>
      <c r="Q6" s="3"/>
    </row>
    <row r="7" spans="2:17" ht="15.75" x14ac:dyDescent="0.25">
      <c r="B7" s="132" t="s">
        <v>9</v>
      </c>
      <c r="C7" s="133"/>
      <c r="D7" s="31">
        <v>14</v>
      </c>
      <c r="E7" s="3"/>
      <c r="F7" s="3"/>
      <c r="G7" s="15" t="s">
        <v>10</v>
      </c>
      <c r="H7" s="36">
        <v>60</v>
      </c>
      <c r="I7" s="17"/>
      <c r="J7" s="3"/>
      <c r="K7" s="137" t="s">
        <v>11</v>
      </c>
      <c r="L7" s="138"/>
      <c r="M7" s="3"/>
      <c r="N7" s="3"/>
      <c r="O7" s="3"/>
      <c r="P7" s="3"/>
      <c r="Q7" s="3"/>
    </row>
    <row r="8" spans="2:17" ht="45" x14ac:dyDescent="0.25">
      <c r="B8" s="132" t="s">
        <v>12</v>
      </c>
      <c r="C8" s="133"/>
      <c r="D8" s="31">
        <v>342</v>
      </c>
      <c r="E8" s="3"/>
      <c r="F8" s="3"/>
      <c r="G8" s="15" t="s">
        <v>13</v>
      </c>
      <c r="H8" s="36">
        <v>1810</v>
      </c>
      <c r="I8" s="17"/>
      <c r="J8" s="3"/>
      <c r="K8" s="18" t="s">
        <v>14</v>
      </c>
      <c r="L8" s="19"/>
      <c r="M8" s="3"/>
      <c r="N8" s="3"/>
      <c r="O8" s="3"/>
      <c r="P8" s="3"/>
      <c r="Q8" s="3"/>
    </row>
    <row r="9" spans="2:17" ht="30" x14ac:dyDescent="0.25">
      <c r="B9" s="132" t="s">
        <v>15</v>
      </c>
      <c r="C9" s="133"/>
      <c r="D9" s="31"/>
      <c r="E9" s="3"/>
      <c r="F9" s="3"/>
      <c r="G9" s="15" t="s">
        <v>16</v>
      </c>
      <c r="H9" s="36">
        <v>1</v>
      </c>
      <c r="I9" s="17"/>
      <c r="J9" s="3"/>
      <c r="K9" s="18" t="s">
        <v>17</v>
      </c>
      <c r="L9" s="19"/>
      <c r="M9" s="3"/>
      <c r="N9" s="3"/>
      <c r="O9" s="3"/>
      <c r="P9" s="3"/>
      <c r="Q9" s="3"/>
    </row>
    <row r="10" spans="2:17" ht="30" x14ac:dyDescent="0.25">
      <c r="B10" s="132" t="s">
        <v>18</v>
      </c>
      <c r="C10" s="133"/>
      <c r="D10" s="31"/>
      <c r="E10" s="3"/>
      <c r="F10" s="3"/>
      <c r="G10" s="15" t="s">
        <v>18</v>
      </c>
      <c r="H10" s="36">
        <v>30</v>
      </c>
      <c r="I10" s="17"/>
      <c r="J10" s="3"/>
      <c r="K10" s="18" t="s">
        <v>19</v>
      </c>
      <c r="L10" s="19">
        <v>5</v>
      </c>
      <c r="M10" s="3"/>
      <c r="N10" s="3"/>
      <c r="O10" s="3"/>
      <c r="P10" s="3"/>
      <c r="Q10" s="3"/>
    </row>
    <row r="11" spans="2:17" ht="45" x14ac:dyDescent="0.25">
      <c r="B11" s="132" t="s">
        <v>20</v>
      </c>
      <c r="C11" s="133"/>
      <c r="D11" s="31"/>
      <c r="E11" s="3"/>
      <c r="F11" s="3"/>
      <c r="G11" s="15" t="s">
        <v>21</v>
      </c>
      <c r="H11" s="36">
        <v>29</v>
      </c>
      <c r="I11" s="17"/>
      <c r="J11" s="3"/>
      <c r="K11" s="18" t="s">
        <v>22</v>
      </c>
      <c r="L11" s="19"/>
      <c r="M11" s="3"/>
      <c r="N11" s="3"/>
      <c r="O11" s="3"/>
      <c r="P11" s="3"/>
      <c r="Q11" s="3"/>
    </row>
    <row r="12" spans="2:17" ht="31.5" x14ac:dyDescent="0.25">
      <c r="B12" s="132" t="s">
        <v>23</v>
      </c>
      <c r="C12" s="133"/>
      <c r="D12" s="31"/>
      <c r="E12" s="3"/>
      <c r="F12" s="3"/>
      <c r="G12" s="15" t="s">
        <v>24</v>
      </c>
      <c r="H12" s="36">
        <v>164765</v>
      </c>
      <c r="I12" s="17"/>
      <c r="J12" s="3"/>
      <c r="K12" s="18" t="s">
        <v>25</v>
      </c>
      <c r="L12" s="19"/>
      <c r="M12" s="3"/>
      <c r="N12" s="3"/>
      <c r="O12" s="3"/>
      <c r="P12" s="3"/>
      <c r="Q12" s="3"/>
    </row>
    <row r="13" spans="2:17" ht="30" x14ac:dyDescent="0.25">
      <c r="B13" s="132" t="s">
        <v>26</v>
      </c>
      <c r="C13" s="133"/>
      <c r="D13" s="31">
        <v>1</v>
      </c>
      <c r="E13" s="3"/>
      <c r="F13" s="3"/>
      <c r="G13" s="15" t="s">
        <v>27</v>
      </c>
      <c r="H13" s="36">
        <v>1</v>
      </c>
      <c r="I13" s="17"/>
      <c r="J13" s="3"/>
      <c r="K13" s="18" t="s">
        <v>28</v>
      </c>
      <c r="L13" s="19"/>
      <c r="M13" s="3"/>
      <c r="N13" s="3"/>
      <c r="O13" s="3"/>
      <c r="P13" s="3"/>
      <c r="Q13" s="3"/>
    </row>
    <row r="14" spans="2:17" ht="45" x14ac:dyDescent="0.25">
      <c r="B14" s="132" t="s">
        <v>29</v>
      </c>
      <c r="C14" s="133"/>
      <c r="D14" s="31">
        <v>100</v>
      </c>
      <c r="E14" s="3"/>
      <c r="F14" s="3"/>
      <c r="G14" s="15" t="s">
        <v>30</v>
      </c>
      <c r="H14" s="36">
        <v>24</v>
      </c>
      <c r="I14" s="17"/>
      <c r="J14" s="3"/>
      <c r="K14" s="18" t="s">
        <v>31</v>
      </c>
      <c r="L14" s="19"/>
      <c r="M14" s="3"/>
      <c r="N14" s="3"/>
      <c r="O14" s="3"/>
      <c r="P14" s="3"/>
      <c r="Q14" s="3"/>
    </row>
    <row r="15" spans="2:17" ht="30" x14ac:dyDescent="0.25">
      <c r="B15" s="132" t="s">
        <v>32</v>
      </c>
      <c r="C15" s="133"/>
      <c r="D15" s="31"/>
      <c r="E15" s="3"/>
      <c r="F15" s="3"/>
      <c r="G15" s="15" t="s">
        <v>33</v>
      </c>
      <c r="H15" s="36">
        <v>3</v>
      </c>
      <c r="I15" s="17"/>
      <c r="J15" s="3"/>
      <c r="K15" s="18" t="s">
        <v>34</v>
      </c>
      <c r="L15" s="19"/>
      <c r="M15" s="3"/>
      <c r="N15" s="3"/>
      <c r="O15" s="3"/>
      <c r="P15" s="3"/>
      <c r="Q15" s="3"/>
    </row>
    <row r="16" spans="2:17" ht="30" x14ac:dyDescent="0.25">
      <c r="B16" s="132" t="s">
        <v>35</v>
      </c>
      <c r="C16" s="133"/>
      <c r="D16" s="31"/>
      <c r="E16" s="3"/>
      <c r="F16" s="3"/>
      <c r="G16" s="15" t="s">
        <v>36</v>
      </c>
      <c r="H16" s="36">
        <v>108</v>
      </c>
      <c r="I16" s="17"/>
      <c r="J16" s="3"/>
      <c r="K16" s="18" t="s">
        <v>37</v>
      </c>
      <c r="L16" s="19"/>
      <c r="M16" s="3"/>
      <c r="N16" s="3"/>
      <c r="O16" s="3"/>
      <c r="P16" s="3"/>
      <c r="Q16" s="3"/>
    </row>
    <row r="17" spans="2:17" ht="30" x14ac:dyDescent="0.25">
      <c r="B17" s="132" t="s">
        <v>38</v>
      </c>
      <c r="C17" s="133"/>
      <c r="D17" s="31">
        <v>1</v>
      </c>
      <c r="E17" s="3"/>
      <c r="F17" s="3"/>
      <c r="G17" s="15" t="s">
        <v>32</v>
      </c>
      <c r="H17" s="36">
        <v>8</v>
      </c>
      <c r="I17" s="17"/>
      <c r="J17" s="3"/>
      <c r="K17" s="21" t="s">
        <v>39</v>
      </c>
      <c r="L17" s="19">
        <v>4</v>
      </c>
      <c r="M17" s="3"/>
      <c r="N17" s="3"/>
      <c r="O17" s="3"/>
      <c r="P17" s="3"/>
      <c r="Q17" s="3"/>
    </row>
    <row r="18" spans="2:17" ht="15.75" x14ac:dyDescent="0.25">
      <c r="B18" s="132" t="s">
        <v>40</v>
      </c>
      <c r="C18" s="133"/>
      <c r="D18" s="31"/>
      <c r="E18" s="3"/>
      <c r="F18" s="3"/>
      <c r="G18" s="15" t="s">
        <v>35</v>
      </c>
      <c r="H18" s="36">
        <v>0</v>
      </c>
      <c r="I18" s="17"/>
      <c r="J18" s="3"/>
      <c r="K18" s="139" t="s">
        <v>41</v>
      </c>
      <c r="L18" s="140"/>
      <c r="M18" s="3"/>
      <c r="N18" s="3"/>
      <c r="O18" s="3"/>
      <c r="P18" s="3"/>
      <c r="Q18" s="3"/>
    </row>
    <row r="19" spans="2:17" ht="45" x14ac:dyDescent="0.25">
      <c r="B19" s="132" t="s">
        <v>42</v>
      </c>
      <c r="C19" s="133"/>
      <c r="D19" s="31"/>
      <c r="E19" s="3"/>
      <c r="F19" s="3"/>
      <c r="G19" s="15" t="s">
        <v>43</v>
      </c>
      <c r="H19" s="36">
        <v>9</v>
      </c>
      <c r="I19" s="17"/>
      <c r="J19" s="3"/>
      <c r="K19" s="18" t="s">
        <v>44</v>
      </c>
      <c r="L19" s="19">
        <v>1</v>
      </c>
      <c r="M19" s="3"/>
      <c r="N19" s="3"/>
      <c r="O19" s="3"/>
      <c r="P19" s="3"/>
      <c r="Q19" s="3"/>
    </row>
    <row r="20" spans="2:17" ht="30" x14ac:dyDescent="0.25">
      <c r="B20" s="132" t="s">
        <v>45</v>
      </c>
      <c r="C20" s="133"/>
      <c r="D20" s="31">
        <v>1</v>
      </c>
      <c r="E20" s="3"/>
      <c r="F20" s="3"/>
      <c r="G20" s="15" t="s">
        <v>40</v>
      </c>
      <c r="H20" s="36">
        <v>1</v>
      </c>
      <c r="I20" s="17"/>
      <c r="J20" s="3"/>
      <c r="K20" s="18" t="s">
        <v>46</v>
      </c>
      <c r="L20" s="19"/>
      <c r="M20" s="3"/>
      <c r="N20" s="3"/>
      <c r="O20" s="3"/>
      <c r="P20" s="3"/>
      <c r="Q20" s="3"/>
    </row>
    <row r="21" spans="2:17" ht="15.75" x14ac:dyDescent="0.25">
      <c r="B21" s="132" t="s">
        <v>47</v>
      </c>
      <c r="C21" s="133"/>
      <c r="D21" s="31">
        <v>23458</v>
      </c>
      <c r="E21" s="3"/>
      <c r="F21" s="3"/>
      <c r="G21" s="15" t="s">
        <v>42</v>
      </c>
      <c r="H21" s="36"/>
      <c r="I21" s="17"/>
      <c r="J21" s="3"/>
      <c r="K21" s="18" t="s">
        <v>48</v>
      </c>
      <c r="L21" s="19"/>
      <c r="M21" s="3"/>
      <c r="N21" s="3"/>
      <c r="O21" s="3"/>
      <c r="P21" s="3"/>
      <c r="Q21" s="3"/>
    </row>
    <row r="22" spans="2:17" ht="60" x14ac:dyDescent="0.25">
      <c r="B22" s="132" t="s">
        <v>49</v>
      </c>
      <c r="C22" s="133"/>
      <c r="D22" s="31">
        <v>50279</v>
      </c>
      <c r="E22" s="3"/>
      <c r="F22" s="3"/>
      <c r="G22" s="15" t="s">
        <v>45</v>
      </c>
      <c r="H22" s="36"/>
      <c r="I22" s="17"/>
      <c r="J22" s="3"/>
      <c r="K22" s="21" t="s">
        <v>50</v>
      </c>
      <c r="L22" s="19"/>
      <c r="M22" s="3"/>
      <c r="N22" s="3"/>
      <c r="O22" s="3"/>
      <c r="P22" s="3"/>
      <c r="Q22" s="3"/>
    </row>
    <row r="23" spans="2:17" ht="30" x14ac:dyDescent="0.25">
      <c r="B23" s="132" t="s">
        <v>51</v>
      </c>
      <c r="C23" s="133"/>
      <c r="D23" s="31"/>
      <c r="E23" s="3"/>
      <c r="F23" s="3"/>
      <c r="G23" s="15" t="s">
        <v>47</v>
      </c>
      <c r="H23" s="36"/>
      <c r="I23" s="17"/>
      <c r="J23" s="3"/>
      <c r="K23" s="18" t="s">
        <v>52</v>
      </c>
      <c r="L23" s="19"/>
      <c r="M23" s="3"/>
      <c r="N23" s="3"/>
      <c r="O23" s="3"/>
      <c r="P23" s="3"/>
      <c r="Q23" s="3"/>
    </row>
    <row r="24" spans="2:17" ht="30" x14ac:dyDescent="0.25">
      <c r="B24" s="132" t="s">
        <v>53</v>
      </c>
      <c r="C24" s="133"/>
      <c r="D24" s="31"/>
      <c r="E24" s="3"/>
      <c r="F24" s="3"/>
      <c r="G24" s="15" t="s">
        <v>49</v>
      </c>
      <c r="H24" s="36"/>
      <c r="I24" s="17"/>
      <c r="J24" s="3"/>
      <c r="K24" s="18" t="s">
        <v>54</v>
      </c>
      <c r="L24" s="19"/>
      <c r="M24" s="3"/>
      <c r="N24" s="3"/>
      <c r="O24" s="3"/>
      <c r="P24" s="3"/>
      <c r="Q24" s="3"/>
    </row>
    <row r="25" spans="2:17" ht="45" x14ac:dyDescent="0.25">
      <c r="B25" s="132" t="s">
        <v>55</v>
      </c>
      <c r="C25" s="133"/>
      <c r="D25" s="31"/>
      <c r="E25" s="3"/>
      <c r="F25" s="3"/>
      <c r="G25" s="15" t="s">
        <v>51</v>
      </c>
      <c r="H25" s="36"/>
      <c r="I25" s="17"/>
      <c r="J25" s="3"/>
      <c r="K25" s="18" t="s">
        <v>56</v>
      </c>
      <c r="L25" s="19"/>
      <c r="M25" s="3"/>
      <c r="N25" s="3"/>
      <c r="O25" s="3"/>
      <c r="P25" s="3"/>
      <c r="Q25" s="3"/>
    </row>
    <row r="26" spans="2:17" ht="31.5" x14ac:dyDescent="0.25">
      <c r="B26" s="132" t="s">
        <v>57</v>
      </c>
      <c r="C26" s="133"/>
      <c r="D26" s="31"/>
      <c r="E26" s="3"/>
      <c r="F26" s="3"/>
      <c r="G26" s="15" t="s">
        <v>53</v>
      </c>
      <c r="H26" s="36"/>
      <c r="I26" s="17"/>
      <c r="J26" s="3"/>
      <c r="K26" s="18" t="s">
        <v>58</v>
      </c>
      <c r="L26" s="19"/>
      <c r="M26" s="3"/>
      <c r="N26" s="3"/>
      <c r="O26" s="3"/>
      <c r="P26" s="3"/>
      <c r="Q26" s="3"/>
    </row>
    <row r="27" spans="2:17" ht="31.5" x14ac:dyDescent="0.25">
      <c r="B27" s="132" t="s">
        <v>59</v>
      </c>
      <c r="C27" s="133"/>
      <c r="D27" s="31"/>
      <c r="E27" s="3"/>
      <c r="F27" s="3"/>
      <c r="G27" s="15" t="s">
        <v>55</v>
      </c>
      <c r="H27" s="36"/>
      <c r="I27" s="17"/>
      <c r="J27" s="3"/>
      <c r="K27" s="18" t="s">
        <v>60</v>
      </c>
      <c r="L27" s="19">
        <v>1</v>
      </c>
      <c r="M27" s="3"/>
      <c r="N27" s="3"/>
      <c r="O27" s="3"/>
      <c r="P27" s="3"/>
      <c r="Q27" s="3"/>
    </row>
    <row r="28" spans="2:17" ht="15.75" x14ac:dyDescent="0.25">
      <c r="B28" s="132" t="s">
        <v>61</v>
      </c>
      <c r="C28" s="133"/>
      <c r="D28" s="31">
        <v>150</v>
      </c>
      <c r="E28" s="3"/>
      <c r="F28" s="3"/>
      <c r="G28" s="15" t="s">
        <v>57</v>
      </c>
      <c r="H28" s="36">
        <v>11</v>
      </c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132" t="s">
        <v>63</v>
      </c>
      <c r="C29" s="133"/>
      <c r="D29" s="31"/>
      <c r="E29" s="3"/>
      <c r="F29" s="3"/>
      <c r="G29" s="15" t="s">
        <v>59</v>
      </c>
      <c r="H29" s="36">
        <v>277</v>
      </c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64</v>
      </c>
      <c r="H30" s="25">
        <v>21</v>
      </c>
      <c r="I30" s="26"/>
    </row>
    <row r="31" spans="2:17" x14ac:dyDescent="0.25">
      <c r="G31" s="27"/>
      <c r="H31" s="26"/>
      <c r="I31" s="26"/>
    </row>
  </sheetData>
  <mergeCells count="30">
    <mergeCell ref="B25:C25"/>
    <mergeCell ref="B26:C26"/>
    <mergeCell ref="B27:C27"/>
    <mergeCell ref="B28:C28"/>
    <mergeCell ref="B29:C29"/>
    <mergeCell ref="B24:C24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K18:L18"/>
    <mergeCell ref="B8:C8"/>
    <mergeCell ref="B9:C9"/>
    <mergeCell ref="B10:C10"/>
    <mergeCell ref="B11:C11"/>
    <mergeCell ref="B12:C12"/>
    <mergeCell ref="B13:C13"/>
    <mergeCell ref="B7:C7"/>
    <mergeCell ref="K7:L7"/>
    <mergeCell ref="C3:D3"/>
    <mergeCell ref="B5:D5"/>
    <mergeCell ref="G5:H5"/>
    <mergeCell ref="K5:L5"/>
    <mergeCell ref="B6:C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24443-2B63-4EFC-90F4-C50A8F5D1DA0}">
  <dimension ref="B1:Q31"/>
  <sheetViews>
    <sheetView topLeftCell="A13" workbookViewId="0">
      <selection activeCell="D19" sqref="D19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20.8554687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134" t="s">
        <v>150</v>
      </c>
      <c r="D2" s="134"/>
      <c r="E2" s="10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67</v>
      </c>
      <c r="C3" s="134">
        <v>2019</v>
      </c>
      <c r="D3" s="134"/>
      <c r="E3" s="10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135" t="s">
        <v>4</v>
      </c>
      <c r="C5" s="135"/>
      <c r="D5" s="135"/>
      <c r="E5" s="6"/>
      <c r="F5" s="3"/>
      <c r="G5" s="136" t="s">
        <v>5</v>
      </c>
      <c r="H5" s="136"/>
      <c r="I5" s="7"/>
      <c r="J5" s="3"/>
      <c r="K5" s="129" t="s">
        <v>6</v>
      </c>
      <c r="L5" s="129"/>
      <c r="M5" s="3"/>
      <c r="N5" s="3"/>
      <c r="O5" s="3"/>
      <c r="P5" s="3"/>
      <c r="Q5" s="3"/>
    </row>
    <row r="6" spans="2:17" ht="15.75" x14ac:dyDescent="0.25">
      <c r="B6" s="130" t="s">
        <v>7</v>
      </c>
      <c r="C6" s="131"/>
      <c r="D6" s="11" t="s">
        <v>8</v>
      </c>
      <c r="E6" s="107"/>
      <c r="F6" s="3"/>
      <c r="G6" s="10" t="s">
        <v>7</v>
      </c>
      <c r="H6" s="11" t="s">
        <v>8</v>
      </c>
      <c r="I6" s="107"/>
      <c r="J6" s="3"/>
      <c r="K6" s="12" t="s">
        <v>7</v>
      </c>
      <c r="L6" s="13" t="s">
        <v>8</v>
      </c>
      <c r="M6" s="3"/>
      <c r="N6" s="3"/>
      <c r="O6" s="3"/>
      <c r="P6" s="3"/>
      <c r="Q6" s="3"/>
    </row>
    <row r="7" spans="2:17" ht="15.75" x14ac:dyDescent="0.25">
      <c r="B7" s="132" t="s">
        <v>9</v>
      </c>
      <c r="C7" s="133"/>
      <c r="D7" s="31"/>
      <c r="E7" s="3"/>
      <c r="F7" s="3"/>
      <c r="G7" s="15" t="s">
        <v>10</v>
      </c>
      <c r="H7" s="36"/>
      <c r="I7" s="17"/>
      <c r="J7" s="3"/>
      <c r="K7" s="137" t="s">
        <v>11</v>
      </c>
      <c r="L7" s="138"/>
      <c r="M7" s="3"/>
      <c r="N7" s="3"/>
      <c r="O7" s="3"/>
      <c r="P7" s="3"/>
      <c r="Q7" s="3"/>
    </row>
    <row r="8" spans="2:17" ht="45" x14ac:dyDescent="0.25">
      <c r="B8" s="132" t="s">
        <v>12</v>
      </c>
      <c r="C8" s="133"/>
      <c r="D8" s="31"/>
      <c r="E8" s="3"/>
      <c r="F8" s="3"/>
      <c r="G8" s="15" t="s">
        <v>13</v>
      </c>
      <c r="H8" s="36"/>
      <c r="I8" s="17"/>
      <c r="J8" s="3"/>
      <c r="K8" s="18" t="s">
        <v>14</v>
      </c>
      <c r="L8" s="19"/>
      <c r="M8" s="3"/>
      <c r="N8" s="3"/>
      <c r="O8" s="3"/>
      <c r="P8" s="3"/>
      <c r="Q8" s="3"/>
    </row>
    <row r="9" spans="2:17" ht="30" x14ac:dyDescent="0.25">
      <c r="B9" s="132" t="s">
        <v>15</v>
      </c>
      <c r="C9" s="133"/>
      <c r="D9" s="31"/>
      <c r="E9" s="3"/>
      <c r="F9" s="3"/>
      <c r="G9" s="15" t="s">
        <v>16</v>
      </c>
      <c r="H9" s="36"/>
      <c r="I9" s="17"/>
      <c r="J9" s="3"/>
      <c r="K9" s="18" t="s">
        <v>17</v>
      </c>
      <c r="L9" s="19"/>
      <c r="M9" s="3"/>
      <c r="N9" s="3"/>
      <c r="O9" s="3"/>
      <c r="P9" s="3"/>
      <c r="Q9" s="3"/>
    </row>
    <row r="10" spans="2:17" ht="30" x14ac:dyDescent="0.25">
      <c r="B10" s="132" t="s">
        <v>18</v>
      </c>
      <c r="C10" s="133"/>
      <c r="D10" s="31"/>
      <c r="E10" s="3"/>
      <c r="F10" s="3"/>
      <c r="G10" s="15" t="s">
        <v>18</v>
      </c>
      <c r="H10" s="36"/>
      <c r="I10" s="17"/>
      <c r="J10" s="3"/>
      <c r="K10" s="18" t="s">
        <v>19</v>
      </c>
      <c r="L10" s="19"/>
      <c r="M10" s="3"/>
      <c r="N10" s="3"/>
      <c r="O10" s="3"/>
      <c r="P10" s="3"/>
      <c r="Q10" s="3"/>
    </row>
    <row r="11" spans="2:17" ht="45" x14ac:dyDescent="0.25">
      <c r="B11" s="132" t="s">
        <v>20</v>
      </c>
      <c r="C11" s="133"/>
      <c r="D11" s="31">
        <v>1</v>
      </c>
      <c r="E11" s="3"/>
      <c r="F11" s="3"/>
      <c r="G11" s="15" t="s">
        <v>21</v>
      </c>
      <c r="H11" s="36"/>
      <c r="I11" s="17"/>
      <c r="J11" s="3"/>
      <c r="K11" s="18" t="s">
        <v>22</v>
      </c>
      <c r="L11" s="19"/>
      <c r="M11" s="3"/>
      <c r="N11" s="3"/>
      <c r="O11" s="3"/>
      <c r="P11" s="3"/>
      <c r="Q11" s="3"/>
    </row>
    <row r="12" spans="2:17" ht="31.5" x14ac:dyDescent="0.25">
      <c r="B12" s="132" t="s">
        <v>23</v>
      </c>
      <c r="C12" s="133"/>
      <c r="D12" s="31">
        <v>30</v>
      </c>
      <c r="E12" s="3"/>
      <c r="F12" s="3"/>
      <c r="G12" s="15" t="s">
        <v>24</v>
      </c>
      <c r="H12" s="36"/>
      <c r="I12" s="17"/>
      <c r="J12" s="3"/>
      <c r="K12" s="18" t="s">
        <v>25</v>
      </c>
      <c r="L12" s="19"/>
      <c r="M12" s="3"/>
      <c r="N12" s="3"/>
      <c r="O12" s="3"/>
      <c r="P12" s="3"/>
      <c r="Q12" s="3"/>
    </row>
    <row r="13" spans="2:17" ht="30" x14ac:dyDescent="0.25">
      <c r="B13" s="132" t="s">
        <v>26</v>
      </c>
      <c r="C13" s="133"/>
      <c r="D13" s="31"/>
      <c r="E13" s="3"/>
      <c r="F13" s="3"/>
      <c r="G13" s="15" t="s">
        <v>27</v>
      </c>
      <c r="H13" s="36"/>
      <c r="I13" s="17"/>
      <c r="J13" s="3"/>
      <c r="K13" s="18" t="s">
        <v>28</v>
      </c>
      <c r="L13" s="19"/>
      <c r="M13" s="3"/>
      <c r="N13" s="3"/>
      <c r="O13" s="3"/>
      <c r="P13" s="3"/>
      <c r="Q13" s="3"/>
    </row>
    <row r="14" spans="2:17" ht="45" x14ac:dyDescent="0.25">
      <c r="B14" s="132" t="s">
        <v>29</v>
      </c>
      <c r="C14" s="133"/>
      <c r="D14" s="31"/>
      <c r="E14" s="3"/>
      <c r="F14" s="3"/>
      <c r="G14" s="15" t="s">
        <v>30</v>
      </c>
      <c r="H14" s="36"/>
      <c r="I14" s="17"/>
      <c r="J14" s="3"/>
      <c r="K14" s="18" t="s">
        <v>31</v>
      </c>
      <c r="L14" s="19"/>
      <c r="M14" s="3"/>
      <c r="N14" s="3"/>
      <c r="O14" s="3"/>
      <c r="P14" s="3"/>
      <c r="Q14" s="3"/>
    </row>
    <row r="15" spans="2:17" ht="30" x14ac:dyDescent="0.25">
      <c r="B15" s="132" t="s">
        <v>32</v>
      </c>
      <c r="C15" s="133"/>
      <c r="D15" s="31"/>
      <c r="E15" s="3"/>
      <c r="F15" s="3"/>
      <c r="G15" s="15" t="s">
        <v>33</v>
      </c>
      <c r="H15" s="36"/>
      <c r="I15" s="17"/>
      <c r="J15" s="3"/>
      <c r="K15" s="18" t="s">
        <v>34</v>
      </c>
      <c r="L15" s="19"/>
      <c r="M15" s="3"/>
      <c r="N15" s="3"/>
      <c r="O15" s="3"/>
      <c r="P15" s="3"/>
      <c r="Q15" s="3"/>
    </row>
    <row r="16" spans="2:17" ht="30" x14ac:dyDescent="0.25">
      <c r="B16" s="132" t="s">
        <v>35</v>
      </c>
      <c r="C16" s="133"/>
      <c r="D16" s="31"/>
      <c r="E16" s="3"/>
      <c r="F16" s="3"/>
      <c r="G16" s="15" t="s">
        <v>36</v>
      </c>
      <c r="H16" s="36"/>
      <c r="I16" s="17"/>
      <c r="J16" s="3"/>
      <c r="K16" s="18" t="s">
        <v>37</v>
      </c>
      <c r="L16" s="19"/>
      <c r="M16" s="3"/>
      <c r="N16" s="3"/>
      <c r="O16" s="3"/>
      <c r="P16" s="3"/>
      <c r="Q16" s="3"/>
    </row>
    <row r="17" spans="2:17" ht="30" x14ac:dyDescent="0.25">
      <c r="B17" s="132" t="s">
        <v>38</v>
      </c>
      <c r="C17" s="133"/>
      <c r="D17" s="31">
        <v>12</v>
      </c>
      <c r="E17" s="3"/>
      <c r="F17" s="3"/>
      <c r="G17" s="15" t="s">
        <v>32</v>
      </c>
      <c r="H17" s="36"/>
      <c r="I17" s="17"/>
      <c r="J17" s="3"/>
      <c r="K17" s="21" t="s">
        <v>39</v>
      </c>
      <c r="L17" s="19"/>
      <c r="M17" s="3"/>
      <c r="N17" s="3"/>
      <c r="O17" s="3"/>
      <c r="P17" s="3"/>
      <c r="Q17" s="3"/>
    </row>
    <row r="18" spans="2:17" ht="15.75" x14ac:dyDescent="0.25">
      <c r="B18" s="132" t="s">
        <v>40</v>
      </c>
      <c r="C18" s="133"/>
      <c r="D18" s="31">
        <v>1</v>
      </c>
      <c r="E18" s="3"/>
      <c r="F18" s="3"/>
      <c r="G18" s="15" t="s">
        <v>35</v>
      </c>
      <c r="H18" s="36"/>
      <c r="I18" s="17"/>
      <c r="J18" s="3"/>
      <c r="K18" s="139" t="s">
        <v>41</v>
      </c>
      <c r="L18" s="140"/>
      <c r="M18" s="3"/>
      <c r="N18" s="3"/>
      <c r="O18" s="3"/>
      <c r="P18" s="3"/>
      <c r="Q18" s="3"/>
    </row>
    <row r="19" spans="2:17" ht="45" x14ac:dyDescent="0.25">
      <c r="B19" s="132" t="s">
        <v>42</v>
      </c>
      <c r="C19" s="133"/>
      <c r="D19" s="31" t="s">
        <v>151</v>
      </c>
      <c r="E19" s="3"/>
      <c r="F19" s="3"/>
      <c r="G19" s="15" t="s">
        <v>43</v>
      </c>
      <c r="H19" s="36"/>
      <c r="I19" s="17"/>
      <c r="J19" s="3"/>
      <c r="K19" s="18" t="s">
        <v>44</v>
      </c>
      <c r="L19" s="19"/>
      <c r="M19" s="3"/>
      <c r="N19" s="3"/>
      <c r="O19" s="3"/>
      <c r="P19" s="3"/>
      <c r="Q19" s="3"/>
    </row>
    <row r="20" spans="2:17" ht="30" x14ac:dyDescent="0.25">
      <c r="B20" s="132" t="s">
        <v>45</v>
      </c>
      <c r="C20" s="133"/>
      <c r="D20" s="31">
        <v>1</v>
      </c>
      <c r="E20" s="3"/>
      <c r="F20" s="3"/>
      <c r="G20" s="15" t="s">
        <v>40</v>
      </c>
      <c r="H20" s="36"/>
      <c r="I20" s="17"/>
      <c r="J20" s="3"/>
      <c r="K20" s="18" t="s">
        <v>46</v>
      </c>
      <c r="L20" s="19"/>
      <c r="M20" s="3"/>
      <c r="N20" s="3"/>
      <c r="O20" s="3"/>
      <c r="P20" s="3"/>
      <c r="Q20" s="3"/>
    </row>
    <row r="21" spans="2:17" ht="15.75" x14ac:dyDescent="0.25">
      <c r="B21" s="132" t="s">
        <v>47</v>
      </c>
      <c r="C21" s="133"/>
      <c r="D21" s="31">
        <v>17709</v>
      </c>
      <c r="E21" s="3"/>
      <c r="F21" s="3"/>
      <c r="G21" s="15" t="s">
        <v>42</v>
      </c>
      <c r="H21" s="36"/>
      <c r="I21" s="17"/>
      <c r="J21" s="3"/>
      <c r="K21" s="18" t="s">
        <v>48</v>
      </c>
      <c r="L21" s="19"/>
      <c r="M21" s="3"/>
      <c r="N21" s="3"/>
      <c r="O21" s="3"/>
      <c r="P21" s="3"/>
      <c r="Q21" s="3"/>
    </row>
    <row r="22" spans="2:17" ht="60" x14ac:dyDescent="0.25">
      <c r="B22" s="132" t="s">
        <v>49</v>
      </c>
      <c r="C22" s="133"/>
      <c r="D22" s="31">
        <v>42417</v>
      </c>
      <c r="E22" s="3"/>
      <c r="F22" s="3"/>
      <c r="G22" s="15" t="s">
        <v>45</v>
      </c>
      <c r="H22" s="36"/>
      <c r="I22" s="17"/>
      <c r="J22" s="3"/>
      <c r="K22" s="21" t="s">
        <v>50</v>
      </c>
      <c r="L22" s="19"/>
      <c r="M22" s="3"/>
      <c r="N22" s="3"/>
      <c r="O22" s="3"/>
      <c r="P22" s="3"/>
      <c r="Q22" s="3"/>
    </row>
    <row r="23" spans="2:17" ht="30" x14ac:dyDescent="0.25">
      <c r="B23" s="132" t="s">
        <v>51</v>
      </c>
      <c r="C23" s="133"/>
      <c r="D23" s="31"/>
      <c r="E23" s="3"/>
      <c r="F23" s="3"/>
      <c r="G23" s="15" t="s">
        <v>47</v>
      </c>
      <c r="H23" s="36"/>
      <c r="I23" s="17"/>
      <c r="J23" s="3"/>
      <c r="K23" s="18" t="s">
        <v>52</v>
      </c>
      <c r="L23" s="19"/>
      <c r="M23" s="3"/>
      <c r="N23" s="3"/>
      <c r="O23" s="3"/>
      <c r="P23" s="3"/>
      <c r="Q23" s="3"/>
    </row>
    <row r="24" spans="2:17" ht="30" x14ac:dyDescent="0.25">
      <c r="B24" s="132" t="s">
        <v>53</v>
      </c>
      <c r="C24" s="133"/>
      <c r="D24" s="31"/>
      <c r="E24" s="3"/>
      <c r="F24" s="3"/>
      <c r="G24" s="15" t="s">
        <v>49</v>
      </c>
      <c r="H24" s="36"/>
      <c r="I24" s="17"/>
      <c r="J24" s="3"/>
      <c r="K24" s="18" t="s">
        <v>54</v>
      </c>
      <c r="L24" s="19"/>
      <c r="M24" s="3"/>
      <c r="N24" s="3"/>
      <c r="O24" s="3"/>
      <c r="P24" s="3"/>
      <c r="Q24" s="3"/>
    </row>
    <row r="25" spans="2:17" ht="45" x14ac:dyDescent="0.25">
      <c r="B25" s="132" t="s">
        <v>55</v>
      </c>
      <c r="C25" s="133"/>
      <c r="D25" s="31"/>
      <c r="E25" s="3"/>
      <c r="F25" s="3"/>
      <c r="G25" s="15" t="s">
        <v>51</v>
      </c>
      <c r="H25" s="36"/>
      <c r="I25" s="17"/>
      <c r="J25" s="3"/>
      <c r="K25" s="18" t="s">
        <v>56</v>
      </c>
      <c r="L25" s="19"/>
      <c r="M25" s="3"/>
      <c r="N25" s="3"/>
      <c r="O25" s="3"/>
      <c r="P25" s="3"/>
      <c r="Q25" s="3"/>
    </row>
    <row r="26" spans="2:17" ht="31.5" x14ac:dyDescent="0.25">
      <c r="B26" s="132" t="s">
        <v>57</v>
      </c>
      <c r="C26" s="133"/>
      <c r="D26" s="31"/>
      <c r="E26" s="3"/>
      <c r="F26" s="3"/>
      <c r="G26" s="15" t="s">
        <v>53</v>
      </c>
      <c r="H26" s="36"/>
      <c r="I26" s="17"/>
      <c r="J26" s="3"/>
      <c r="K26" s="18" t="s">
        <v>58</v>
      </c>
      <c r="L26" s="19"/>
      <c r="M26" s="3"/>
      <c r="N26" s="3"/>
      <c r="O26" s="3"/>
      <c r="P26" s="3"/>
      <c r="Q26" s="3"/>
    </row>
    <row r="27" spans="2:17" ht="31.5" x14ac:dyDescent="0.25">
      <c r="B27" s="132" t="s">
        <v>59</v>
      </c>
      <c r="C27" s="133"/>
      <c r="D27" s="31"/>
      <c r="E27" s="3"/>
      <c r="F27" s="3"/>
      <c r="G27" s="15" t="s">
        <v>55</v>
      </c>
      <c r="H27" s="36"/>
      <c r="I27" s="17"/>
      <c r="J27" s="3"/>
      <c r="K27" s="18" t="s">
        <v>60</v>
      </c>
      <c r="L27" s="19"/>
      <c r="M27" s="3"/>
      <c r="N27" s="3"/>
      <c r="O27" s="3"/>
      <c r="P27" s="3"/>
      <c r="Q27" s="3"/>
    </row>
    <row r="28" spans="2:17" ht="15.75" x14ac:dyDescent="0.25">
      <c r="B28" s="132" t="s">
        <v>61</v>
      </c>
      <c r="C28" s="133"/>
      <c r="D28" s="31"/>
      <c r="E28" s="3"/>
      <c r="F28" s="3"/>
      <c r="G28" s="15" t="s">
        <v>57</v>
      </c>
      <c r="H28" s="36"/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132" t="s">
        <v>63</v>
      </c>
      <c r="C29" s="133"/>
      <c r="D29" s="31"/>
      <c r="E29" s="3"/>
      <c r="F29" s="3"/>
      <c r="G29" s="15" t="s">
        <v>59</v>
      </c>
      <c r="H29" s="36"/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64</v>
      </c>
      <c r="H30" s="25"/>
      <c r="I30" s="26"/>
    </row>
    <row r="31" spans="2:17" x14ac:dyDescent="0.25">
      <c r="G31" s="27"/>
      <c r="H31" s="26"/>
      <c r="I31" s="26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C7064-F09A-47A5-A16C-FBCB6CC1AEEB}">
  <dimension ref="B1:Q31"/>
  <sheetViews>
    <sheetView topLeftCell="A10" workbookViewId="0">
      <selection activeCell="D19" sqref="D19"/>
    </sheetView>
  </sheetViews>
  <sheetFormatPr defaultRowHeight="15" x14ac:dyDescent="0.25"/>
  <cols>
    <col min="1" max="1" width="5.7109375" customWidth="1"/>
    <col min="2" max="2" width="30.4257812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134" t="s">
        <v>152</v>
      </c>
      <c r="D2" s="134"/>
      <c r="E2" s="11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97</v>
      </c>
      <c r="C3" s="134">
        <v>2019</v>
      </c>
      <c r="D3" s="134"/>
      <c r="E3" s="11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135" t="s">
        <v>4</v>
      </c>
      <c r="C5" s="135"/>
      <c r="D5" s="135"/>
      <c r="E5" s="6"/>
      <c r="F5" s="3"/>
      <c r="G5" s="136" t="s">
        <v>5</v>
      </c>
      <c r="H5" s="136"/>
      <c r="I5" s="7"/>
      <c r="J5" s="3"/>
      <c r="K5" s="129" t="s">
        <v>6</v>
      </c>
      <c r="L5" s="129"/>
      <c r="M5" s="3"/>
      <c r="N5" s="3"/>
      <c r="O5" s="3"/>
      <c r="P5" s="3"/>
      <c r="Q5" s="3"/>
    </row>
    <row r="6" spans="2:17" ht="15.75" x14ac:dyDescent="0.25">
      <c r="B6" s="130" t="s">
        <v>7</v>
      </c>
      <c r="C6" s="131"/>
      <c r="D6" s="11" t="s">
        <v>8</v>
      </c>
      <c r="E6" s="114"/>
      <c r="F6" s="3"/>
      <c r="G6" s="10" t="s">
        <v>7</v>
      </c>
      <c r="H6" s="11" t="s">
        <v>8</v>
      </c>
      <c r="I6" s="114"/>
      <c r="J6" s="3"/>
      <c r="K6" s="12" t="s">
        <v>7</v>
      </c>
      <c r="L6" s="13" t="s">
        <v>8</v>
      </c>
      <c r="M6" s="3"/>
      <c r="N6" s="3"/>
      <c r="O6" s="3"/>
      <c r="P6" s="3"/>
      <c r="Q6" s="3"/>
    </row>
    <row r="7" spans="2:17" ht="15.75" x14ac:dyDescent="0.25">
      <c r="B7" s="132" t="s">
        <v>9</v>
      </c>
      <c r="C7" s="133"/>
      <c r="D7" s="56"/>
      <c r="E7" s="3"/>
      <c r="F7" s="3"/>
      <c r="G7" s="15" t="s">
        <v>10</v>
      </c>
      <c r="H7" s="36"/>
      <c r="I7" s="17"/>
      <c r="J7" s="3"/>
      <c r="K7" s="137" t="s">
        <v>11</v>
      </c>
      <c r="L7" s="138"/>
      <c r="M7" s="3"/>
      <c r="N7" s="3"/>
      <c r="O7" s="3"/>
      <c r="P7" s="3"/>
      <c r="Q7" s="3"/>
    </row>
    <row r="8" spans="2:17" ht="45" x14ac:dyDescent="0.25">
      <c r="B8" s="132" t="s">
        <v>12</v>
      </c>
      <c r="C8" s="133"/>
      <c r="D8" s="56"/>
      <c r="E8" s="3"/>
      <c r="F8" s="3"/>
      <c r="G8" s="15" t="s">
        <v>13</v>
      </c>
      <c r="H8" s="36"/>
      <c r="I8" s="17"/>
      <c r="J8" s="3"/>
      <c r="K8" s="18" t="s">
        <v>14</v>
      </c>
      <c r="L8" s="19"/>
      <c r="M8" s="3"/>
      <c r="N8" s="3"/>
      <c r="O8" s="3"/>
      <c r="P8" s="3"/>
      <c r="Q8" s="3"/>
    </row>
    <row r="9" spans="2:17" ht="30" x14ac:dyDescent="0.25">
      <c r="B9" s="132" t="s">
        <v>15</v>
      </c>
      <c r="C9" s="133"/>
      <c r="D9" s="56"/>
      <c r="E9" s="3"/>
      <c r="F9" s="3"/>
      <c r="G9" s="15" t="s">
        <v>16</v>
      </c>
      <c r="H9" s="36"/>
      <c r="I9" s="17"/>
      <c r="J9" s="3"/>
      <c r="K9" s="18" t="s">
        <v>17</v>
      </c>
      <c r="L9" s="19"/>
      <c r="M9" s="3"/>
      <c r="N9" s="3"/>
      <c r="O9" s="3"/>
      <c r="P9" s="3"/>
      <c r="Q9" s="3"/>
    </row>
    <row r="10" spans="2:17" ht="30" x14ac:dyDescent="0.25">
      <c r="B10" s="132" t="s">
        <v>18</v>
      </c>
      <c r="C10" s="133"/>
      <c r="D10" s="56"/>
      <c r="E10" s="3"/>
      <c r="F10" s="3"/>
      <c r="G10" s="15" t="s">
        <v>18</v>
      </c>
      <c r="H10" s="36"/>
      <c r="I10" s="17"/>
      <c r="J10" s="3"/>
      <c r="K10" s="18" t="s">
        <v>19</v>
      </c>
      <c r="L10" s="19"/>
      <c r="M10" s="3"/>
      <c r="N10" s="3"/>
      <c r="O10" s="3"/>
      <c r="P10" s="3"/>
      <c r="Q10" s="3"/>
    </row>
    <row r="11" spans="2:17" ht="45" x14ac:dyDescent="0.25">
      <c r="B11" s="132" t="s">
        <v>20</v>
      </c>
      <c r="C11" s="133"/>
      <c r="D11" s="56"/>
      <c r="E11" s="3"/>
      <c r="F11" s="3"/>
      <c r="G11" s="15" t="s">
        <v>21</v>
      </c>
      <c r="H11" s="36"/>
      <c r="I11" s="17"/>
      <c r="J11" s="3"/>
      <c r="K11" s="18" t="s">
        <v>22</v>
      </c>
      <c r="L11" s="19"/>
      <c r="M11" s="3"/>
      <c r="N11" s="3"/>
      <c r="O11" s="3"/>
      <c r="P11" s="3"/>
      <c r="Q11" s="3"/>
    </row>
    <row r="12" spans="2:17" ht="31.5" x14ac:dyDescent="0.25">
      <c r="B12" s="132" t="s">
        <v>23</v>
      </c>
      <c r="C12" s="133"/>
      <c r="D12" s="56"/>
      <c r="E12" s="3"/>
      <c r="F12" s="3"/>
      <c r="G12" s="15" t="s">
        <v>24</v>
      </c>
      <c r="H12" s="36"/>
      <c r="I12" s="17"/>
      <c r="J12" s="3"/>
      <c r="K12" s="18" t="s">
        <v>25</v>
      </c>
      <c r="L12" s="19"/>
      <c r="M12" s="3"/>
      <c r="N12" s="3"/>
      <c r="O12" s="3"/>
      <c r="P12" s="3"/>
      <c r="Q12" s="3"/>
    </row>
    <row r="13" spans="2:17" ht="30" x14ac:dyDescent="0.25">
      <c r="B13" s="132" t="s">
        <v>26</v>
      </c>
      <c r="C13" s="133"/>
      <c r="D13" s="56"/>
      <c r="E13" s="3"/>
      <c r="F13" s="3"/>
      <c r="G13" s="15" t="s">
        <v>27</v>
      </c>
      <c r="H13" s="36"/>
      <c r="I13" s="17"/>
      <c r="J13" s="3"/>
      <c r="K13" s="18" t="s">
        <v>28</v>
      </c>
      <c r="L13" s="19"/>
      <c r="M13" s="3"/>
      <c r="N13" s="3"/>
      <c r="O13" s="3"/>
      <c r="P13" s="3"/>
      <c r="Q13" s="3"/>
    </row>
    <row r="14" spans="2:17" ht="45" x14ac:dyDescent="0.25">
      <c r="B14" s="132" t="s">
        <v>29</v>
      </c>
      <c r="C14" s="133"/>
      <c r="D14" s="56"/>
      <c r="E14" s="3"/>
      <c r="F14" s="3"/>
      <c r="G14" s="15" t="s">
        <v>30</v>
      </c>
      <c r="H14" s="36"/>
      <c r="I14" s="17"/>
      <c r="J14" s="3"/>
      <c r="K14" s="18" t="s">
        <v>31</v>
      </c>
      <c r="L14" s="19"/>
      <c r="M14" s="3"/>
      <c r="N14" s="3"/>
      <c r="O14" s="3"/>
      <c r="P14" s="3"/>
      <c r="Q14" s="3"/>
    </row>
    <row r="15" spans="2:17" ht="30" x14ac:dyDescent="0.25">
      <c r="B15" s="132" t="s">
        <v>32</v>
      </c>
      <c r="C15" s="133"/>
      <c r="D15" s="56"/>
      <c r="E15" s="3"/>
      <c r="F15" s="3"/>
      <c r="G15" s="15" t="s">
        <v>33</v>
      </c>
      <c r="H15" s="36"/>
      <c r="I15" s="17"/>
      <c r="J15" s="3"/>
      <c r="K15" s="18" t="s">
        <v>34</v>
      </c>
      <c r="L15" s="19"/>
      <c r="M15" s="3"/>
      <c r="N15" s="3"/>
      <c r="O15" s="3"/>
      <c r="P15" s="3"/>
      <c r="Q15" s="3"/>
    </row>
    <row r="16" spans="2:17" ht="30" x14ac:dyDescent="0.25">
      <c r="B16" s="132" t="s">
        <v>35</v>
      </c>
      <c r="C16" s="133"/>
      <c r="D16" s="56"/>
      <c r="E16" s="3"/>
      <c r="F16" s="3"/>
      <c r="G16" s="15" t="s">
        <v>36</v>
      </c>
      <c r="H16" s="36"/>
      <c r="I16" s="17"/>
      <c r="J16" s="3"/>
      <c r="K16" s="18" t="s">
        <v>37</v>
      </c>
      <c r="L16" s="19"/>
      <c r="M16" s="3"/>
      <c r="N16" s="3"/>
      <c r="O16" s="3"/>
      <c r="P16" s="3"/>
      <c r="Q16" s="3"/>
    </row>
    <row r="17" spans="2:17" ht="30" x14ac:dyDescent="0.25">
      <c r="B17" s="132" t="s">
        <v>38</v>
      </c>
      <c r="C17" s="133"/>
      <c r="D17" s="56"/>
      <c r="E17" s="3"/>
      <c r="F17" s="3"/>
      <c r="G17" s="15" t="s">
        <v>32</v>
      </c>
      <c r="H17" s="36"/>
      <c r="I17" s="17"/>
      <c r="J17" s="3"/>
      <c r="K17" s="21" t="s">
        <v>39</v>
      </c>
      <c r="L17" s="19"/>
      <c r="M17" s="3"/>
      <c r="N17" s="3"/>
      <c r="O17" s="3"/>
      <c r="P17" s="3"/>
      <c r="Q17" s="3"/>
    </row>
    <row r="18" spans="2:17" ht="15.75" x14ac:dyDescent="0.25">
      <c r="B18" s="132" t="s">
        <v>40</v>
      </c>
      <c r="C18" s="133"/>
      <c r="D18" s="51">
        <v>591</v>
      </c>
      <c r="E18" s="3"/>
      <c r="F18" s="3"/>
      <c r="G18" s="15" t="s">
        <v>35</v>
      </c>
      <c r="H18" s="36"/>
      <c r="I18" s="17"/>
      <c r="J18" s="3"/>
      <c r="K18" s="139" t="s">
        <v>41</v>
      </c>
      <c r="L18" s="140"/>
      <c r="M18" s="3"/>
      <c r="N18" s="3"/>
      <c r="O18" s="3"/>
      <c r="P18" s="3"/>
      <c r="Q18" s="3"/>
    </row>
    <row r="19" spans="2:17" ht="45" x14ac:dyDescent="0.25">
      <c r="B19" s="132" t="s">
        <v>42</v>
      </c>
      <c r="C19" s="133"/>
      <c r="D19" s="56">
        <v>21943330</v>
      </c>
      <c r="E19" s="3"/>
      <c r="F19" s="3"/>
      <c r="G19" s="15" t="s">
        <v>43</v>
      </c>
      <c r="H19" s="36"/>
      <c r="I19" s="17"/>
      <c r="J19" s="3"/>
      <c r="K19" s="18" t="s">
        <v>44</v>
      </c>
      <c r="L19" s="19"/>
      <c r="M19" s="3"/>
      <c r="N19" s="3"/>
      <c r="O19" s="3"/>
      <c r="P19" s="3"/>
      <c r="Q19" s="3"/>
    </row>
    <row r="20" spans="2:17" ht="30" x14ac:dyDescent="0.25">
      <c r="B20" s="132" t="s">
        <v>45</v>
      </c>
      <c r="C20" s="133"/>
      <c r="D20" s="56"/>
      <c r="E20" s="3"/>
      <c r="F20" s="3"/>
      <c r="G20" s="15" t="s">
        <v>40</v>
      </c>
      <c r="H20" s="36"/>
      <c r="I20" s="17"/>
      <c r="J20" s="3"/>
      <c r="K20" s="18" t="s">
        <v>46</v>
      </c>
      <c r="L20" s="19"/>
      <c r="M20" s="3"/>
      <c r="N20" s="3"/>
      <c r="O20" s="3"/>
      <c r="P20" s="3"/>
      <c r="Q20" s="3"/>
    </row>
    <row r="21" spans="2:17" ht="15.75" x14ac:dyDescent="0.25">
      <c r="B21" s="132" t="s">
        <v>47</v>
      </c>
      <c r="C21" s="133"/>
      <c r="D21" s="56"/>
      <c r="E21" s="3"/>
      <c r="F21" s="3"/>
      <c r="G21" s="15" t="s">
        <v>42</v>
      </c>
      <c r="H21" s="36"/>
      <c r="I21" s="17"/>
      <c r="J21" s="3"/>
      <c r="K21" s="18" t="s">
        <v>48</v>
      </c>
      <c r="L21" s="19"/>
      <c r="M21" s="3"/>
      <c r="N21" s="3"/>
      <c r="O21" s="3"/>
      <c r="P21" s="3"/>
      <c r="Q21" s="3"/>
    </row>
    <row r="22" spans="2:17" ht="60" x14ac:dyDescent="0.25">
      <c r="B22" s="132" t="s">
        <v>49</v>
      </c>
      <c r="C22" s="133"/>
      <c r="D22" s="56"/>
      <c r="E22" s="3"/>
      <c r="F22" s="3"/>
      <c r="G22" s="15" t="s">
        <v>45</v>
      </c>
      <c r="H22" s="36"/>
      <c r="I22" s="17"/>
      <c r="J22" s="3"/>
      <c r="K22" s="21" t="s">
        <v>50</v>
      </c>
      <c r="L22" s="19"/>
      <c r="M22" s="3"/>
      <c r="N22" s="3"/>
      <c r="O22" s="3"/>
      <c r="P22" s="3"/>
      <c r="Q22" s="3"/>
    </row>
    <row r="23" spans="2:17" ht="30" x14ac:dyDescent="0.25">
      <c r="B23" s="132" t="s">
        <v>51</v>
      </c>
      <c r="C23" s="133"/>
      <c r="D23" s="56"/>
      <c r="E23" s="3"/>
      <c r="F23" s="3"/>
      <c r="G23" s="15" t="s">
        <v>47</v>
      </c>
      <c r="H23" s="36"/>
      <c r="I23" s="17"/>
      <c r="J23" s="3"/>
      <c r="K23" s="18" t="s">
        <v>52</v>
      </c>
      <c r="L23" s="19"/>
      <c r="M23" s="3"/>
      <c r="N23" s="3"/>
      <c r="O23" s="3"/>
      <c r="P23" s="3"/>
      <c r="Q23" s="3"/>
    </row>
    <row r="24" spans="2:17" ht="30" x14ac:dyDescent="0.25">
      <c r="B24" s="132" t="s">
        <v>53</v>
      </c>
      <c r="C24" s="133"/>
      <c r="D24" s="56"/>
      <c r="E24" s="3"/>
      <c r="F24" s="3"/>
      <c r="G24" s="15" t="s">
        <v>49</v>
      </c>
      <c r="H24" s="36"/>
      <c r="I24" s="17"/>
      <c r="J24" s="3"/>
      <c r="K24" s="18" t="s">
        <v>54</v>
      </c>
      <c r="L24" s="19"/>
      <c r="M24" s="3"/>
      <c r="N24" s="3"/>
      <c r="O24" s="3"/>
      <c r="P24" s="3"/>
      <c r="Q24" s="3"/>
    </row>
    <row r="25" spans="2:17" ht="45" x14ac:dyDescent="0.25">
      <c r="B25" s="132" t="s">
        <v>55</v>
      </c>
      <c r="C25" s="133"/>
      <c r="D25" s="56"/>
      <c r="E25" s="3"/>
      <c r="F25" s="3"/>
      <c r="G25" s="15" t="s">
        <v>51</v>
      </c>
      <c r="H25" s="36"/>
      <c r="I25" s="17"/>
      <c r="J25" s="3"/>
      <c r="K25" s="18" t="s">
        <v>56</v>
      </c>
      <c r="L25" s="19"/>
      <c r="M25" s="3"/>
      <c r="N25" s="3"/>
      <c r="O25" s="3"/>
      <c r="P25" s="3"/>
      <c r="Q25" s="3"/>
    </row>
    <row r="26" spans="2:17" ht="31.5" x14ac:dyDescent="0.25">
      <c r="B26" s="132" t="s">
        <v>57</v>
      </c>
      <c r="C26" s="133"/>
      <c r="D26" s="56"/>
      <c r="E26" s="3"/>
      <c r="F26" s="3"/>
      <c r="G26" s="15" t="s">
        <v>53</v>
      </c>
      <c r="H26" s="36"/>
      <c r="I26" s="17"/>
      <c r="J26" s="3"/>
      <c r="K26" s="18" t="s">
        <v>58</v>
      </c>
      <c r="L26" s="19"/>
      <c r="M26" s="3"/>
      <c r="N26" s="3"/>
      <c r="O26" s="3"/>
      <c r="P26" s="3"/>
      <c r="Q26" s="3"/>
    </row>
    <row r="27" spans="2:17" ht="31.5" x14ac:dyDescent="0.25">
      <c r="B27" s="132" t="s">
        <v>59</v>
      </c>
      <c r="C27" s="133"/>
      <c r="D27" s="56"/>
      <c r="E27" s="3"/>
      <c r="F27" s="3"/>
      <c r="G27" s="15" t="s">
        <v>55</v>
      </c>
      <c r="H27" s="36"/>
      <c r="I27" s="17"/>
      <c r="J27" s="3"/>
      <c r="K27" s="18" t="s">
        <v>60</v>
      </c>
      <c r="L27" s="19"/>
      <c r="M27" s="3"/>
      <c r="N27" s="3"/>
      <c r="O27" s="3"/>
      <c r="P27" s="3"/>
      <c r="Q27" s="3"/>
    </row>
    <row r="28" spans="2:17" ht="15.75" x14ac:dyDescent="0.25">
      <c r="B28" s="132" t="s">
        <v>61</v>
      </c>
      <c r="C28" s="133"/>
      <c r="D28" s="56"/>
      <c r="E28" s="3"/>
      <c r="F28" s="3"/>
      <c r="G28" s="15" t="s">
        <v>57</v>
      </c>
      <c r="H28" s="36"/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132" t="s">
        <v>63</v>
      </c>
      <c r="C29" s="133"/>
      <c r="D29" s="56"/>
      <c r="E29" s="3"/>
      <c r="F29" s="3"/>
      <c r="G29" s="15" t="s">
        <v>59</v>
      </c>
      <c r="H29" s="36"/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64</v>
      </c>
      <c r="H30" s="25"/>
      <c r="I30" s="26"/>
    </row>
    <row r="31" spans="2:17" x14ac:dyDescent="0.25">
      <c r="G31" s="27"/>
      <c r="H31" s="26"/>
      <c r="I31" s="26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399AF-7B25-4DAA-B082-481DC725EA6D}">
  <dimension ref="B1:Q31"/>
  <sheetViews>
    <sheetView topLeftCell="A13" workbookViewId="0">
      <selection activeCell="D28" sqref="D28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style="24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134" t="s">
        <v>2</v>
      </c>
      <c r="D2" s="13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3</v>
      </c>
      <c r="C3" s="134"/>
      <c r="D3" s="134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135" t="s">
        <v>4</v>
      </c>
      <c r="C5" s="135"/>
      <c r="D5" s="135"/>
      <c r="E5" s="6"/>
      <c r="F5" s="3"/>
      <c r="G5" s="136" t="s">
        <v>5</v>
      </c>
      <c r="H5" s="136"/>
      <c r="I5" s="7"/>
      <c r="J5" s="3"/>
      <c r="K5" s="129" t="s">
        <v>6</v>
      </c>
      <c r="L5" s="129"/>
      <c r="M5" s="3"/>
      <c r="N5" s="3"/>
      <c r="O5" s="3"/>
      <c r="P5" s="3"/>
      <c r="Q5" s="3"/>
    </row>
    <row r="6" spans="2:17" ht="15.75" x14ac:dyDescent="0.25">
      <c r="B6" s="130" t="s">
        <v>7</v>
      </c>
      <c r="C6" s="131"/>
      <c r="D6" s="8" t="s">
        <v>8</v>
      </c>
      <c r="E6" s="9"/>
      <c r="F6" s="3"/>
      <c r="G6" s="10" t="s">
        <v>7</v>
      </c>
      <c r="H6" s="11" t="s">
        <v>8</v>
      </c>
      <c r="I6" s="9"/>
      <c r="J6" s="3"/>
      <c r="K6" s="12" t="s">
        <v>7</v>
      </c>
      <c r="L6" s="13" t="s">
        <v>8</v>
      </c>
      <c r="M6" s="3"/>
      <c r="N6" s="3"/>
      <c r="O6" s="3"/>
      <c r="P6" s="3"/>
      <c r="Q6" s="3"/>
    </row>
    <row r="7" spans="2:17" ht="15.75" x14ac:dyDescent="0.25">
      <c r="B7" s="132" t="s">
        <v>9</v>
      </c>
      <c r="C7" s="133"/>
      <c r="D7" s="14">
        <v>1</v>
      </c>
      <c r="E7" s="3"/>
      <c r="F7" s="3"/>
      <c r="G7" s="15" t="s">
        <v>10</v>
      </c>
      <c r="H7" s="16">
        <v>20</v>
      </c>
      <c r="I7" s="17"/>
      <c r="J7" s="3"/>
      <c r="K7" s="137" t="s">
        <v>11</v>
      </c>
      <c r="L7" s="138"/>
      <c r="M7" s="3"/>
      <c r="N7" s="3"/>
      <c r="O7" s="3"/>
      <c r="P7" s="3"/>
      <c r="Q7" s="3"/>
    </row>
    <row r="8" spans="2:17" ht="45" x14ac:dyDescent="0.25">
      <c r="B8" s="132" t="s">
        <v>12</v>
      </c>
      <c r="C8" s="133"/>
      <c r="D8" s="14">
        <v>44</v>
      </c>
      <c r="E8" s="3"/>
      <c r="F8" s="3"/>
      <c r="G8" s="15" t="s">
        <v>13</v>
      </c>
      <c r="H8" s="16">
        <v>577</v>
      </c>
      <c r="I8" s="17"/>
      <c r="J8" s="3"/>
      <c r="K8" s="18" t="s">
        <v>14</v>
      </c>
      <c r="L8" s="19"/>
      <c r="M8" s="3"/>
      <c r="N8" s="3"/>
      <c r="O8" s="3"/>
      <c r="P8" s="3"/>
      <c r="Q8" s="3"/>
    </row>
    <row r="9" spans="2:17" ht="30" x14ac:dyDescent="0.25">
      <c r="B9" s="132" t="s">
        <v>15</v>
      </c>
      <c r="C9" s="133"/>
      <c r="D9" s="14">
        <v>1</v>
      </c>
      <c r="E9" s="3"/>
      <c r="F9" s="3"/>
      <c r="G9" s="15" t="s">
        <v>16</v>
      </c>
      <c r="H9" s="20">
        <v>2</v>
      </c>
      <c r="I9" s="17"/>
      <c r="J9" s="3"/>
      <c r="K9" s="18" t="s">
        <v>17</v>
      </c>
      <c r="L9" s="19"/>
      <c r="M9" s="3"/>
      <c r="N9" s="3"/>
      <c r="O9" s="3"/>
      <c r="P9" s="3"/>
      <c r="Q9" s="3"/>
    </row>
    <row r="10" spans="2:17" ht="30" x14ac:dyDescent="0.25">
      <c r="B10" s="132" t="s">
        <v>18</v>
      </c>
      <c r="C10" s="133"/>
      <c r="D10" s="14">
        <v>88</v>
      </c>
      <c r="E10" s="3"/>
      <c r="F10" s="3"/>
      <c r="G10" s="15" t="s">
        <v>18</v>
      </c>
      <c r="H10" s="20">
        <v>192</v>
      </c>
      <c r="I10" s="17"/>
      <c r="J10" s="3"/>
      <c r="K10" s="18" t="s">
        <v>19</v>
      </c>
      <c r="L10" s="19"/>
      <c r="M10" s="3"/>
      <c r="N10" s="3"/>
      <c r="O10" s="3"/>
      <c r="P10" s="3"/>
      <c r="Q10" s="3"/>
    </row>
    <row r="11" spans="2:17" ht="45" x14ac:dyDescent="0.25">
      <c r="B11" s="132" t="s">
        <v>20</v>
      </c>
      <c r="C11" s="133"/>
      <c r="D11" s="14"/>
      <c r="E11" s="3"/>
      <c r="F11" s="3"/>
      <c r="G11" s="15" t="s">
        <v>21</v>
      </c>
      <c r="H11" s="20">
        <v>7</v>
      </c>
      <c r="I11" s="17"/>
      <c r="J11" s="3"/>
      <c r="K11" s="18" t="s">
        <v>22</v>
      </c>
      <c r="L11" s="19"/>
      <c r="M11" s="3"/>
      <c r="N11" s="3"/>
      <c r="O11" s="3"/>
      <c r="P11" s="3"/>
      <c r="Q11" s="3"/>
    </row>
    <row r="12" spans="2:17" ht="31.5" x14ac:dyDescent="0.25">
      <c r="B12" s="132" t="s">
        <v>23</v>
      </c>
      <c r="C12" s="133"/>
      <c r="D12" s="14"/>
      <c r="E12" s="3"/>
      <c r="F12" s="3"/>
      <c r="G12" s="15" t="s">
        <v>24</v>
      </c>
      <c r="H12" s="20">
        <f>201+482000</f>
        <v>482201</v>
      </c>
      <c r="I12" s="17"/>
      <c r="J12" s="3"/>
      <c r="K12" s="18" t="s">
        <v>25</v>
      </c>
      <c r="L12" s="19"/>
      <c r="M12" s="3"/>
      <c r="N12" s="3"/>
      <c r="O12" s="3"/>
      <c r="P12" s="3"/>
      <c r="Q12" s="3"/>
    </row>
    <row r="13" spans="2:17" ht="30" x14ac:dyDescent="0.25">
      <c r="B13" s="132" t="s">
        <v>26</v>
      </c>
      <c r="C13" s="133"/>
      <c r="D13" s="14"/>
      <c r="E13" s="3"/>
      <c r="F13" s="3"/>
      <c r="G13" s="15" t="s">
        <v>27</v>
      </c>
      <c r="H13" s="16">
        <v>2</v>
      </c>
      <c r="I13" s="17"/>
      <c r="J13" s="3"/>
      <c r="K13" s="18" t="s">
        <v>28</v>
      </c>
      <c r="L13" s="19"/>
      <c r="M13" s="3"/>
      <c r="N13" s="3"/>
      <c r="O13" s="3"/>
      <c r="P13" s="3"/>
      <c r="Q13" s="3"/>
    </row>
    <row r="14" spans="2:17" ht="45" x14ac:dyDescent="0.25">
      <c r="B14" s="132" t="s">
        <v>29</v>
      </c>
      <c r="C14" s="133"/>
      <c r="D14" s="14"/>
      <c r="E14" s="3"/>
      <c r="F14" s="3"/>
      <c r="G14" s="15" t="s">
        <v>30</v>
      </c>
      <c r="H14" s="16">
        <v>100</v>
      </c>
      <c r="I14" s="17"/>
      <c r="J14" s="3"/>
      <c r="K14" s="18" t="s">
        <v>31</v>
      </c>
      <c r="L14" s="19"/>
      <c r="M14" s="3"/>
      <c r="N14" s="3"/>
      <c r="O14" s="3"/>
      <c r="P14" s="3"/>
      <c r="Q14" s="3"/>
    </row>
    <row r="15" spans="2:17" ht="30" x14ac:dyDescent="0.25">
      <c r="B15" s="132" t="s">
        <v>32</v>
      </c>
      <c r="C15" s="133"/>
      <c r="D15" s="14"/>
      <c r="E15" s="3"/>
      <c r="F15" s="3"/>
      <c r="G15" s="15" t="s">
        <v>33</v>
      </c>
      <c r="H15" s="16">
        <v>1</v>
      </c>
      <c r="I15" s="17"/>
      <c r="J15" s="3"/>
      <c r="K15" s="18" t="s">
        <v>34</v>
      </c>
      <c r="L15" s="19"/>
      <c r="M15" s="3"/>
      <c r="N15" s="3"/>
      <c r="O15" s="3"/>
      <c r="P15" s="3"/>
      <c r="Q15" s="3"/>
    </row>
    <row r="16" spans="2:17" ht="30" x14ac:dyDescent="0.25">
      <c r="B16" s="132" t="s">
        <v>35</v>
      </c>
      <c r="C16" s="133"/>
      <c r="D16" s="14"/>
      <c r="E16" s="3"/>
      <c r="F16" s="3"/>
      <c r="G16" s="15" t="s">
        <v>36</v>
      </c>
      <c r="H16" s="16">
        <v>34</v>
      </c>
      <c r="I16" s="17"/>
      <c r="J16" s="3"/>
      <c r="K16" s="18" t="s">
        <v>37</v>
      </c>
      <c r="L16" s="19"/>
      <c r="M16" s="3"/>
      <c r="N16" s="3"/>
      <c r="O16" s="3"/>
      <c r="P16" s="3"/>
      <c r="Q16" s="3"/>
    </row>
    <row r="17" spans="2:17" ht="30" x14ac:dyDescent="0.25">
      <c r="B17" s="132" t="s">
        <v>38</v>
      </c>
      <c r="C17" s="133"/>
      <c r="D17" s="14"/>
      <c r="E17" s="3"/>
      <c r="F17" s="3"/>
      <c r="G17" s="15" t="s">
        <v>32</v>
      </c>
      <c r="H17" s="16">
        <v>4</v>
      </c>
      <c r="I17" s="17"/>
      <c r="J17" s="3"/>
      <c r="K17" s="21" t="s">
        <v>39</v>
      </c>
      <c r="L17" s="19"/>
      <c r="M17" s="3"/>
      <c r="N17" s="3"/>
      <c r="O17" s="3"/>
      <c r="P17" s="3"/>
      <c r="Q17" s="3"/>
    </row>
    <row r="18" spans="2:17" ht="15.75" x14ac:dyDescent="0.25">
      <c r="B18" s="132" t="s">
        <v>40</v>
      </c>
      <c r="C18" s="133"/>
      <c r="D18" s="14">
        <v>440</v>
      </c>
      <c r="E18" s="3"/>
      <c r="F18" s="3"/>
      <c r="G18" s="15" t="s">
        <v>35</v>
      </c>
      <c r="H18" s="16"/>
      <c r="I18" s="17"/>
      <c r="J18" s="3"/>
      <c r="K18" s="139" t="s">
        <v>41</v>
      </c>
      <c r="L18" s="140"/>
      <c r="M18" s="3"/>
      <c r="N18" s="3"/>
      <c r="O18" s="3"/>
      <c r="P18" s="3"/>
      <c r="Q18" s="3"/>
    </row>
    <row r="19" spans="2:17" ht="45" x14ac:dyDescent="0.25">
      <c r="B19" s="132" t="s">
        <v>42</v>
      </c>
      <c r="C19" s="133"/>
      <c r="D19" s="22">
        <v>4556676</v>
      </c>
      <c r="E19" s="3"/>
      <c r="F19" s="3"/>
      <c r="G19" s="15" t="s">
        <v>43</v>
      </c>
      <c r="H19" s="16">
        <v>4</v>
      </c>
      <c r="I19" s="17"/>
      <c r="J19" s="3"/>
      <c r="K19" s="18" t="s">
        <v>44</v>
      </c>
      <c r="L19" s="19"/>
      <c r="M19" s="3"/>
      <c r="N19" s="3"/>
      <c r="O19" s="3"/>
      <c r="P19" s="3"/>
      <c r="Q19" s="3"/>
    </row>
    <row r="20" spans="2:17" ht="30" x14ac:dyDescent="0.25">
      <c r="B20" s="132" t="s">
        <v>45</v>
      </c>
      <c r="C20" s="133"/>
      <c r="D20" s="14">
        <v>1</v>
      </c>
      <c r="E20" s="3"/>
      <c r="F20" s="3"/>
      <c r="G20" s="15" t="s">
        <v>40</v>
      </c>
      <c r="H20" s="16">
        <v>13</v>
      </c>
      <c r="I20" s="17"/>
      <c r="J20" s="3"/>
      <c r="K20" s="18" t="s">
        <v>46</v>
      </c>
      <c r="L20" s="19"/>
      <c r="M20" s="3"/>
      <c r="N20" s="3"/>
      <c r="O20" s="3"/>
      <c r="P20" s="3"/>
      <c r="Q20" s="3"/>
    </row>
    <row r="21" spans="2:17" ht="15.75" x14ac:dyDescent="0.25">
      <c r="B21" s="132" t="s">
        <v>47</v>
      </c>
      <c r="C21" s="133"/>
      <c r="D21" s="22">
        <v>4206</v>
      </c>
      <c r="E21" s="3"/>
      <c r="F21" s="3"/>
      <c r="G21" s="15" t="s">
        <v>42</v>
      </c>
      <c r="H21" s="16">
        <v>456264</v>
      </c>
      <c r="I21" s="17"/>
      <c r="J21" s="3"/>
      <c r="K21" s="18" t="s">
        <v>48</v>
      </c>
      <c r="L21" s="19"/>
      <c r="M21" s="3"/>
      <c r="N21" s="3"/>
      <c r="O21" s="3"/>
      <c r="P21" s="3"/>
      <c r="Q21" s="3"/>
    </row>
    <row r="22" spans="2:17" ht="60" x14ac:dyDescent="0.25">
      <c r="B22" s="132" t="s">
        <v>49</v>
      </c>
      <c r="C22" s="133"/>
      <c r="D22" s="22">
        <v>5297</v>
      </c>
      <c r="E22" s="3"/>
      <c r="F22" s="3"/>
      <c r="G22" s="15" t="s">
        <v>45</v>
      </c>
      <c r="H22" s="16">
        <v>1</v>
      </c>
      <c r="I22" s="17"/>
      <c r="J22" s="3"/>
      <c r="K22" s="21" t="s">
        <v>50</v>
      </c>
      <c r="L22" s="19"/>
      <c r="M22" s="3"/>
      <c r="N22" s="3"/>
      <c r="O22" s="3"/>
      <c r="P22" s="3"/>
      <c r="Q22" s="3"/>
    </row>
    <row r="23" spans="2:17" ht="30" x14ac:dyDescent="0.25">
      <c r="B23" s="132" t="s">
        <v>51</v>
      </c>
      <c r="C23" s="133"/>
      <c r="D23" s="14"/>
      <c r="E23" s="3"/>
      <c r="F23" s="3"/>
      <c r="G23" s="15" t="s">
        <v>47</v>
      </c>
      <c r="H23" s="23">
        <v>3429</v>
      </c>
      <c r="I23" s="17"/>
      <c r="J23" s="3"/>
      <c r="K23" s="18" t="s">
        <v>52</v>
      </c>
      <c r="L23" s="19"/>
      <c r="M23" s="3"/>
      <c r="N23" s="3"/>
      <c r="O23" s="3"/>
      <c r="P23" s="3"/>
      <c r="Q23" s="3"/>
    </row>
    <row r="24" spans="2:17" ht="30" x14ac:dyDescent="0.25">
      <c r="B24" s="132" t="s">
        <v>53</v>
      </c>
      <c r="C24" s="133"/>
      <c r="D24" s="14"/>
      <c r="E24" s="3"/>
      <c r="F24" s="3"/>
      <c r="G24" s="15" t="s">
        <v>49</v>
      </c>
      <c r="H24" s="23">
        <v>4926</v>
      </c>
      <c r="I24" s="17"/>
      <c r="J24" s="3"/>
      <c r="K24" s="18" t="s">
        <v>54</v>
      </c>
      <c r="L24" s="19"/>
      <c r="M24" s="3"/>
      <c r="N24" s="3"/>
      <c r="O24" s="3"/>
      <c r="P24" s="3"/>
      <c r="Q24" s="3"/>
    </row>
    <row r="25" spans="2:17" ht="45" x14ac:dyDescent="0.25">
      <c r="B25" s="132" t="s">
        <v>55</v>
      </c>
      <c r="C25" s="133"/>
      <c r="D25" s="14"/>
      <c r="E25" s="3"/>
      <c r="F25" s="3"/>
      <c r="G25" s="15" t="s">
        <v>51</v>
      </c>
      <c r="H25" s="16"/>
      <c r="I25" s="17"/>
      <c r="J25" s="3"/>
      <c r="K25" s="18" t="s">
        <v>56</v>
      </c>
      <c r="L25" s="19"/>
      <c r="M25" s="3"/>
      <c r="N25" s="3"/>
      <c r="O25" s="3"/>
      <c r="P25" s="3"/>
      <c r="Q25" s="3"/>
    </row>
    <row r="26" spans="2:17" ht="31.5" x14ac:dyDescent="0.25">
      <c r="B26" s="132" t="s">
        <v>57</v>
      </c>
      <c r="C26" s="133"/>
      <c r="D26" s="14"/>
      <c r="E26" s="3"/>
      <c r="F26" s="3"/>
      <c r="G26" s="15" t="s">
        <v>53</v>
      </c>
      <c r="H26" s="16"/>
      <c r="I26" s="17"/>
      <c r="J26" s="3"/>
      <c r="K26" s="18" t="s">
        <v>58</v>
      </c>
      <c r="L26" s="19"/>
      <c r="M26" s="3"/>
      <c r="N26" s="3"/>
      <c r="O26" s="3"/>
      <c r="P26" s="3"/>
      <c r="Q26" s="3"/>
    </row>
    <row r="27" spans="2:17" ht="31.5" x14ac:dyDescent="0.25">
      <c r="B27" s="132" t="s">
        <v>59</v>
      </c>
      <c r="C27" s="133"/>
      <c r="D27" s="14"/>
      <c r="E27" s="3"/>
      <c r="F27" s="3"/>
      <c r="G27" s="15" t="s">
        <v>55</v>
      </c>
      <c r="H27" s="16"/>
      <c r="I27" s="17"/>
      <c r="J27" s="3"/>
      <c r="K27" s="18" t="s">
        <v>60</v>
      </c>
      <c r="L27" s="19"/>
      <c r="M27" s="3"/>
      <c r="N27" s="3"/>
      <c r="O27" s="3"/>
      <c r="P27" s="3"/>
      <c r="Q27" s="3"/>
    </row>
    <row r="28" spans="2:17" ht="15.75" x14ac:dyDescent="0.25">
      <c r="B28" s="132" t="s">
        <v>61</v>
      </c>
      <c r="C28" s="133"/>
      <c r="D28" s="14" t="s">
        <v>62</v>
      </c>
      <c r="E28" s="3"/>
      <c r="F28" s="3"/>
      <c r="G28" s="15" t="s">
        <v>57</v>
      </c>
      <c r="H28" s="16">
        <v>3</v>
      </c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132" t="s">
        <v>63</v>
      </c>
      <c r="C29" s="133"/>
      <c r="D29" s="14"/>
      <c r="E29" s="3"/>
      <c r="F29" s="3"/>
      <c r="G29" s="15" t="s">
        <v>59</v>
      </c>
      <c r="H29" s="16">
        <v>285</v>
      </c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64</v>
      </c>
      <c r="H30" s="25"/>
      <c r="I30" s="26"/>
    </row>
    <row r="31" spans="2:17" x14ac:dyDescent="0.25">
      <c r="G31" s="27"/>
      <c r="H31" s="26"/>
      <c r="I31" s="26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BFD2D-6AD9-493D-9F41-E2D8ED652A61}">
  <dimension ref="B1:Q31"/>
  <sheetViews>
    <sheetView topLeftCell="A16" workbookViewId="0">
      <selection activeCell="E15" sqref="E15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17.42578125" customWidth="1"/>
    <col min="6" max="6" width="14.425781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134" t="s">
        <v>153</v>
      </c>
      <c r="D2" s="134"/>
      <c r="E2" s="11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97</v>
      </c>
      <c r="C3" s="148">
        <v>2019</v>
      </c>
      <c r="D3" s="148"/>
      <c r="E3" s="11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135" t="s">
        <v>4</v>
      </c>
      <c r="C5" s="135"/>
      <c r="D5" s="135"/>
      <c r="E5" s="6"/>
      <c r="F5" s="3"/>
      <c r="G5" s="136" t="s">
        <v>5</v>
      </c>
      <c r="H5" s="136"/>
      <c r="I5" s="7"/>
      <c r="J5" s="3"/>
      <c r="K5" s="129" t="s">
        <v>6</v>
      </c>
      <c r="L5" s="129"/>
      <c r="M5" s="3"/>
      <c r="N5" s="3"/>
      <c r="O5" s="3"/>
      <c r="P5" s="3"/>
      <c r="Q5" s="3"/>
    </row>
    <row r="6" spans="2:17" ht="15.75" x14ac:dyDescent="0.25">
      <c r="B6" s="130" t="s">
        <v>7</v>
      </c>
      <c r="C6" s="131"/>
      <c r="D6" s="11" t="s">
        <v>8</v>
      </c>
      <c r="E6" s="114"/>
      <c r="F6" s="3"/>
      <c r="G6" s="10" t="s">
        <v>7</v>
      </c>
      <c r="H6" s="11" t="s">
        <v>8</v>
      </c>
      <c r="I6" s="114"/>
      <c r="J6" s="3"/>
      <c r="K6" s="12" t="s">
        <v>7</v>
      </c>
      <c r="L6" s="13" t="s">
        <v>8</v>
      </c>
      <c r="M6" s="3"/>
      <c r="N6" s="3"/>
      <c r="O6" s="3"/>
      <c r="P6" s="3"/>
      <c r="Q6" s="3"/>
    </row>
    <row r="7" spans="2:17" ht="15.75" x14ac:dyDescent="0.25">
      <c r="B7" s="132" t="s">
        <v>9</v>
      </c>
      <c r="C7" s="133"/>
      <c r="D7" s="31">
        <f>2</f>
        <v>2</v>
      </c>
      <c r="E7" s="3"/>
      <c r="F7" s="3"/>
      <c r="G7" s="15" t="s">
        <v>10</v>
      </c>
      <c r="H7" s="36">
        <f>3+2+3+41+105+1+9+1+4+10-155</f>
        <v>24</v>
      </c>
      <c r="I7" s="17"/>
      <c r="J7" s="3"/>
      <c r="K7" s="137" t="s">
        <v>11</v>
      </c>
      <c r="L7" s="138"/>
      <c r="M7" s="3"/>
      <c r="N7" s="3"/>
      <c r="O7" s="3"/>
      <c r="P7" s="3"/>
      <c r="Q7" s="3"/>
    </row>
    <row r="8" spans="2:17" ht="45" x14ac:dyDescent="0.25">
      <c r="B8" s="132" t="s">
        <v>12</v>
      </c>
      <c r="C8" s="133"/>
      <c r="D8" s="31">
        <f>179</f>
        <v>179</v>
      </c>
      <c r="E8" s="3"/>
      <c r="F8" s="3"/>
      <c r="G8" s="15" t="s">
        <v>13</v>
      </c>
      <c r="H8" s="36">
        <f>124+129+109+969+3597+1291+49+351+738-4928</f>
        <v>2429</v>
      </c>
      <c r="I8" s="17"/>
      <c r="J8" s="3"/>
      <c r="K8" s="18" t="s">
        <v>14</v>
      </c>
      <c r="L8" s="19"/>
      <c r="M8" s="3"/>
      <c r="N8" s="3"/>
      <c r="O8" s="3"/>
      <c r="P8" s="3"/>
      <c r="Q8" s="3"/>
    </row>
    <row r="9" spans="2:17" ht="30" x14ac:dyDescent="0.25">
      <c r="B9" s="132" t="s">
        <v>15</v>
      </c>
      <c r="C9" s="133"/>
      <c r="D9" s="31"/>
      <c r="E9" s="3"/>
      <c r="F9" s="3"/>
      <c r="G9" s="15" t="s">
        <v>16</v>
      </c>
      <c r="H9" s="36">
        <f>8+4+14+6+4+2+2-32</f>
        <v>8</v>
      </c>
      <c r="I9" s="17"/>
      <c r="J9" s="3"/>
      <c r="K9" s="18" t="s">
        <v>17</v>
      </c>
      <c r="L9" s="19"/>
      <c r="M9" s="3"/>
      <c r="N9" s="3"/>
      <c r="O9" s="3"/>
      <c r="P9" s="3"/>
      <c r="Q9" s="3"/>
    </row>
    <row r="10" spans="2:17" ht="30" x14ac:dyDescent="0.25">
      <c r="B10" s="132" t="s">
        <v>18</v>
      </c>
      <c r="C10" s="133"/>
      <c r="D10" s="31"/>
      <c r="E10" s="3"/>
      <c r="F10" s="3"/>
      <c r="G10" s="15" t="s">
        <v>18</v>
      </c>
      <c r="H10" s="36">
        <f>946+452+1616+463+408+100+375-3477</f>
        <v>883</v>
      </c>
      <c r="I10" s="17"/>
      <c r="J10" s="3"/>
      <c r="K10" s="18" t="s">
        <v>19</v>
      </c>
      <c r="L10" s="19"/>
      <c r="M10" s="3"/>
      <c r="N10" s="3"/>
      <c r="O10" s="3"/>
      <c r="P10" s="3"/>
      <c r="Q10" s="3"/>
    </row>
    <row r="11" spans="2:17" ht="45" x14ac:dyDescent="0.25">
      <c r="B11" s="132" t="s">
        <v>20</v>
      </c>
      <c r="C11" s="133"/>
      <c r="D11" s="31">
        <f>94</f>
        <v>94</v>
      </c>
      <c r="E11" s="3"/>
      <c r="F11" s="3"/>
      <c r="G11" s="15" t="s">
        <v>21</v>
      </c>
      <c r="H11" s="36">
        <f>41+19+2+2-41</f>
        <v>23</v>
      </c>
      <c r="I11" s="17"/>
      <c r="J11" s="3"/>
      <c r="K11" s="18" t="s">
        <v>22</v>
      </c>
      <c r="L11" s="19"/>
      <c r="M11" s="3"/>
      <c r="N11" s="3"/>
      <c r="O11" s="3"/>
      <c r="P11" s="3"/>
      <c r="Q11" s="3"/>
    </row>
    <row r="12" spans="2:17" ht="31.5" x14ac:dyDescent="0.25">
      <c r="B12" s="132" t="s">
        <v>23</v>
      </c>
      <c r="C12" s="133"/>
      <c r="D12" s="31">
        <f>2940</f>
        <v>2940</v>
      </c>
      <c r="E12" s="3"/>
      <c r="F12" s="3"/>
      <c r="G12" s="15" t="s">
        <v>24</v>
      </c>
      <c r="H12" s="36">
        <f>1019386+547761+44500+120000-1019386</f>
        <v>712261</v>
      </c>
      <c r="I12" s="17"/>
      <c r="J12" s="3"/>
      <c r="K12" s="18" t="s">
        <v>25</v>
      </c>
      <c r="L12" s="19"/>
      <c r="M12" s="3"/>
      <c r="N12" s="3"/>
      <c r="O12" s="3"/>
      <c r="P12" s="3"/>
      <c r="Q12" s="3"/>
    </row>
    <row r="13" spans="2:17" ht="30" x14ac:dyDescent="0.25">
      <c r="B13" s="132" t="s">
        <v>26</v>
      </c>
      <c r="C13" s="133"/>
      <c r="D13" s="31">
        <f>8</f>
        <v>8</v>
      </c>
      <c r="E13" s="3"/>
      <c r="F13" s="3"/>
      <c r="G13" s="15" t="s">
        <v>27</v>
      </c>
      <c r="H13" s="36"/>
      <c r="I13" s="17"/>
      <c r="J13" s="3"/>
      <c r="K13" s="18" t="s">
        <v>28</v>
      </c>
      <c r="L13" s="19"/>
      <c r="M13" s="3"/>
      <c r="N13" s="3"/>
      <c r="O13" s="3"/>
      <c r="P13" s="3"/>
      <c r="Q13" s="3"/>
    </row>
    <row r="14" spans="2:17" ht="45" x14ac:dyDescent="0.25">
      <c r="B14" s="132" t="s">
        <v>29</v>
      </c>
      <c r="C14" s="133"/>
      <c r="D14" s="31">
        <f>518000</f>
        <v>518000</v>
      </c>
      <c r="E14" s="3"/>
      <c r="F14" s="3"/>
      <c r="G14" s="15" t="s">
        <v>30</v>
      </c>
      <c r="H14" s="36">
        <f>30</f>
        <v>30</v>
      </c>
      <c r="I14" s="17"/>
      <c r="J14" s="3"/>
      <c r="K14" s="18" t="s">
        <v>31</v>
      </c>
      <c r="L14" s="19"/>
      <c r="M14" s="3"/>
      <c r="N14" s="3"/>
      <c r="O14" s="3"/>
      <c r="P14" s="3"/>
      <c r="Q14" s="3"/>
    </row>
    <row r="15" spans="2:17" ht="30" x14ac:dyDescent="0.25">
      <c r="B15" s="132" t="s">
        <v>32</v>
      </c>
      <c r="C15" s="133"/>
      <c r="D15" s="31">
        <f>1+1+3</f>
        <v>5</v>
      </c>
      <c r="E15" s="3"/>
      <c r="F15" s="3"/>
      <c r="G15" s="15" t="s">
        <v>33</v>
      </c>
      <c r="H15" s="36"/>
      <c r="I15" s="17"/>
      <c r="J15" s="3"/>
      <c r="K15" s="18" t="s">
        <v>34</v>
      </c>
      <c r="L15" s="19"/>
      <c r="M15" s="3"/>
      <c r="N15" s="3"/>
      <c r="O15" s="3"/>
      <c r="P15" s="3"/>
      <c r="Q15" s="3"/>
    </row>
    <row r="16" spans="2:17" ht="30" x14ac:dyDescent="0.25">
      <c r="B16" s="132" t="s">
        <v>35</v>
      </c>
      <c r="C16" s="133"/>
      <c r="D16" s="31">
        <f>1+1</f>
        <v>2</v>
      </c>
      <c r="E16" s="3"/>
      <c r="F16" s="3"/>
      <c r="G16" s="15" t="s">
        <v>36</v>
      </c>
      <c r="H16" s="36"/>
      <c r="I16" s="17"/>
      <c r="J16" s="3"/>
      <c r="K16" s="18" t="s">
        <v>37</v>
      </c>
      <c r="L16" s="19"/>
      <c r="M16" s="3"/>
      <c r="N16" s="3"/>
      <c r="O16" s="3"/>
      <c r="P16" s="3"/>
      <c r="Q16" s="3"/>
    </row>
    <row r="17" spans="2:17" ht="30" x14ac:dyDescent="0.25">
      <c r="B17" s="132" t="s">
        <v>38</v>
      </c>
      <c r="C17" s="133"/>
      <c r="D17" s="31">
        <f>1</f>
        <v>1</v>
      </c>
      <c r="E17" s="3"/>
      <c r="F17" s="3"/>
      <c r="G17" s="15" t="s">
        <v>32</v>
      </c>
      <c r="H17" s="36">
        <f>1+13+8+3-22</f>
        <v>3</v>
      </c>
      <c r="I17" s="17"/>
      <c r="J17" s="3"/>
      <c r="K17" s="21" t="s">
        <v>39</v>
      </c>
      <c r="L17" s="19"/>
      <c r="M17" s="3"/>
      <c r="N17" s="3"/>
      <c r="O17" s="3"/>
      <c r="P17" s="3"/>
      <c r="Q17" s="3"/>
    </row>
    <row r="18" spans="2:17" ht="15.75" x14ac:dyDescent="0.25">
      <c r="B18" s="132" t="s">
        <v>40</v>
      </c>
      <c r="C18" s="133"/>
      <c r="D18" s="31">
        <f>128</f>
        <v>128</v>
      </c>
      <c r="E18" s="3"/>
      <c r="F18" s="3"/>
      <c r="G18" s="15" t="s">
        <v>35</v>
      </c>
      <c r="H18" s="36"/>
      <c r="I18" s="17"/>
      <c r="J18" s="3"/>
      <c r="K18" s="139" t="s">
        <v>41</v>
      </c>
      <c r="L18" s="140"/>
      <c r="M18" s="3"/>
      <c r="N18" s="3"/>
      <c r="O18" s="3"/>
      <c r="P18" s="3"/>
      <c r="Q18" s="3"/>
    </row>
    <row r="19" spans="2:17" ht="45" x14ac:dyDescent="0.25">
      <c r="B19" s="132" t="s">
        <v>42</v>
      </c>
      <c r="C19" s="133"/>
      <c r="D19" s="31">
        <v>866000</v>
      </c>
      <c r="E19" s="3"/>
      <c r="F19" s="3"/>
      <c r="G19" s="15" t="s">
        <v>43</v>
      </c>
      <c r="H19" s="36">
        <f>4+30+10+1+10+4-44</f>
        <v>15</v>
      </c>
      <c r="I19" s="17"/>
      <c r="J19" s="3"/>
      <c r="K19" s="18" t="s">
        <v>44</v>
      </c>
      <c r="L19" s="19"/>
      <c r="M19" s="3"/>
      <c r="N19" s="3"/>
      <c r="O19" s="3"/>
      <c r="P19" s="3"/>
      <c r="Q19" s="3"/>
    </row>
    <row r="20" spans="2:17" ht="30" x14ac:dyDescent="0.25">
      <c r="B20" s="132" t="s">
        <v>45</v>
      </c>
      <c r="C20" s="133"/>
      <c r="D20" s="31"/>
      <c r="E20" s="3"/>
      <c r="F20" s="3"/>
      <c r="G20" s="15" t="s">
        <v>40</v>
      </c>
      <c r="H20" s="36">
        <f>30</f>
        <v>30</v>
      </c>
      <c r="I20" s="17"/>
      <c r="J20" s="3"/>
      <c r="K20" s="18" t="s">
        <v>46</v>
      </c>
      <c r="L20" s="19"/>
      <c r="M20" s="3"/>
      <c r="N20" s="3"/>
      <c r="O20" s="3"/>
      <c r="P20" s="3"/>
      <c r="Q20" s="3"/>
    </row>
    <row r="21" spans="2:17" ht="15.75" x14ac:dyDescent="0.25">
      <c r="B21" s="132" t="s">
        <v>47</v>
      </c>
      <c r="C21" s="133"/>
      <c r="D21" s="31"/>
      <c r="E21" s="3"/>
      <c r="F21" s="3"/>
      <c r="G21" s="15" t="s">
        <v>42</v>
      </c>
      <c r="H21" s="51">
        <v>4000000</v>
      </c>
      <c r="I21" s="17"/>
      <c r="J21" s="3"/>
      <c r="K21" s="18" t="s">
        <v>48</v>
      </c>
      <c r="L21" s="19"/>
      <c r="M21" s="3"/>
      <c r="N21" s="3"/>
      <c r="O21" s="3"/>
      <c r="P21" s="3"/>
      <c r="Q21" s="3"/>
    </row>
    <row r="22" spans="2:17" ht="60" x14ac:dyDescent="0.25">
      <c r="B22" s="132" t="s">
        <v>49</v>
      </c>
      <c r="C22" s="133"/>
      <c r="D22" s="31"/>
      <c r="E22" s="3"/>
      <c r="F22" s="3"/>
      <c r="G22" s="15" t="s">
        <v>45</v>
      </c>
      <c r="H22" s="36"/>
      <c r="I22" s="17"/>
      <c r="J22" s="3"/>
      <c r="K22" s="21" t="s">
        <v>50</v>
      </c>
      <c r="L22" s="19"/>
      <c r="M22" s="3"/>
      <c r="N22" s="3"/>
      <c r="O22" s="3"/>
      <c r="P22" s="3"/>
      <c r="Q22" s="3"/>
    </row>
    <row r="23" spans="2:17" ht="30" x14ac:dyDescent="0.25">
      <c r="B23" s="132" t="s">
        <v>51</v>
      </c>
      <c r="C23" s="133"/>
      <c r="D23" s="31"/>
      <c r="E23" s="3"/>
      <c r="F23" s="3"/>
      <c r="G23" s="15" t="s">
        <v>47</v>
      </c>
      <c r="H23" s="36"/>
      <c r="I23" s="17"/>
      <c r="J23" s="3"/>
      <c r="K23" s="18" t="s">
        <v>52</v>
      </c>
      <c r="L23" s="19"/>
      <c r="M23" s="3"/>
      <c r="N23" s="3"/>
      <c r="O23" s="3"/>
      <c r="P23" s="3"/>
      <c r="Q23" s="3"/>
    </row>
    <row r="24" spans="2:17" ht="30" x14ac:dyDescent="0.25">
      <c r="B24" s="132" t="s">
        <v>53</v>
      </c>
      <c r="C24" s="133"/>
      <c r="D24" s="31"/>
      <c r="E24" s="3"/>
      <c r="F24" s="3"/>
      <c r="G24" s="15" t="s">
        <v>49</v>
      </c>
      <c r="H24" s="36"/>
      <c r="I24" s="17"/>
      <c r="J24" s="3"/>
      <c r="K24" s="18" t="s">
        <v>54</v>
      </c>
      <c r="L24" s="19"/>
      <c r="M24" s="3"/>
      <c r="N24" s="3"/>
      <c r="O24" s="3"/>
      <c r="P24" s="3"/>
      <c r="Q24" s="3"/>
    </row>
    <row r="25" spans="2:17" ht="45" x14ac:dyDescent="0.25">
      <c r="B25" s="132" t="s">
        <v>55</v>
      </c>
      <c r="C25" s="133"/>
      <c r="D25" s="31"/>
      <c r="E25" s="3"/>
      <c r="F25" s="3"/>
      <c r="G25" s="15" t="s">
        <v>51</v>
      </c>
      <c r="H25" s="36"/>
      <c r="I25" s="17"/>
      <c r="J25" s="3"/>
      <c r="K25" s="18" t="s">
        <v>56</v>
      </c>
      <c r="L25" s="19"/>
      <c r="M25" s="3"/>
      <c r="N25" s="3"/>
      <c r="O25" s="3"/>
      <c r="P25" s="3"/>
      <c r="Q25" s="3"/>
    </row>
    <row r="26" spans="2:17" ht="31.5" x14ac:dyDescent="0.25">
      <c r="B26" s="132" t="s">
        <v>57</v>
      </c>
      <c r="C26" s="133"/>
      <c r="D26" s="31">
        <f>2</f>
        <v>2</v>
      </c>
      <c r="E26" s="3"/>
      <c r="F26" s="3"/>
      <c r="G26" s="15" t="s">
        <v>53</v>
      </c>
      <c r="H26" s="36"/>
      <c r="I26" s="17"/>
      <c r="J26" s="3"/>
      <c r="K26" s="18" t="s">
        <v>58</v>
      </c>
      <c r="L26" s="19"/>
      <c r="M26" s="3"/>
      <c r="N26" s="3"/>
      <c r="O26" s="3"/>
      <c r="P26" s="3"/>
      <c r="Q26" s="3"/>
    </row>
    <row r="27" spans="2:17" ht="31.5" x14ac:dyDescent="0.25">
      <c r="B27" s="132" t="s">
        <v>59</v>
      </c>
      <c r="C27" s="133"/>
      <c r="D27" s="31">
        <f>200</f>
        <v>200</v>
      </c>
      <c r="E27" s="3"/>
      <c r="F27" s="3"/>
      <c r="G27" s="15" t="s">
        <v>55</v>
      </c>
      <c r="H27" s="36"/>
      <c r="I27" s="17"/>
      <c r="J27" s="3"/>
      <c r="K27" s="18" t="s">
        <v>60</v>
      </c>
      <c r="L27" s="19"/>
      <c r="M27" s="3"/>
      <c r="N27" s="3"/>
      <c r="O27" s="3"/>
      <c r="P27" s="3"/>
      <c r="Q27" s="3"/>
    </row>
    <row r="28" spans="2:17" ht="15.75" x14ac:dyDescent="0.25">
      <c r="B28" s="132" t="s">
        <v>61</v>
      </c>
      <c r="C28" s="133"/>
      <c r="D28" s="31"/>
      <c r="E28" s="3"/>
      <c r="F28" s="3"/>
      <c r="G28" s="15" t="s">
        <v>57</v>
      </c>
      <c r="H28" s="36">
        <f>5+1</f>
        <v>6</v>
      </c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132" t="s">
        <v>63</v>
      </c>
      <c r="C29" s="133"/>
      <c r="D29" s="31">
        <f>32100+15250+600+29400+15100-47950</f>
        <v>44500</v>
      </c>
      <c r="E29" s="3"/>
      <c r="F29" s="3"/>
      <c r="G29" s="15" t="s">
        <v>59</v>
      </c>
      <c r="H29" s="36">
        <f>1278+39</f>
        <v>1317</v>
      </c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64</v>
      </c>
      <c r="H30" s="25"/>
      <c r="I30" s="26"/>
    </row>
    <row r="31" spans="2:17" x14ac:dyDescent="0.25">
      <c r="G31" s="27"/>
      <c r="H31" s="26"/>
      <c r="I31" s="26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A4E63-DADE-4E47-949F-E1FD35C53829}">
  <dimension ref="B1:Q31"/>
  <sheetViews>
    <sheetView workbookViewId="0">
      <selection activeCell="B34" sqref="B34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134" t="s">
        <v>115</v>
      </c>
      <c r="D2" s="134"/>
      <c r="E2" s="8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67</v>
      </c>
      <c r="C3" s="134">
        <v>2019</v>
      </c>
      <c r="D3" s="134"/>
      <c r="E3" s="8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135" t="s">
        <v>4</v>
      </c>
      <c r="C5" s="135"/>
      <c r="D5" s="135"/>
      <c r="E5" s="6"/>
      <c r="F5" s="3"/>
      <c r="G5" s="136" t="s">
        <v>5</v>
      </c>
      <c r="H5" s="136"/>
      <c r="I5" s="7"/>
      <c r="J5" s="3"/>
      <c r="K5" s="129" t="s">
        <v>6</v>
      </c>
      <c r="L5" s="129"/>
      <c r="M5" s="3"/>
      <c r="N5" s="3"/>
      <c r="O5" s="3"/>
      <c r="P5" s="3"/>
      <c r="Q5" s="3"/>
    </row>
    <row r="6" spans="2:17" ht="15.75" x14ac:dyDescent="0.25">
      <c r="B6" s="130" t="s">
        <v>7</v>
      </c>
      <c r="C6" s="131"/>
      <c r="D6" s="11" t="s">
        <v>8</v>
      </c>
      <c r="E6" s="83"/>
      <c r="F6" s="3"/>
      <c r="G6" s="10" t="s">
        <v>7</v>
      </c>
      <c r="H6" s="11" t="s">
        <v>8</v>
      </c>
      <c r="I6" s="83"/>
      <c r="J6" s="3"/>
      <c r="K6" s="12" t="s">
        <v>7</v>
      </c>
      <c r="L6" s="13" t="s">
        <v>8</v>
      </c>
      <c r="M6" s="3"/>
      <c r="N6" s="3"/>
      <c r="O6" s="3"/>
      <c r="P6" s="3"/>
      <c r="Q6" s="3"/>
    </row>
    <row r="7" spans="2:17" ht="15.75" x14ac:dyDescent="0.25">
      <c r="B7" s="132" t="s">
        <v>9</v>
      </c>
      <c r="C7" s="133"/>
      <c r="D7" s="31"/>
      <c r="E7" s="3"/>
      <c r="F7" s="3"/>
      <c r="G7" s="15" t="s">
        <v>10</v>
      </c>
      <c r="H7" s="36">
        <v>19</v>
      </c>
      <c r="I7" s="17"/>
      <c r="J7" s="3"/>
      <c r="K7" s="137" t="s">
        <v>11</v>
      </c>
      <c r="L7" s="138"/>
      <c r="M7" s="3"/>
      <c r="N7" s="3"/>
      <c r="O7" s="3"/>
      <c r="P7" s="3"/>
      <c r="Q7" s="3"/>
    </row>
    <row r="8" spans="2:17" ht="45" x14ac:dyDescent="0.25">
      <c r="B8" s="132" t="s">
        <v>12</v>
      </c>
      <c r="C8" s="133"/>
      <c r="D8" s="31"/>
      <c r="E8" s="3"/>
      <c r="F8" s="3"/>
      <c r="G8" s="15" t="s">
        <v>13</v>
      </c>
      <c r="H8" s="36">
        <v>507</v>
      </c>
      <c r="I8" s="17"/>
      <c r="J8" s="3"/>
      <c r="K8" s="18" t="s">
        <v>14</v>
      </c>
      <c r="L8" s="19"/>
      <c r="M8" s="3"/>
      <c r="N8" s="3"/>
      <c r="O8" s="3"/>
      <c r="P8" s="3"/>
      <c r="Q8" s="3"/>
    </row>
    <row r="9" spans="2:17" ht="30" x14ac:dyDescent="0.25">
      <c r="B9" s="132" t="s">
        <v>15</v>
      </c>
      <c r="C9" s="133"/>
      <c r="D9" s="31"/>
      <c r="E9" s="3"/>
      <c r="F9" s="3"/>
      <c r="G9" s="15" t="s">
        <v>16</v>
      </c>
      <c r="H9" s="36">
        <v>3</v>
      </c>
      <c r="I9" s="17"/>
      <c r="J9" s="3"/>
      <c r="K9" s="18" t="s">
        <v>17</v>
      </c>
      <c r="L9" s="19">
        <v>122</v>
      </c>
      <c r="M9" s="3"/>
      <c r="N9" s="3"/>
      <c r="O9" s="3"/>
      <c r="P9" s="3"/>
      <c r="Q9" s="3"/>
    </row>
    <row r="10" spans="2:17" ht="30" x14ac:dyDescent="0.25">
      <c r="B10" s="132" t="s">
        <v>18</v>
      </c>
      <c r="C10" s="133"/>
      <c r="D10" s="31"/>
      <c r="E10" s="3"/>
      <c r="F10" s="3"/>
      <c r="G10" s="15" t="s">
        <v>18</v>
      </c>
      <c r="H10" s="36">
        <v>454</v>
      </c>
      <c r="I10" s="17"/>
      <c r="J10" s="3"/>
      <c r="K10" s="18" t="s">
        <v>19</v>
      </c>
      <c r="L10" s="19"/>
      <c r="M10" s="3"/>
      <c r="N10" s="3"/>
      <c r="O10" s="3"/>
      <c r="P10" s="3"/>
      <c r="Q10" s="3"/>
    </row>
    <row r="11" spans="2:17" ht="45" x14ac:dyDescent="0.25">
      <c r="B11" s="132" t="s">
        <v>20</v>
      </c>
      <c r="C11" s="133"/>
      <c r="D11" s="31"/>
      <c r="E11" s="3"/>
      <c r="F11" s="3"/>
      <c r="G11" s="15" t="s">
        <v>21</v>
      </c>
      <c r="H11" s="36">
        <v>3</v>
      </c>
      <c r="I11" s="17"/>
      <c r="J11" s="3"/>
      <c r="K11" s="18" t="s">
        <v>22</v>
      </c>
      <c r="L11" s="19">
        <v>3</v>
      </c>
      <c r="M11" s="3"/>
      <c r="N11" s="3"/>
      <c r="O11" s="3"/>
      <c r="P11" s="3"/>
      <c r="Q11" s="3"/>
    </row>
    <row r="12" spans="2:17" ht="31.5" x14ac:dyDescent="0.25">
      <c r="B12" s="132" t="s">
        <v>23</v>
      </c>
      <c r="C12" s="133"/>
      <c r="D12" s="31"/>
      <c r="E12" s="3"/>
      <c r="F12" s="3"/>
      <c r="G12" s="15" t="s">
        <v>24</v>
      </c>
      <c r="H12" s="36">
        <v>107000</v>
      </c>
      <c r="I12" s="17"/>
      <c r="J12" s="3"/>
      <c r="K12" s="18" t="s">
        <v>25</v>
      </c>
      <c r="L12" s="19"/>
      <c r="M12" s="3"/>
      <c r="N12" s="3"/>
      <c r="O12" s="3"/>
      <c r="P12" s="3"/>
      <c r="Q12" s="3"/>
    </row>
    <row r="13" spans="2:17" ht="30" x14ac:dyDescent="0.25">
      <c r="B13" s="132" t="s">
        <v>26</v>
      </c>
      <c r="C13" s="133"/>
      <c r="D13" s="31"/>
      <c r="E13" s="3"/>
      <c r="F13" s="3"/>
      <c r="G13" s="15" t="s">
        <v>27</v>
      </c>
      <c r="H13" s="36"/>
      <c r="I13" s="17"/>
      <c r="J13" s="3"/>
      <c r="K13" s="18" t="s">
        <v>28</v>
      </c>
      <c r="L13" s="19"/>
      <c r="M13" s="3"/>
      <c r="N13" s="3"/>
      <c r="O13" s="3"/>
      <c r="P13" s="3"/>
      <c r="Q13" s="3"/>
    </row>
    <row r="14" spans="2:17" ht="45" x14ac:dyDescent="0.25">
      <c r="B14" s="132" t="s">
        <v>29</v>
      </c>
      <c r="C14" s="133"/>
      <c r="D14" s="31"/>
      <c r="E14" s="3"/>
      <c r="F14" s="3"/>
      <c r="G14" s="15" t="s">
        <v>30</v>
      </c>
      <c r="H14" s="36"/>
      <c r="I14" s="17"/>
      <c r="J14" s="3"/>
      <c r="K14" s="18" t="s">
        <v>31</v>
      </c>
      <c r="L14" s="19"/>
      <c r="M14" s="3"/>
      <c r="N14" s="3"/>
      <c r="O14" s="3"/>
      <c r="P14" s="3"/>
      <c r="Q14" s="3"/>
    </row>
    <row r="15" spans="2:17" ht="30" x14ac:dyDescent="0.25">
      <c r="B15" s="132" t="s">
        <v>32</v>
      </c>
      <c r="C15" s="133"/>
      <c r="D15" s="31"/>
      <c r="E15" s="3"/>
      <c r="F15" s="3"/>
      <c r="G15" s="15" t="s">
        <v>33</v>
      </c>
      <c r="H15" s="36">
        <v>6</v>
      </c>
      <c r="I15" s="17"/>
      <c r="J15" s="3"/>
      <c r="K15" s="18" t="s">
        <v>34</v>
      </c>
      <c r="L15" s="19">
        <v>3</v>
      </c>
      <c r="M15" s="3"/>
      <c r="N15" s="3"/>
      <c r="O15" s="3"/>
      <c r="P15" s="3"/>
      <c r="Q15" s="3"/>
    </row>
    <row r="16" spans="2:17" ht="30" x14ac:dyDescent="0.25">
      <c r="B16" s="132" t="s">
        <v>35</v>
      </c>
      <c r="C16" s="133"/>
      <c r="D16" s="31"/>
      <c r="E16" s="3"/>
      <c r="F16" s="3"/>
      <c r="G16" s="15" t="s">
        <v>36</v>
      </c>
      <c r="H16" s="36">
        <v>228</v>
      </c>
      <c r="I16" s="17"/>
      <c r="J16" s="3"/>
      <c r="K16" s="18" t="s">
        <v>37</v>
      </c>
      <c r="L16" s="19"/>
      <c r="M16" s="3"/>
      <c r="N16" s="3"/>
      <c r="O16" s="3"/>
      <c r="P16" s="3"/>
      <c r="Q16" s="3"/>
    </row>
    <row r="17" spans="2:17" ht="30" x14ac:dyDescent="0.25">
      <c r="B17" s="132" t="s">
        <v>38</v>
      </c>
      <c r="C17" s="133"/>
      <c r="D17" s="31"/>
      <c r="E17" s="3"/>
      <c r="F17" s="3"/>
      <c r="G17" s="15" t="s">
        <v>32</v>
      </c>
      <c r="H17" s="36">
        <v>1</v>
      </c>
      <c r="I17" s="17"/>
      <c r="J17" s="3"/>
      <c r="K17" s="21" t="s">
        <v>39</v>
      </c>
      <c r="L17" s="19"/>
      <c r="M17" s="3"/>
      <c r="N17" s="3"/>
      <c r="O17" s="3"/>
      <c r="P17" s="3"/>
      <c r="Q17" s="3"/>
    </row>
    <row r="18" spans="2:17" ht="15.75" x14ac:dyDescent="0.25">
      <c r="B18" s="132" t="s">
        <v>40</v>
      </c>
      <c r="C18" s="133"/>
      <c r="D18" s="31"/>
      <c r="E18" s="3"/>
      <c r="F18" s="3"/>
      <c r="G18" s="15" t="s">
        <v>35</v>
      </c>
      <c r="H18" s="36">
        <v>2</v>
      </c>
      <c r="I18" s="17"/>
      <c r="J18" s="3"/>
      <c r="K18" s="139" t="s">
        <v>41</v>
      </c>
      <c r="L18" s="140"/>
      <c r="M18" s="3"/>
      <c r="N18" s="3"/>
      <c r="O18" s="3"/>
      <c r="P18" s="3"/>
      <c r="Q18" s="3"/>
    </row>
    <row r="19" spans="2:17" ht="45" x14ac:dyDescent="0.25">
      <c r="B19" s="132" t="s">
        <v>42</v>
      </c>
      <c r="C19" s="133"/>
      <c r="D19" s="31"/>
      <c r="E19" s="3"/>
      <c r="F19" s="3"/>
      <c r="G19" s="15" t="s">
        <v>43</v>
      </c>
      <c r="H19" s="36"/>
      <c r="I19" s="17"/>
      <c r="J19" s="3"/>
      <c r="K19" s="18" t="s">
        <v>44</v>
      </c>
      <c r="L19" s="19"/>
      <c r="M19" s="3"/>
      <c r="N19" s="3"/>
      <c r="O19" s="3"/>
      <c r="P19" s="3"/>
      <c r="Q19" s="3"/>
    </row>
    <row r="20" spans="2:17" ht="30" x14ac:dyDescent="0.25">
      <c r="B20" s="132" t="s">
        <v>45</v>
      </c>
      <c r="C20" s="133"/>
      <c r="D20" s="31"/>
      <c r="E20" s="3"/>
      <c r="F20" s="3"/>
      <c r="G20" s="15" t="s">
        <v>40</v>
      </c>
      <c r="H20" s="36"/>
      <c r="I20" s="17"/>
      <c r="J20" s="3"/>
      <c r="K20" s="18" t="s">
        <v>46</v>
      </c>
      <c r="L20" s="19"/>
      <c r="M20" s="3"/>
      <c r="N20" s="3"/>
      <c r="O20" s="3"/>
      <c r="P20" s="3"/>
      <c r="Q20" s="3"/>
    </row>
    <row r="21" spans="2:17" ht="15.75" x14ac:dyDescent="0.25">
      <c r="B21" s="132" t="s">
        <v>47</v>
      </c>
      <c r="C21" s="133"/>
      <c r="D21" s="31"/>
      <c r="E21" s="3"/>
      <c r="F21" s="3"/>
      <c r="G21" s="15" t="s">
        <v>42</v>
      </c>
      <c r="H21" s="36"/>
      <c r="I21" s="17"/>
      <c r="J21" s="3"/>
      <c r="K21" s="18" t="s">
        <v>48</v>
      </c>
      <c r="L21" s="19"/>
      <c r="M21" s="3"/>
      <c r="N21" s="3"/>
      <c r="O21" s="3"/>
      <c r="P21" s="3"/>
      <c r="Q21" s="3"/>
    </row>
    <row r="22" spans="2:17" ht="60" x14ac:dyDescent="0.25">
      <c r="B22" s="132" t="s">
        <v>49</v>
      </c>
      <c r="C22" s="133"/>
      <c r="D22" s="31"/>
      <c r="E22" s="3"/>
      <c r="F22" s="3"/>
      <c r="G22" s="15" t="s">
        <v>45</v>
      </c>
      <c r="H22" s="36">
        <v>1</v>
      </c>
      <c r="I22" s="17"/>
      <c r="J22" s="3"/>
      <c r="K22" s="21" t="s">
        <v>50</v>
      </c>
      <c r="L22" s="19"/>
      <c r="M22" s="3"/>
      <c r="N22" s="3"/>
      <c r="O22" s="3"/>
      <c r="P22" s="3"/>
      <c r="Q22" s="3"/>
    </row>
    <row r="23" spans="2:17" ht="30" x14ac:dyDescent="0.25">
      <c r="B23" s="132" t="s">
        <v>51</v>
      </c>
      <c r="C23" s="133"/>
      <c r="D23" s="31"/>
      <c r="E23" s="3"/>
      <c r="F23" s="3"/>
      <c r="G23" s="15" t="s">
        <v>47</v>
      </c>
      <c r="H23" s="36"/>
      <c r="I23" s="17"/>
      <c r="J23" s="3"/>
      <c r="K23" s="18" t="s">
        <v>52</v>
      </c>
      <c r="L23" s="19"/>
      <c r="M23" s="3"/>
      <c r="N23" s="3"/>
      <c r="O23" s="3"/>
      <c r="P23" s="3"/>
      <c r="Q23" s="3"/>
    </row>
    <row r="24" spans="2:17" ht="30" x14ac:dyDescent="0.25">
      <c r="B24" s="132" t="s">
        <v>53</v>
      </c>
      <c r="C24" s="133"/>
      <c r="D24" s="31"/>
      <c r="E24" s="3"/>
      <c r="F24" s="3"/>
      <c r="G24" s="15" t="s">
        <v>49</v>
      </c>
      <c r="H24" s="36"/>
      <c r="I24" s="17"/>
      <c r="J24" s="3"/>
      <c r="K24" s="18" t="s">
        <v>54</v>
      </c>
      <c r="L24" s="19"/>
      <c r="M24" s="3"/>
      <c r="N24" s="3"/>
      <c r="O24" s="3"/>
      <c r="P24" s="3"/>
      <c r="Q24" s="3"/>
    </row>
    <row r="25" spans="2:17" ht="45" x14ac:dyDescent="0.25">
      <c r="B25" s="132" t="s">
        <v>55</v>
      </c>
      <c r="C25" s="133"/>
      <c r="D25" s="31"/>
      <c r="E25" s="3"/>
      <c r="F25" s="3"/>
      <c r="G25" s="15" t="s">
        <v>51</v>
      </c>
      <c r="H25" s="36">
        <v>2</v>
      </c>
      <c r="I25" s="17"/>
      <c r="J25" s="3"/>
      <c r="K25" s="18" t="s">
        <v>56</v>
      </c>
      <c r="L25" s="19"/>
      <c r="M25" s="3"/>
      <c r="N25" s="3"/>
      <c r="O25" s="3"/>
      <c r="P25" s="3"/>
      <c r="Q25" s="3"/>
    </row>
    <row r="26" spans="2:17" ht="31.5" x14ac:dyDescent="0.25">
      <c r="B26" s="132" t="s">
        <v>57</v>
      </c>
      <c r="C26" s="133"/>
      <c r="D26" s="31"/>
      <c r="E26" s="3"/>
      <c r="F26" s="3"/>
      <c r="G26" s="15" t="s">
        <v>53</v>
      </c>
      <c r="H26" s="36">
        <v>1157</v>
      </c>
      <c r="I26" s="17"/>
      <c r="J26" s="3"/>
      <c r="K26" s="18" t="s">
        <v>58</v>
      </c>
      <c r="L26" s="19">
        <v>7</v>
      </c>
      <c r="M26" s="3"/>
      <c r="N26" s="3"/>
      <c r="O26" s="3"/>
      <c r="P26" s="3"/>
      <c r="Q26" s="3"/>
    </row>
    <row r="27" spans="2:17" ht="31.5" x14ac:dyDescent="0.25">
      <c r="B27" s="132" t="s">
        <v>59</v>
      </c>
      <c r="C27" s="133"/>
      <c r="D27" s="31"/>
      <c r="E27" s="3"/>
      <c r="F27" s="3"/>
      <c r="G27" s="15" t="s">
        <v>55</v>
      </c>
      <c r="H27" s="36">
        <v>198371</v>
      </c>
      <c r="I27" s="17"/>
      <c r="J27" s="3"/>
      <c r="K27" s="18" t="s">
        <v>60</v>
      </c>
      <c r="L27" s="19"/>
      <c r="M27" s="3"/>
      <c r="N27" s="3"/>
      <c r="O27" s="3"/>
      <c r="P27" s="3"/>
      <c r="Q27" s="3"/>
    </row>
    <row r="28" spans="2:17" ht="15.75" x14ac:dyDescent="0.25">
      <c r="B28" s="132" t="s">
        <v>61</v>
      </c>
      <c r="C28" s="133"/>
      <c r="D28" s="31"/>
      <c r="E28" s="3"/>
      <c r="F28" s="3"/>
      <c r="G28" s="15" t="s">
        <v>57</v>
      </c>
      <c r="H28" s="36">
        <v>2</v>
      </c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132" t="s">
        <v>63</v>
      </c>
      <c r="C29" s="133"/>
      <c r="D29" s="31"/>
      <c r="E29" s="3"/>
      <c r="F29" s="3"/>
      <c r="G29" s="15" t="s">
        <v>59</v>
      </c>
      <c r="H29" s="36">
        <v>213</v>
      </c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64</v>
      </c>
      <c r="H30" s="25">
        <v>3</v>
      </c>
      <c r="I30" s="26"/>
    </row>
    <row r="31" spans="2:17" x14ac:dyDescent="0.25">
      <c r="G31" s="27"/>
      <c r="H31" s="26"/>
      <c r="I31" s="26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CA8C5-7F4E-4C7B-AEAE-DFBADC334EF6}">
  <dimension ref="B1:Q31"/>
  <sheetViews>
    <sheetView topLeftCell="D13" workbookViewId="0">
      <selection activeCell="G27" sqref="G27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1" t="s">
        <v>114</v>
      </c>
      <c r="D2" s="1"/>
      <c r="E2" s="7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67</v>
      </c>
      <c r="C3" s="134">
        <v>2019</v>
      </c>
      <c r="D3" s="134"/>
      <c r="E3" s="7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135" t="s">
        <v>4</v>
      </c>
      <c r="C5" s="135"/>
      <c r="D5" s="135"/>
      <c r="E5" s="6"/>
      <c r="F5" s="3"/>
      <c r="G5" s="136" t="s">
        <v>5</v>
      </c>
      <c r="H5" s="136"/>
      <c r="I5" s="7"/>
      <c r="J5" s="3"/>
      <c r="K5" s="129" t="s">
        <v>6</v>
      </c>
      <c r="L5" s="129"/>
      <c r="M5" s="3"/>
      <c r="N5" s="3"/>
      <c r="O5" s="3"/>
      <c r="P5" s="3"/>
      <c r="Q5" s="3"/>
    </row>
    <row r="6" spans="2:17" ht="15.75" x14ac:dyDescent="0.25">
      <c r="B6" s="130" t="s">
        <v>7</v>
      </c>
      <c r="C6" s="131"/>
      <c r="D6" s="11" t="s">
        <v>8</v>
      </c>
      <c r="E6" s="70"/>
      <c r="F6" s="3"/>
      <c r="G6" s="10" t="s">
        <v>7</v>
      </c>
      <c r="H6" s="11" t="s">
        <v>8</v>
      </c>
      <c r="I6" s="70"/>
      <c r="J6" s="3"/>
      <c r="K6" s="12" t="s">
        <v>7</v>
      </c>
      <c r="L6" s="13" t="s">
        <v>8</v>
      </c>
      <c r="M6" s="3"/>
      <c r="N6" s="3"/>
      <c r="O6" s="3"/>
      <c r="P6" s="3"/>
      <c r="Q6" s="3"/>
    </row>
    <row r="7" spans="2:17" ht="15.75" x14ac:dyDescent="0.25">
      <c r="B7" s="132" t="s">
        <v>9</v>
      </c>
      <c r="C7" s="133"/>
      <c r="D7" s="31"/>
      <c r="E7" s="3"/>
      <c r="F7" s="3"/>
      <c r="G7" s="15" t="s">
        <v>10</v>
      </c>
      <c r="H7" s="16">
        <v>5</v>
      </c>
      <c r="I7" s="17"/>
      <c r="J7" s="3"/>
      <c r="K7" s="137" t="s">
        <v>11</v>
      </c>
      <c r="L7" s="138"/>
      <c r="M7" s="3"/>
      <c r="N7" s="3"/>
      <c r="O7" s="3"/>
      <c r="P7" s="3"/>
      <c r="Q7" s="3"/>
    </row>
    <row r="8" spans="2:17" ht="45" x14ac:dyDescent="0.25">
      <c r="B8" s="132" t="s">
        <v>12</v>
      </c>
      <c r="C8" s="133"/>
      <c r="D8" s="31"/>
      <c r="E8" s="3"/>
      <c r="F8" s="3"/>
      <c r="G8" s="15" t="s">
        <v>13</v>
      </c>
      <c r="H8" s="16">
        <v>152</v>
      </c>
      <c r="I8" s="17"/>
      <c r="J8" s="3"/>
      <c r="K8" s="18" t="s">
        <v>14</v>
      </c>
      <c r="L8" s="75"/>
      <c r="M8" s="3"/>
      <c r="N8" s="3"/>
      <c r="O8" s="3"/>
      <c r="P8" s="3"/>
      <c r="Q8" s="3"/>
    </row>
    <row r="9" spans="2:17" ht="30" x14ac:dyDescent="0.25">
      <c r="B9" s="132" t="s">
        <v>15</v>
      </c>
      <c r="C9" s="133"/>
      <c r="D9" s="31"/>
      <c r="E9" s="3"/>
      <c r="F9" s="3"/>
      <c r="G9" s="15" t="s">
        <v>16</v>
      </c>
      <c r="H9" s="16">
        <v>1</v>
      </c>
      <c r="I9" s="17"/>
      <c r="J9" s="3"/>
      <c r="K9" s="18" t="s">
        <v>17</v>
      </c>
      <c r="L9" s="75">
        <v>26</v>
      </c>
      <c r="M9" s="3"/>
      <c r="N9" s="3"/>
      <c r="O9" s="3"/>
      <c r="P9" s="3"/>
      <c r="Q9" s="3"/>
    </row>
    <row r="10" spans="2:17" ht="30" x14ac:dyDescent="0.25">
      <c r="B10" s="132" t="s">
        <v>18</v>
      </c>
      <c r="C10" s="133"/>
      <c r="D10" s="31"/>
      <c r="E10" s="3"/>
      <c r="F10" s="3"/>
      <c r="G10" s="15" t="s">
        <v>18</v>
      </c>
      <c r="H10" s="16">
        <v>60</v>
      </c>
      <c r="I10" s="17"/>
      <c r="J10" s="3"/>
      <c r="K10" s="18" t="s">
        <v>19</v>
      </c>
      <c r="L10" s="75"/>
      <c r="M10" s="3"/>
      <c r="N10" s="3"/>
      <c r="O10" s="3"/>
      <c r="P10" s="3"/>
      <c r="Q10" s="3"/>
    </row>
    <row r="11" spans="2:17" ht="45" x14ac:dyDescent="0.25">
      <c r="B11" s="132" t="s">
        <v>20</v>
      </c>
      <c r="C11" s="133"/>
      <c r="D11" s="31"/>
      <c r="E11" s="3"/>
      <c r="F11" s="3"/>
      <c r="G11" s="15" t="s">
        <v>21</v>
      </c>
      <c r="H11" s="16">
        <v>1</v>
      </c>
      <c r="I11" s="17"/>
      <c r="J11" s="3"/>
      <c r="K11" s="18" t="s">
        <v>22</v>
      </c>
      <c r="L11" s="75"/>
      <c r="M11" s="3"/>
      <c r="N11" s="3"/>
      <c r="O11" s="3"/>
      <c r="P11" s="3"/>
      <c r="Q11" s="3"/>
    </row>
    <row r="12" spans="2:17" ht="31.5" x14ac:dyDescent="0.25">
      <c r="B12" s="132" t="s">
        <v>23</v>
      </c>
      <c r="C12" s="133"/>
      <c r="D12" s="31"/>
      <c r="E12" s="3"/>
      <c r="F12" s="3"/>
      <c r="G12" s="15" t="s">
        <v>24</v>
      </c>
      <c r="H12" s="16">
        <v>500</v>
      </c>
      <c r="I12" s="17"/>
      <c r="J12" s="3"/>
      <c r="K12" s="18" t="s">
        <v>25</v>
      </c>
      <c r="L12" s="75"/>
      <c r="M12" s="3"/>
      <c r="N12" s="3"/>
      <c r="O12" s="3"/>
      <c r="P12" s="3"/>
      <c r="Q12" s="3"/>
    </row>
    <row r="13" spans="2:17" ht="30" x14ac:dyDescent="0.25">
      <c r="B13" s="132" t="s">
        <v>26</v>
      </c>
      <c r="C13" s="133"/>
      <c r="D13" s="31"/>
      <c r="E13" s="3"/>
      <c r="F13" s="3"/>
      <c r="G13" s="15" t="s">
        <v>27</v>
      </c>
      <c r="H13" s="16"/>
      <c r="I13" s="17"/>
      <c r="J13" s="3"/>
      <c r="K13" s="18" t="s">
        <v>28</v>
      </c>
      <c r="L13" s="75"/>
      <c r="M13" s="3"/>
      <c r="N13" s="3"/>
      <c r="O13" s="3"/>
      <c r="P13" s="3"/>
      <c r="Q13" s="3"/>
    </row>
    <row r="14" spans="2:17" ht="45" x14ac:dyDescent="0.25">
      <c r="B14" s="132" t="s">
        <v>29</v>
      </c>
      <c r="C14" s="133"/>
      <c r="D14" s="31"/>
      <c r="E14" s="3"/>
      <c r="F14" s="3"/>
      <c r="G14" s="15" t="s">
        <v>30</v>
      </c>
      <c r="H14" s="16"/>
      <c r="I14" s="17"/>
      <c r="J14" s="3"/>
      <c r="K14" s="18" t="s">
        <v>31</v>
      </c>
      <c r="L14" s="75"/>
      <c r="M14" s="3"/>
      <c r="N14" s="3"/>
      <c r="O14" s="3"/>
      <c r="P14" s="3"/>
      <c r="Q14" s="3"/>
    </row>
    <row r="15" spans="2:17" ht="30" x14ac:dyDescent="0.25">
      <c r="B15" s="132" t="s">
        <v>32</v>
      </c>
      <c r="C15" s="133"/>
      <c r="D15" s="31"/>
      <c r="E15" s="3"/>
      <c r="F15" s="3"/>
      <c r="G15" s="15" t="s">
        <v>33</v>
      </c>
      <c r="H15" s="16">
        <v>2</v>
      </c>
      <c r="I15" s="17"/>
      <c r="J15" s="3"/>
      <c r="K15" s="18" t="s">
        <v>34</v>
      </c>
      <c r="L15" s="75">
        <v>1</v>
      </c>
      <c r="M15" s="3"/>
      <c r="N15" s="3"/>
      <c r="O15" s="3"/>
      <c r="P15" s="3"/>
      <c r="Q15" s="3"/>
    </row>
    <row r="16" spans="2:17" ht="30" x14ac:dyDescent="0.25">
      <c r="B16" s="132" t="s">
        <v>35</v>
      </c>
      <c r="C16" s="133"/>
      <c r="D16" s="31"/>
      <c r="E16" s="3"/>
      <c r="F16" s="3"/>
      <c r="G16" s="15" t="s">
        <v>36</v>
      </c>
      <c r="H16" s="16">
        <v>37</v>
      </c>
      <c r="I16" s="17"/>
      <c r="J16" s="3"/>
      <c r="K16" s="18" t="s">
        <v>37</v>
      </c>
      <c r="L16" s="75"/>
      <c r="M16" s="3"/>
      <c r="N16" s="3"/>
      <c r="O16" s="3"/>
      <c r="P16" s="3"/>
      <c r="Q16" s="3"/>
    </row>
    <row r="17" spans="2:17" ht="30" x14ac:dyDescent="0.25">
      <c r="B17" s="132" t="s">
        <v>38</v>
      </c>
      <c r="C17" s="133"/>
      <c r="D17" s="31"/>
      <c r="E17" s="3"/>
      <c r="F17" s="3"/>
      <c r="G17" s="15" t="s">
        <v>32</v>
      </c>
      <c r="H17" s="16"/>
      <c r="I17" s="17"/>
      <c r="J17" s="3"/>
      <c r="K17" s="21" t="s">
        <v>39</v>
      </c>
      <c r="L17" s="75">
        <v>2</v>
      </c>
      <c r="M17" s="3"/>
      <c r="N17" s="3"/>
      <c r="O17" s="3"/>
      <c r="P17" s="3"/>
      <c r="Q17" s="3"/>
    </row>
    <row r="18" spans="2:17" ht="15.75" x14ac:dyDescent="0.25">
      <c r="B18" s="132" t="s">
        <v>40</v>
      </c>
      <c r="C18" s="133"/>
      <c r="D18" s="31"/>
      <c r="E18" s="3"/>
      <c r="F18" s="3"/>
      <c r="G18" s="15" t="s">
        <v>35</v>
      </c>
      <c r="H18" s="16"/>
      <c r="I18" s="17"/>
      <c r="J18" s="3"/>
      <c r="K18" s="139" t="s">
        <v>41</v>
      </c>
      <c r="L18" s="140"/>
      <c r="M18" s="3"/>
      <c r="N18" s="3"/>
      <c r="O18" s="3"/>
      <c r="P18" s="3"/>
      <c r="Q18" s="3"/>
    </row>
    <row r="19" spans="2:17" ht="45" x14ac:dyDescent="0.25">
      <c r="B19" s="132" t="s">
        <v>42</v>
      </c>
      <c r="C19" s="133"/>
      <c r="D19" s="31"/>
      <c r="E19" s="3"/>
      <c r="F19" s="3"/>
      <c r="G19" s="15" t="s">
        <v>43</v>
      </c>
      <c r="H19" s="16">
        <v>86</v>
      </c>
      <c r="I19" s="17"/>
      <c r="J19" s="3"/>
      <c r="K19" s="18" t="s">
        <v>44</v>
      </c>
      <c r="L19" s="19"/>
      <c r="M19" s="3"/>
      <c r="N19" s="3"/>
      <c r="O19" s="3"/>
      <c r="P19" s="3"/>
      <c r="Q19" s="3"/>
    </row>
    <row r="20" spans="2:17" ht="30" x14ac:dyDescent="0.25">
      <c r="B20" s="132" t="s">
        <v>45</v>
      </c>
      <c r="C20" s="133"/>
      <c r="D20" s="31"/>
      <c r="E20" s="3"/>
      <c r="F20" s="3"/>
      <c r="G20" s="15" t="s">
        <v>40</v>
      </c>
      <c r="H20" s="16">
        <v>31</v>
      </c>
      <c r="I20" s="17"/>
      <c r="J20" s="3"/>
      <c r="K20" s="18" t="s">
        <v>46</v>
      </c>
      <c r="L20" s="19"/>
      <c r="M20" s="3"/>
      <c r="N20" s="3"/>
      <c r="O20" s="3"/>
      <c r="P20" s="3"/>
      <c r="Q20" s="3"/>
    </row>
    <row r="21" spans="2:17" ht="15.75" x14ac:dyDescent="0.25">
      <c r="B21" s="132" t="s">
        <v>47</v>
      </c>
      <c r="C21" s="133"/>
      <c r="D21" s="31"/>
      <c r="E21" s="3"/>
      <c r="F21" s="3"/>
      <c r="G21" s="15" t="s">
        <v>42</v>
      </c>
      <c r="H21" s="16"/>
      <c r="I21" s="17"/>
      <c r="J21" s="3"/>
      <c r="K21" s="18" t="s">
        <v>48</v>
      </c>
      <c r="L21" s="19"/>
      <c r="M21" s="3"/>
      <c r="N21" s="3"/>
      <c r="O21" s="3"/>
      <c r="P21" s="3"/>
      <c r="Q21" s="3"/>
    </row>
    <row r="22" spans="2:17" ht="60" x14ac:dyDescent="0.25">
      <c r="B22" s="132" t="s">
        <v>49</v>
      </c>
      <c r="C22" s="133"/>
      <c r="D22" s="31"/>
      <c r="E22" s="3"/>
      <c r="F22" s="3"/>
      <c r="G22" s="15" t="s">
        <v>45</v>
      </c>
      <c r="H22" s="16">
        <v>1</v>
      </c>
      <c r="I22" s="17"/>
      <c r="J22" s="3"/>
      <c r="K22" s="21" t="s">
        <v>50</v>
      </c>
      <c r="L22" s="19"/>
      <c r="M22" s="3"/>
      <c r="N22" s="3"/>
      <c r="O22" s="3"/>
      <c r="P22" s="3"/>
      <c r="Q22" s="3"/>
    </row>
    <row r="23" spans="2:17" ht="30" x14ac:dyDescent="0.25">
      <c r="B23" s="132" t="s">
        <v>51</v>
      </c>
      <c r="C23" s="133"/>
      <c r="D23" s="31"/>
      <c r="E23" s="3"/>
      <c r="F23" s="3"/>
      <c r="G23" s="15" t="s">
        <v>47</v>
      </c>
      <c r="H23" s="80">
        <v>74930</v>
      </c>
      <c r="I23" s="17"/>
      <c r="J23" s="3"/>
      <c r="K23" s="18" t="s">
        <v>52</v>
      </c>
      <c r="L23" s="19"/>
      <c r="M23" s="3"/>
      <c r="N23" s="3"/>
      <c r="O23" s="3"/>
      <c r="P23" s="3"/>
      <c r="Q23" s="3"/>
    </row>
    <row r="24" spans="2:17" ht="30" x14ac:dyDescent="0.25">
      <c r="B24" s="132" t="s">
        <v>53</v>
      </c>
      <c r="C24" s="133"/>
      <c r="D24" s="31"/>
      <c r="E24" s="3"/>
      <c r="F24" s="3"/>
      <c r="G24" s="15" t="s">
        <v>49</v>
      </c>
      <c r="H24" s="80">
        <v>345194</v>
      </c>
      <c r="I24" s="17"/>
      <c r="J24" s="3"/>
      <c r="K24" s="18" t="s">
        <v>54</v>
      </c>
      <c r="L24" s="19"/>
      <c r="M24" s="3"/>
      <c r="N24" s="3"/>
      <c r="O24" s="3"/>
      <c r="P24" s="3"/>
      <c r="Q24" s="3"/>
    </row>
    <row r="25" spans="2:17" ht="45" x14ac:dyDescent="0.25">
      <c r="B25" s="132" t="s">
        <v>55</v>
      </c>
      <c r="C25" s="133"/>
      <c r="D25" s="31"/>
      <c r="E25" s="3"/>
      <c r="F25" s="3"/>
      <c r="G25" s="15" t="s">
        <v>51</v>
      </c>
      <c r="H25" s="16"/>
      <c r="I25" s="17"/>
      <c r="J25" s="3"/>
      <c r="K25" s="18" t="s">
        <v>56</v>
      </c>
      <c r="L25" s="19"/>
      <c r="M25" s="3"/>
      <c r="N25" s="3"/>
      <c r="O25" s="3"/>
      <c r="P25" s="3"/>
      <c r="Q25" s="3"/>
    </row>
    <row r="26" spans="2:17" ht="31.5" x14ac:dyDescent="0.25">
      <c r="B26" s="132" t="s">
        <v>57</v>
      </c>
      <c r="C26" s="133"/>
      <c r="D26" s="31"/>
      <c r="E26" s="3"/>
      <c r="F26" s="3"/>
      <c r="G26" s="15" t="s">
        <v>53</v>
      </c>
      <c r="H26" s="16"/>
      <c r="I26" s="17"/>
      <c r="J26" s="3"/>
      <c r="K26" s="18" t="s">
        <v>58</v>
      </c>
      <c r="L26" s="75">
        <v>35</v>
      </c>
      <c r="M26" s="3"/>
      <c r="N26" s="3"/>
      <c r="O26" s="3"/>
      <c r="P26" s="3"/>
      <c r="Q26" s="3"/>
    </row>
    <row r="27" spans="2:17" ht="31.5" x14ac:dyDescent="0.25">
      <c r="B27" s="132" t="s">
        <v>59</v>
      </c>
      <c r="C27" s="133"/>
      <c r="D27" s="31"/>
      <c r="E27" s="3"/>
      <c r="F27" s="3"/>
      <c r="G27" s="15" t="s">
        <v>55</v>
      </c>
      <c r="H27" s="16"/>
      <c r="I27" s="17"/>
      <c r="J27" s="3"/>
      <c r="K27" s="18" t="s">
        <v>60</v>
      </c>
      <c r="L27" s="19"/>
      <c r="M27" s="3"/>
      <c r="N27" s="3"/>
      <c r="O27" s="3"/>
      <c r="P27" s="3"/>
      <c r="Q27" s="3"/>
    </row>
    <row r="28" spans="2:17" ht="15.75" x14ac:dyDescent="0.25">
      <c r="B28" s="132" t="s">
        <v>61</v>
      </c>
      <c r="C28" s="133"/>
      <c r="D28" s="31"/>
      <c r="E28" s="3"/>
      <c r="F28" s="3"/>
      <c r="G28" s="15" t="s">
        <v>57</v>
      </c>
      <c r="H28" s="16"/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132" t="s">
        <v>63</v>
      </c>
      <c r="C29" s="133"/>
      <c r="D29" s="31"/>
      <c r="E29" s="3"/>
      <c r="F29" s="3"/>
      <c r="G29" s="15" t="s">
        <v>59</v>
      </c>
      <c r="H29" s="16"/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64</v>
      </c>
      <c r="H30" s="40"/>
      <c r="I30" s="26"/>
    </row>
    <row r="31" spans="2:17" x14ac:dyDescent="0.25">
      <c r="G31" s="27"/>
      <c r="H31" s="26"/>
      <c r="I31" s="26"/>
    </row>
  </sheetData>
  <mergeCells count="30">
    <mergeCell ref="B7:C7"/>
    <mergeCell ref="K7:L7"/>
    <mergeCell ref="C3:D3"/>
    <mergeCell ref="B5:D5"/>
    <mergeCell ref="G5:H5"/>
    <mergeCell ref="K5:L5"/>
    <mergeCell ref="B6:C6"/>
    <mergeCell ref="K18:L18"/>
    <mergeCell ref="B8:C8"/>
    <mergeCell ref="B9:C9"/>
    <mergeCell ref="B10:C10"/>
    <mergeCell ref="B11:C11"/>
    <mergeCell ref="B12:C12"/>
    <mergeCell ref="B13:C13"/>
    <mergeCell ref="B24:C24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B27:C27"/>
    <mergeCell ref="B28:C28"/>
    <mergeCell ref="B29:C29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F189D-339C-4679-9340-C43A683A357B}">
  <dimension ref="B1:Q31"/>
  <sheetViews>
    <sheetView topLeftCell="A13" workbookViewId="0">
      <selection activeCell="G20" sqref="G20"/>
    </sheetView>
  </sheetViews>
  <sheetFormatPr defaultRowHeight="15" x14ac:dyDescent="0.25"/>
  <cols>
    <col min="1" max="1" width="0.42578125" customWidth="1"/>
    <col min="2" max="2" width="24.85546875" customWidth="1"/>
    <col min="3" max="3" width="37.85546875" customWidth="1"/>
    <col min="4" max="4" width="9.28515625" customWidth="1"/>
    <col min="5" max="5" width="4.42578125" customWidth="1"/>
    <col min="6" max="6" width="8.140625" hidden="1" customWidth="1"/>
    <col min="7" max="7" width="61.140625" customWidth="1"/>
    <col min="8" max="8" width="10.7109375" customWidth="1"/>
    <col min="9" max="9" width="4.140625" customWidth="1"/>
    <col min="10" max="10" width="0.140625" hidden="1" customWidth="1"/>
    <col min="11" max="11" width="69.42578125" customWidth="1"/>
    <col min="12" max="12" width="17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1" t="s">
        <v>116</v>
      </c>
      <c r="D2" s="1"/>
      <c r="E2" s="8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97</v>
      </c>
      <c r="C3" s="134">
        <v>2019</v>
      </c>
      <c r="D3" s="134"/>
      <c r="E3" s="8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151" t="s">
        <v>4</v>
      </c>
      <c r="C5" s="152"/>
      <c r="D5" s="152"/>
      <c r="E5" s="88"/>
      <c r="F5" s="89"/>
      <c r="G5" s="151" t="s">
        <v>5</v>
      </c>
      <c r="H5" s="151"/>
      <c r="I5" s="90"/>
      <c r="J5" s="91"/>
      <c r="K5" s="153" t="s">
        <v>6</v>
      </c>
      <c r="L5" s="153"/>
      <c r="M5" s="3"/>
      <c r="N5" s="3"/>
      <c r="O5" s="3"/>
      <c r="P5" s="3"/>
      <c r="Q5" s="3"/>
    </row>
    <row r="6" spans="2:17" ht="15.75" x14ac:dyDescent="0.25">
      <c r="B6" s="130" t="s">
        <v>7</v>
      </c>
      <c r="C6" s="131"/>
      <c r="D6" s="11" t="s">
        <v>8</v>
      </c>
      <c r="E6" s="84"/>
      <c r="F6" s="3"/>
      <c r="G6" s="10" t="s">
        <v>7</v>
      </c>
      <c r="H6" s="11" t="s">
        <v>8</v>
      </c>
      <c r="I6" s="84"/>
      <c r="J6" s="3"/>
      <c r="K6" s="12" t="s">
        <v>7</v>
      </c>
      <c r="L6" s="13" t="s">
        <v>8</v>
      </c>
      <c r="M6" s="3"/>
      <c r="N6" s="3"/>
      <c r="O6" s="3"/>
      <c r="P6" s="3"/>
      <c r="Q6" s="3"/>
    </row>
    <row r="7" spans="2:17" ht="15.75" x14ac:dyDescent="0.25">
      <c r="B7" s="132" t="s">
        <v>9</v>
      </c>
      <c r="C7" s="133"/>
      <c r="D7" s="31"/>
      <c r="E7" s="3"/>
      <c r="F7" s="3"/>
      <c r="G7" s="121" t="s">
        <v>10</v>
      </c>
      <c r="H7" s="36">
        <v>8</v>
      </c>
      <c r="I7" s="17"/>
      <c r="J7" s="3"/>
      <c r="K7" s="137" t="s">
        <v>11</v>
      </c>
      <c r="L7" s="138"/>
      <c r="M7" s="3"/>
      <c r="N7" s="3"/>
      <c r="O7" s="3"/>
      <c r="P7" s="3"/>
      <c r="Q7" s="3"/>
    </row>
    <row r="8" spans="2:17" ht="45" x14ac:dyDescent="0.25">
      <c r="B8" s="132" t="s">
        <v>12</v>
      </c>
      <c r="C8" s="133"/>
      <c r="D8" s="31"/>
      <c r="E8" s="3"/>
      <c r="F8" s="3"/>
      <c r="G8" s="121" t="s">
        <v>13</v>
      </c>
      <c r="H8" s="36">
        <v>130</v>
      </c>
      <c r="I8" s="17"/>
      <c r="J8" s="3"/>
      <c r="K8" s="123" t="s">
        <v>14</v>
      </c>
      <c r="L8" s="125"/>
      <c r="M8" s="3"/>
      <c r="N8" s="3"/>
      <c r="O8" s="3"/>
      <c r="P8" s="3"/>
      <c r="Q8" s="3"/>
    </row>
    <row r="9" spans="2:17" ht="30" x14ac:dyDescent="0.25">
      <c r="B9" s="132" t="s">
        <v>15</v>
      </c>
      <c r="C9" s="133"/>
      <c r="D9" s="31"/>
      <c r="E9" s="3"/>
      <c r="F9" s="3"/>
      <c r="G9" s="121" t="s">
        <v>16</v>
      </c>
      <c r="H9" s="36">
        <v>4</v>
      </c>
      <c r="I9" s="17"/>
      <c r="J9" s="3"/>
      <c r="K9" s="123" t="s">
        <v>17</v>
      </c>
      <c r="L9" s="125"/>
      <c r="M9" s="3"/>
      <c r="N9" s="3"/>
      <c r="O9" s="3"/>
      <c r="P9" s="3"/>
      <c r="Q9" s="3"/>
    </row>
    <row r="10" spans="2:17" ht="30" x14ac:dyDescent="0.25">
      <c r="B10" s="132" t="s">
        <v>18</v>
      </c>
      <c r="C10" s="133"/>
      <c r="D10" s="31"/>
      <c r="E10" s="3"/>
      <c r="F10" s="3"/>
      <c r="G10" s="121" t="s">
        <v>18</v>
      </c>
      <c r="H10" s="36">
        <v>580</v>
      </c>
      <c r="I10" s="17"/>
      <c r="J10" s="3"/>
      <c r="K10" s="123" t="s">
        <v>19</v>
      </c>
      <c r="L10" s="125"/>
      <c r="M10" s="3"/>
      <c r="N10" s="3"/>
      <c r="O10" s="3"/>
      <c r="P10" s="3"/>
      <c r="Q10" s="3"/>
    </row>
    <row r="11" spans="2:17" ht="45" x14ac:dyDescent="0.25">
      <c r="B11" s="132" t="s">
        <v>20</v>
      </c>
      <c r="C11" s="133"/>
      <c r="D11" s="31"/>
      <c r="E11" s="3"/>
      <c r="F11" s="3"/>
      <c r="G11" s="121" t="s">
        <v>21</v>
      </c>
      <c r="H11" s="36">
        <v>1</v>
      </c>
      <c r="I11" s="17"/>
      <c r="J11" s="3"/>
      <c r="K11" s="123" t="s">
        <v>22</v>
      </c>
      <c r="L11" s="125"/>
      <c r="M11" s="3"/>
      <c r="N11" s="3"/>
      <c r="O11" s="3"/>
      <c r="P11" s="3"/>
      <c r="Q11" s="3"/>
    </row>
    <row r="12" spans="2:17" ht="31.5" x14ac:dyDescent="0.25">
      <c r="B12" s="132" t="s">
        <v>23</v>
      </c>
      <c r="C12" s="133"/>
      <c r="D12" s="31"/>
      <c r="E12" s="3"/>
      <c r="F12" s="3"/>
      <c r="G12" s="121" t="s">
        <v>24</v>
      </c>
      <c r="H12" s="51">
        <v>20000</v>
      </c>
      <c r="I12" s="17"/>
      <c r="J12" s="3"/>
      <c r="K12" s="123" t="s">
        <v>25</v>
      </c>
      <c r="L12" s="125"/>
      <c r="M12" s="3"/>
      <c r="N12" s="3"/>
      <c r="O12" s="3"/>
      <c r="P12" s="3"/>
      <c r="Q12" s="3"/>
    </row>
    <row r="13" spans="2:17" ht="30" x14ac:dyDescent="0.25">
      <c r="B13" s="132" t="s">
        <v>26</v>
      </c>
      <c r="C13" s="133"/>
      <c r="D13" s="31"/>
      <c r="E13" s="3"/>
      <c r="F13" s="3"/>
      <c r="G13" s="121" t="s">
        <v>27</v>
      </c>
      <c r="H13" s="36"/>
      <c r="I13" s="17"/>
      <c r="J13" s="3"/>
      <c r="K13" s="123" t="s">
        <v>28</v>
      </c>
      <c r="L13" s="125"/>
      <c r="M13" s="3"/>
      <c r="N13" s="3"/>
      <c r="O13" s="3"/>
      <c r="P13" s="3"/>
      <c r="Q13" s="3"/>
    </row>
    <row r="14" spans="2:17" ht="45" x14ac:dyDescent="0.25">
      <c r="B14" s="132" t="s">
        <v>29</v>
      </c>
      <c r="C14" s="133"/>
      <c r="D14" s="31"/>
      <c r="E14" s="3"/>
      <c r="F14" s="3"/>
      <c r="G14" s="121" t="s">
        <v>30</v>
      </c>
      <c r="H14" s="36"/>
      <c r="I14" s="17"/>
      <c r="J14" s="3"/>
      <c r="K14" s="123" t="s">
        <v>31</v>
      </c>
      <c r="L14" s="125"/>
      <c r="M14" s="3"/>
      <c r="N14" s="3"/>
      <c r="O14" s="3"/>
      <c r="P14" s="3"/>
      <c r="Q14" s="3"/>
    </row>
    <row r="15" spans="2:17" ht="30" x14ac:dyDescent="0.25">
      <c r="B15" s="132" t="s">
        <v>32</v>
      </c>
      <c r="C15" s="133"/>
      <c r="D15" s="31"/>
      <c r="E15" s="3"/>
      <c r="F15" s="3"/>
      <c r="G15" s="121" t="s">
        <v>33</v>
      </c>
      <c r="H15" s="36">
        <v>1</v>
      </c>
      <c r="I15" s="17"/>
      <c r="J15" s="3"/>
      <c r="K15" s="123" t="s">
        <v>34</v>
      </c>
      <c r="L15" s="125">
        <v>2</v>
      </c>
      <c r="M15" s="3"/>
      <c r="N15" s="3"/>
      <c r="O15" s="3"/>
      <c r="P15" s="3"/>
      <c r="Q15" s="3"/>
    </row>
    <row r="16" spans="2:17" ht="30" x14ac:dyDescent="0.25">
      <c r="B16" s="132" t="s">
        <v>35</v>
      </c>
      <c r="C16" s="133"/>
      <c r="D16" s="31"/>
      <c r="E16" s="3"/>
      <c r="F16" s="3"/>
      <c r="G16" s="121" t="s">
        <v>36</v>
      </c>
      <c r="H16" s="36">
        <v>20</v>
      </c>
      <c r="I16" s="17"/>
      <c r="J16" s="3"/>
      <c r="K16" s="123" t="s">
        <v>37</v>
      </c>
      <c r="L16" s="125"/>
      <c r="M16" s="3"/>
      <c r="N16" s="3"/>
      <c r="O16" s="3"/>
      <c r="P16" s="3"/>
      <c r="Q16" s="3"/>
    </row>
    <row r="17" spans="2:17" ht="30" x14ac:dyDescent="0.25">
      <c r="B17" s="132" t="s">
        <v>38</v>
      </c>
      <c r="C17" s="133"/>
      <c r="D17" s="31"/>
      <c r="E17" s="3"/>
      <c r="F17" s="3"/>
      <c r="G17" s="121" t="s">
        <v>32</v>
      </c>
      <c r="H17" s="36">
        <v>1</v>
      </c>
      <c r="I17" s="17"/>
      <c r="J17" s="3"/>
      <c r="K17" s="122" t="s">
        <v>39</v>
      </c>
      <c r="L17" s="125"/>
      <c r="M17" s="3"/>
      <c r="N17" s="3"/>
      <c r="O17" s="3"/>
      <c r="P17" s="3"/>
      <c r="Q17" s="3"/>
    </row>
    <row r="18" spans="2:17" ht="15.75" x14ac:dyDescent="0.25">
      <c r="B18" s="132" t="s">
        <v>40</v>
      </c>
      <c r="C18" s="133"/>
      <c r="D18" s="31"/>
      <c r="E18" s="3"/>
      <c r="F18" s="3"/>
      <c r="G18" s="121" t="s">
        <v>35</v>
      </c>
      <c r="H18" s="36"/>
      <c r="I18" s="17"/>
      <c r="J18" s="3"/>
      <c r="K18" s="149" t="s">
        <v>41</v>
      </c>
      <c r="L18" s="150"/>
      <c r="M18" s="3"/>
      <c r="N18" s="3"/>
      <c r="O18" s="3"/>
      <c r="P18" s="3"/>
      <c r="Q18" s="3"/>
    </row>
    <row r="19" spans="2:17" ht="45" x14ac:dyDescent="0.25">
      <c r="B19" s="132" t="s">
        <v>42</v>
      </c>
      <c r="C19" s="133"/>
      <c r="D19" s="31"/>
      <c r="E19" s="3"/>
      <c r="F19" s="3"/>
      <c r="G19" s="121" t="s">
        <v>43</v>
      </c>
      <c r="H19" s="36">
        <v>14</v>
      </c>
      <c r="I19" s="17"/>
      <c r="J19" s="3"/>
      <c r="K19" s="123" t="s">
        <v>44</v>
      </c>
      <c r="L19" s="125"/>
      <c r="M19" s="3"/>
      <c r="N19" s="3"/>
      <c r="O19" s="3"/>
      <c r="P19" s="3"/>
      <c r="Q19" s="3"/>
    </row>
    <row r="20" spans="2:17" ht="30" x14ac:dyDescent="0.25">
      <c r="B20" s="132" t="s">
        <v>45</v>
      </c>
      <c r="C20" s="133"/>
      <c r="D20" s="31"/>
      <c r="E20" s="3"/>
      <c r="F20" s="3"/>
      <c r="G20" s="121" t="s">
        <v>40</v>
      </c>
      <c r="H20" s="36"/>
      <c r="I20" s="17"/>
      <c r="J20" s="3"/>
      <c r="K20" s="123" t="s">
        <v>46</v>
      </c>
      <c r="L20" s="125"/>
      <c r="M20" s="3"/>
      <c r="N20" s="3"/>
      <c r="O20" s="3"/>
      <c r="P20" s="3"/>
      <c r="Q20" s="3"/>
    </row>
    <row r="21" spans="2:17" ht="15.75" x14ac:dyDescent="0.25">
      <c r="B21" s="132" t="s">
        <v>47</v>
      </c>
      <c r="C21" s="133"/>
      <c r="D21" s="31"/>
      <c r="E21" s="3"/>
      <c r="F21" s="3"/>
      <c r="G21" s="121" t="s">
        <v>42</v>
      </c>
      <c r="H21" s="36"/>
      <c r="I21" s="17"/>
      <c r="J21" s="3"/>
      <c r="K21" s="123" t="s">
        <v>48</v>
      </c>
      <c r="L21" s="125"/>
      <c r="M21" s="3"/>
      <c r="N21" s="3"/>
      <c r="O21" s="3"/>
      <c r="P21" s="3"/>
      <c r="Q21" s="3"/>
    </row>
    <row r="22" spans="2:17" ht="60" x14ac:dyDescent="0.25">
      <c r="B22" s="132" t="s">
        <v>49</v>
      </c>
      <c r="C22" s="133"/>
      <c r="D22" s="31"/>
      <c r="E22" s="3"/>
      <c r="F22" s="3"/>
      <c r="G22" s="121" t="s">
        <v>45</v>
      </c>
      <c r="H22" s="36">
        <v>1</v>
      </c>
      <c r="I22" s="17"/>
      <c r="J22" s="3"/>
      <c r="K22" s="122" t="s">
        <v>50</v>
      </c>
      <c r="L22" s="125"/>
      <c r="M22" s="3"/>
      <c r="N22" s="3"/>
      <c r="O22" s="3"/>
      <c r="P22" s="3"/>
      <c r="Q22" s="3"/>
    </row>
    <row r="23" spans="2:17" ht="30" x14ac:dyDescent="0.25">
      <c r="B23" s="132" t="s">
        <v>51</v>
      </c>
      <c r="C23" s="133"/>
      <c r="D23" s="31"/>
      <c r="E23" s="3"/>
      <c r="F23" s="3"/>
      <c r="G23" s="121" t="s">
        <v>47</v>
      </c>
      <c r="H23" s="51">
        <v>2765</v>
      </c>
      <c r="I23" s="17"/>
      <c r="J23" s="3"/>
      <c r="K23" s="123" t="s">
        <v>52</v>
      </c>
      <c r="L23" s="125"/>
      <c r="M23" s="3"/>
      <c r="N23" s="3"/>
      <c r="O23" s="3"/>
      <c r="P23" s="3"/>
      <c r="Q23" s="3"/>
    </row>
    <row r="24" spans="2:17" ht="30" x14ac:dyDescent="0.25">
      <c r="B24" s="132" t="s">
        <v>53</v>
      </c>
      <c r="C24" s="133"/>
      <c r="D24" s="31"/>
      <c r="E24" s="3"/>
      <c r="F24" s="3"/>
      <c r="G24" s="121" t="s">
        <v>49</v>
      </c>
      <c r="H24" s="53">
        <v>3483</v>
      </c>
      <c r="I24" s="17"/>
      <c r="J24" s="3"/>
      <c r="K24" s="123" t="s">
        <v>54</v>
      </c>
      <c r="L24" s="125"/>
      <c r="M24" s="3"/>
      <c r="N24" s="3"/>
      <c r="O24" s="3"/>
      <c r="P24" s="3"/>
      <c r="Q24" s="3"/>
    </row>
    <row r="25" spans="2:17" ht="45" x14ac:dyDescent="0.25">
      <c r="B25" s="132" t="s">
        <v>55</v>
      </c>
      <c r="C25" s="133"/>
      <c r="D25" s="31"/>
      <c r="E25" s="3"/>
      <c r="F25" s="3"/>
      <c r="G25" s="121" t="s">
        <v>51</v>
      </c>
      <c r="H25" s="36">
        <v>1</v>
      </c>
      <c r="I25" s="17"/>
      <c r="J25" s="3"/>
      <c r="K25" s="123" t="s">
        <v>56</v>
      </c>
      <c r="L25" s="125"/>
      <c r="M25" s="3"/>
      <c r="N25" s="3"/>
      <c r="O25" s="3"/>
      <c r="P25" s="3"/>
      <c r="Q25" s="3"/>
    </row>
    <row r="26" spans="2:17" ht="31.5" x14ac:dyDescent="0.25">
      <c r="B26" s="132" t="s">
        <v>57</v>
      </c>
      <c r="C26" s="133"/>
      <c r="D26" s="31"/>
      <c r="E26" s="3"/>
      <c r="F26" s="3"/>
      <c r="G26" s="121" t="s">
        <v>53</v>
      </c>
      <c r="H26" s="36">
        <v>564</v>
      </c>
      <c r="I26" s="17"/>
      <c r="J26" s="3"/>
      <c r="K26" s="123" t="s">
        <v>58</v>
      </c>
      <c r="L26" s="125">
        <v>76</v>
      </c>
      <c r="M26" s="3"/>
      <c r="N26" s="3"/>
      <c r="O26" s="3"/>
      <c r="P26" s="3"/>
      <c r="Q26" s="3"/>
    </row>
    <row r="27" spans="2:17" ht="31.5" x14ac:dyDescent="0.25">
      <c r="B27" s="132" t="s">
        <v>59</v>
      </c>
      <c r="C27" s="133"/>
      <c r="D27" s="31"/>
      <c r="E27" s="3"/>
      <c r="F27" s="3"/>
      <c r="G27" s="121" t="s">
        <v>55</v>
      </c>
      <c r="H27" s="51">
        <v>2500</v>
      </c>
      <c r="I27" s="17"/>
      <c r="J27" s="3"/>
      <c r="K27" s="123" t="s">
        <v>60</v>
      </c>
      <c r="L27" s="125"/>
      <c r="M27" s="3"/>
      <c r="N27" s="3"/>
      <c r="O27" s="3"/>
      <c r="P27" s="3"/>
      <c r="Q27" s="3"/>
    </row>
    <row r="28" spans="2:17" ht="15.75" x14ac:dyDescent="0.25">
      <c r="B28" s="132" t="s">
        <v>61</v>
      </c>
      <c r="C28" s="133"/>
      <c r="D28" s="31"/>
      <c r="E28" s="3"/>
      <c r="F28" s="3"/>
      <c r="G28" s="121" t="s">
        <v>57</v>
      </c>
      <c r="H28" s="36"/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132" t="s">
        <v>63</v>
      </c>
      <c r="C29" s="133"/>
      <c r="D29" s="31"/>
      <c r="E29" s="3"/>
      <c r="F29" s="3"/>
      <c r="G29" s="121" t="s">
        <v>59</v>
      </c>
      <c r="H29" s="36"/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122" t="s">
        <v>64</v>
      </c>
      <c r="H30" s="25"/>
      <c r="I30" s="26"/>
    </row>
    <row r="31" spans="2:17" x14ac:dyDescent="0.25">
      <c r="G31" s="27"/>
      <c r="H31" s="26"/>
      <c r="I31" s="26"/>
    </row>
  </sheetData>
  <mergeCells count="30">
    <mergeCell ref="B7:C7"/>
    <mergeCell ref="K7:L7"/>
    <mergeCell ref="C3:D3"/>
    <mergeCell ref="B5:D5"/>
    <mergeCell ref="G5:H5"/>
    <mergeCell ref="K5:L5"/>
    <mergeCell ref="B6:C6"/>
    <mergeCell ref="K18:L18"/>
    <mergeCell ref="B8:C8"/>
    <mergeCell ref="B9:C9"/>
    <mergeCell ref="B10:C10"/>
    <mergeCell ref="B11:C11"/>
    <mergeCell ref="B12:C12"/>
    <mergeCell ref="B13:C13"/>
    <mergeCell ref="B24:C24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B27:C27"/>
    <mergeCell ref="B28:C28"/>
    <mergeCell ref="B29:C29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C3FB0-421D-45C4-AD4B-4815AE977BD8}">
  <dimension ref="B1:Q31"/>
  <sheetViews>
    <sheetView topLeftCell="C13" workbookViewId="0">
      <selection activeCell="F19" sqref="F19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134" t="s">
        <v>117</v>
      </c>
      <c r="D2" s="134"/>
      <c r="E2" s="8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67</v>
      </c>
      <c r="C3" s="134">
        <v>2019</v>
      </c>
      <c r="D3" s="134"/>
      <c r="E3" s="8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135" t="s">
        <v>4</v>
      </c>
      <c r="C5" s="135"/>
      <c r="D5" s="135"/>
      <c r="E5" s="6"/>
      <c r="F5" s="3"/>
      <c r="G5" s="136" t="s">
        <v>5</v>
      </c>
      <c r="H5" s="136"/>
      <c r="I5" s="7"/>
      <c r="J5" s="3"/>
      <c r="K5" s="129" t="s">
        <v>6</v>
      </c>
      <c r="L5" s="129"/>
      <c r="M5" s="3"/>
      <c r="N5" s="3"/>
      <c r="O5" s="3"/>
      <c r="P5" s="3"/>
      <c r="Q5" s="3"/>
    </row>
    <row r="6" spans="2:17" ht="15.75" x14ac:dyDescent="0.25">
      <c r="B6" s="130" t="s">
        <v>7</v>
      </c>
      <c r="C6" s="131"/>
      <c r="D6" s="11" t="s">
        <v>8</v>
      </c>
      <c r="E6" s="84"/>
      <c r="F6" s="3"/>
      <c r="G6" s="10" t="s">
        <v>7</v>
      </c>
      <c r="H6" s="11" t="s">
        <v>8</v>
      </c>
      <c r="I6" s="84"/>
      <c r="J6" s="3"/>
      <c r="K6" s="12" t="s">
        <v>7</v>
      </c>
      <c r="L6" s="13" t="s">
        <v>8</v>
      </c>
      <c r="M6" s="3"/>
      <c r="N6" s="3"/>
      <c r="O6" s="3"/>
      <c r="P6" s="3"/>
      <c r="Q6" s="3"/>
    </row>
    <row r="7" spans="2:17" ht="15.75" x14ac:dyDescent="0.25">
      <c r="B7" s="132" t="s">
        <v>9</v>
      </c>
      <c r="C7" s="133"/>
      <c r="D7" s="31"/>
      <c r="E7" s="3"/>
      <c r="F7" s="3"/>
      <c r="G7" s="15" t="s">
        <v>10</v>
      </c>
      <c r="H7" s="36">
        <v>2</v>
      </c>
      <c r="I7" s="17"/>
      <c r="J7" s="3"/>
      <c r="K7" s="137" t="s">
        <v>11</v>
      </c>
      <c r="L7" s="138"/>
      <c r="M7" s="3"/>
      <c r="N7" s="3"/>
      <c r="O7" s="3"/>
      <c r="P7" s="3"/>
      <c r="Q7" s="3"/>
    </row>
    <row r="8" spans="2:17" ht="45" x14ac:dyDescent="0.25">
      <c r="B8" s="132" t="s">
        <v>12</v>
      </c>
      <c r="C8" s="133"/>
      <c r="D8" s="31"/>
      <c r="E8" s="3"/>
      <c r="F8" s="3"/>
      <c r="G8" s="15" t="s">
        <v>13</v>
      </c>
      <c r="H8" s="36">
        <v>50</v>
      </c>
      <c r="I8" s="17"/>
      <c r="J8" s="3"/>
      <c r="K8" s="18" t="s">
        <v>14</v>
      </c>
      <c r="L8" s="19"/>
      <c r="M8" s="3"/>
      <c r="N8" s="3"/>
      <c r="O8" s="3"/>
      <c r="P8" s="3"/>
      <c r="Q8" s="3"/>
    </row>
    <row r="9" spans="2:17" ht="30" x14ac:dyDescent="0.25">
      <c r="B9" s="132" t="s">
        <v>15</v>
      </c>
      <c r="C9" s="133"/>
      <c r="D9" s="31"/>
      <c r="E9" s="3"/>
      <c r="F9" s="3"/>
      <c r="G9" s="15" t="s">
        <v>16</v>
      </c>
      <c r="H9" s="36">
        <v>7</v>
      </c>
      <c r="I9" s="17"/>
      <c r="J9" s="3"/>
      <c r="K9" s="18" t="s">
        <v>17</v>
      </c>
      <c r="L9" s="19">
        <v>15</v>
      </c>
      <c r="M9" s="3"/>
      <c r="N9" s="3"/>
      <c r="O9" s="3"/>
      <c r="P9" s="3"/>
      <c r="Q9" s="3"/>
    </row>
    <row r="10" spans="2:17" ht="30" x14ac:dyDescent="0.25">
      <c r="B10" s="132" t="s">
        <v>18</v>
      </c>
      <c r="C10" s="133"/>
      <c r="D10" s="31"/>
      <c r="E10" s="3"/>
      <c r="F10" s="3"/>
      <c r="G10" s="15" t="s">
        <v>18</v>
      </c>
      <c r="H10" s="36">
        <v>300</v>
      </c>
      <c r="I10" s="17"/>
      <c r="J10" s="3"/>
      <c r="K10" s="18" t="s">
        <v>19</v>
      </c>
      <c r="L10" s="19"/>
      <c r="M10" s="3"/>
      <c r="N10" s="3"/>
      <c r="O10" s="3"/>
      <c r="P10" s="3"/>
      <c r="Q10" s="3"/>
    </row>
    <row r="11" spans="2:17" ht="45" x14ac:dyDescent="0.25">
      <c r="B11" s="132" t="s">
        <v>20</v>
      </c>
      <c r="C11" s="133"/>
      <c r="D11" s="31"/>
      <c r="E11" s="3"/>
      <c r="F11" s="3"/>
      <c r="G11" s="15" t="s">
        <v>21</v>
      </c>
      <c r="H11" s="36"/>
      <c r="I11" s="17"/>
      <c r="J11" s="3"/>
      <c r="K11" s="18" t="s">
        <v>22</v>
      </c>
      <c r="L11" s="19"/>
      <c r="M11" s="3"/>
      <c r="N11" s="3"/>
      <c r="O11" s="3"/>
      <c r="P11" s="3"/>
      <c r="Q11" s="3"/>
    </row>
    <row r="12" spans="2:17" ht="31.5" x14ac:dyDescent="0.25">
      <c r="B12" s="132" t="s">
        <v>23</v>
      </c>
      <c r="C12" s="133"/>
      <c r="D12" s="31"/>
      <c r="E12" s="3"/>
      <c r="F12" s="3"/>
      <c r="G12" s="15" t="s">
        <v>24</v>
      </c>
      <c r="H12" s="36"/>
      <c r="I12" s="17"/>
      <c r="J12" s="3"/>
      <c r="K12" s="18" t="s">
        <v>25</v>
      </c>
      <c r="L12" s="19"/>
      <c r="M12" s="3"/>
      <c r="N12" s="3"/>
      <c r="O12" s="3"/>
      <c r="P12" s="3"/>
      <c r="Q12" s="3"/>
    </row>
    <row r="13" spans="2:17" ht="30" x14ac:dyDescent="0.25">
      <c r="B13" s="132" t="s">
        <v>26</v>
      </c>
      <c r="C13" s="133"/>
      <c r="D13" s="31"/>
      <c r="E13" s="3"/>
      <c r="F13" s="3"/>
      <c r="G13" s="15" t="s">
        <v>27</v>
      </c>
      <c r="H13" s="36">
        <v>4</v>
      </c>
      <c r="I13" s="17"/>
      <c r="J13" s="3"/>
      <c r="K13" s="18" t="s">
        <v>28</v>
      </c>
      <c r="L13" s="19"/>
      <c r="M13" s="3"/>
      <c r="N13" s="3"/>
      <c r="O13" s="3"/>
      <c r="P13" s="3"/>
      <c r="Q13" s="3"/>
    </row>
    <row r="14" spans="2:17" ht="45" x14ac:dyDescent="0.25">
      <c r="B14" s="132" t="s">
        <v>29</v>
      </c>
      <c r="C14" s="133"/>
      <c r="D14" s="31"/>
      <c r="E14" s="3"/>
      <c r="F14" s="3"/>
      <c r="G14" s="15" t="s">
        <v>30</v>
      </c>
      <c r="H14" s="36">
        <v>100</v>
      </c>
      <c r="I14" s="17"/>
      <c r="J14" s="3"/>
      <c r="K14" s="18" t="s">
        <v>31</v>
      </c>
      <c r="L14" s="19"/>
      <c r="M14" s="3"/>
      <c r="N14" s="3"/>
      <c r="O14" s="3"/>
      <c r="P14" s="3"/>
      <c r="Q14" s="3"/>
    </row>
    <row r="15" spans="2:17" ht="30" x14ac:dyDescent="0.25">
      <c r="B15" s="132" t="s">
        <v>32</v>
      </c>
      <c r="C15" s="133"/>
      <c r="D15" s="31"/>
      <c r="E15" s="3"/>
      <c r="F15" s="3"/>
      <c r="G15" s="15" t="s">
        <v>33</v>
      </c>
      <c r="H15" s="36">
        <v>2</v>
      </c>
      <c r="I15" s="17"/>
      <c r="J15" s="3"/>
      <c r="K15" s="18" t="s">
        <v>34</v>
      </c>
      <c r="L15" s="19">
        <v>1</v>
      </c>
      <c r="M15" s="3"/>
      <c r="N15" s="3"/>
      <c r="O15" s="3"/>
      <c r="P15" s="3"/>
      <c r="Q15" s="3"/>
    </row>
    <row r="16" spans="2:17" ht="30" x14ac:dyDescent="0.25">
      <c r="B16" s="132" t="s">
        <v>35</v>
      </c>
      <c r="C16" s="133"/>
      <c r="D16" s="31"/>
      <c r="E16" s="3"/>
      <c r="F16" s="3"/>
      <c r="G16" s="15" t="s">
        <v>36</v>
      </c>
      <c r="H16" s="36">
        <v>40</v>
      </c>
      <c r="I16" s="17"/>
      <c r="J16" s="3"/>
      <c r="K16" s="18" t="s">
        <v>37</v>
      </c>
      <c r="L16" s="19"/>
      <c r="M16" s="3"/>
      <c r="N16" s="3"/>
      <c r="O16" s="3"/>
      <c r="P16" s="3"/>
      <c r="Q16" s="3"/>
    </row>
    <row r="17" spans="2:17" ht="30" x14ac:dyDescent="0.25">
      <c r="B17" s="132" t="s">
        <v>38</v>
      </c>
      <c r="C17" s="133"/>
      <c r="D17" s="31"/>
      <c r="E17" s="3"/>
      <c r="F17" s="3"/>
      <c r="G17" s="15" t="s">
        <v>32</v>
      </c>
      <c r="H17" s="36"/>
      <c r="I17" s="17"/>
      <c r="J17" s="3"/>
      <c r="K17" s="21" t="s">
        <v>39</v>
      </c>
      <c r="L17" s="19"/>
      <c r="M17" s="3"/>
      <c r="N17" s="3"/>
      <c r="O17" s="3"/>
      <c r="P17" s="3"/>
      <c r="Q17" s="3"/>
    </row>
    <row r="18" spans="2:17" ht="15.75" x14ac:dyDescent="0.25">
      <c r="B18" s="132" t="s">
        <v>40</v>
      </c>
      <c r="C18" s="133"/>
      <c r="D18" s="31"/>
      <c r="E18" s="3"/>
      <c r="F18" s="3"/>
      <c r="G18" s="15" t="s">
        <v>35</v>
      </c>
      <c r="H18" s="36"/>
      <c r="I18" s="17"/>
      <c r="J18" s="3"/>
      <c r="K18" s="139" t="s">
        <v>41</v>
      </c>
      <c r="L18" s="140"/>
      <c r="M18" s="3"/>
      <c r="N18" s="3"/>
      <c r="O18" s="3"/>
      <c r="P18" s="3"/>
      <c r="Q18" s="3"/>
    </row>
    <row r="19" spans="2:17" ht="45" x14ac:dyDescent="0.25">
      <c r="B19" s="132" t="s">
        <v>42</v>
      </c>
      <c r="C19" s="133"/>
      <c r="D19" s="31"/>
      <c r="E19" s="3"/>
      <c r="F19" s="3"/>
      <c r="G19" s="15" t="s">
        <v>43</v>
      </c>
      <c r="H19" s="36">
        <v>4</v>
      </c>
      <c r="I19" s="17"/>
      <c r="J19" s="3"/>
      <c r="K19" s="18" t="s">
        <v>44</v>
      </c>
      <c r="L19" s="19"/>
      <c r="M19" s="3"/>
      <c r="N19" s="3"/>
      <c r="O19" s="3"/>
      <c r="P19" s="3"/>
      <c r="Q19" s="3"/>
    </row>
    <row r="20" spans="2:17" ht="30" x14ac:dyDescent="0.25">
      <c r="B20" s="132" t="s">
        <v>45</v>
      </c>
      <c r="C20" s="133"/>
      <c r="D20" s="31"/>
      <c r="E20" s="3"/>
      <c r="F20" s="3"/>
      <c r="G20" s="15" t="s">
        <v>40</v>
      </c>
      <c r="H20" s="36"/>
      <c r="I20" s="17"/>
      <c r="J20" s="3"/>
      <c r="K20" s="18" t="s">
        <v>46</v>
      </c>
      <c r="L20" s="19"/>
      <c r="M20" s="3"/>
      <c r="N20" s="3"/>
      <c r="O20" s="3"/>
      <c r="P20" s="3"/>
      <c r="Q20" s="3"/>
    </row>
    <row r="21" spans="2:17" ht="15.75" x14ac:dyDescent="0.25">
      <c r="B21" s="132" t="s">
        <v>47</v>
      </c>
      <c r="C21" s="133"/>
      <c r="D21" s="31"/>
      <c r="E21" s="3"/>
      <c r="F21" s="3"/>
      <c r="G21" s="15" t="s">
        <v>42</v>
      </c>
      <c r="H21" s="36"/>
      <c r="I21" s="17"/>
      <c r="J21" s="3"/>
      <c r="K21" s="18" t="s">
        <v>48</v>
      </c>
      <c r="L21" s="19"/>
      <c r="M21" s="3"/>
      <c r="N21" s="3"/>
      <c r="O21" s="3"/>
      <c r="P21" s="3"/>
      <c r="Q21" s="3"/>
    </row>
    <row r="22" spans="2:17" ht="60" x14ac:dyDescent="0.25">
      <c r="B22" s="132" t="s">
        <v>49</v>
      </c>
      <c r="C22" s="133"/>
      <c r="D22" s="31"/>
      <c r="E22" s="3"/>
      <c r="F22" s="3"/>
      <c r="G22" s="15" t="s">
        <v>45</v>
      </c>
      <c r="H22" s="36">
        <v>1</v>
      </c>
      <c r="I22" s="17"/>
      <c r="J22" s="3"/>
      <c r="K22" s="21" t="s">
        <v>50</v>
      </c>
      <c r="L22" s="19"/>
      <c r="M22" s="3"/>
      <c r="N22" s="3"/>
      <c r="O22" s="3"/>
      <c r="P22" s="3"/>
      <c r="Q22" s="3"/>
    </row>
    <row r="23" spans="2:17" ht="30" x14ac:dyDescent="0.25">
      <c r="B23" s="132" t="s">
        <v>51</v>
      </c>
      <c r="C23" s="133"/>
      <c r="D23" s="31"/>
      <c r="E23" s="3"/>
      <c r="F23" s="3"/>
      <c r="G23" s="15" t="s">
        <v>47</v>
      </c>
      <c r="H23" s="36"/>
      <c r="I23" s="17"/>
      <c r="J23" s="3"/>
      <c r="K23" s="18" t="s">
        <v>52</v>
      </c>
      <c r="L23" s="19"/>
      <c r="M23" s="3"/>
      <c r="N23" s="3"/>
      <c r="O23" s="3"/>
      <c r="P23" s="3"/>
      <c r="Q23" s="3"/>
    </row>
    <row r="24" spans="2:17" ht="30" x14ac:dyDescent="0.25">
      <c r="B24" s="132" t="s">
        <v>53</v>
      </c>
      <c r="C24" s="133"/>
      <c r="D24" s="31"/>
      <c r="E24" s="3"/>
      <c r="F24" s="3"/>
      <c r="G24" s="15" t="s">
        <v>49</v>
      </c>
      <c r="H24" s="36">
        <v>4200</v>
      </c>
      <c r="I24" s="17"/>
      <c r="J24" s="3"/>
      <c r="K24" s="18" t="s">
        <v>54</v>
      </c>
      <c r="L24" s="19"/>
      <c r="M24" s="3"/>
      <c r="N24" s="3"/>
      <c r="O24" s="3"/>
      <c r="P24" s="3"/>
      <c r="Q24" s="3"/>
    </row>
    <row r="25" spans="2:17" ht="45" x14ac:dyDescent="0.25">
      <c r="B25" s="132" t="s">
        <v>55</v>
      </c>
      <c r="C25" s="133"/>
      <c r="D25" s="31"/>
      <c r="E25" s="3"/>
      <c r="F25" s="3"/>
      <c r="G25" s="15" t="s">
        <v>51</v>
      </c>
      <c r="H25" s="36"/>
      <c r="I25" s="17"/>
      <c r="J25" s="3"/>
      <c r="K25" s="18" t="s">
        <v>56</v>
      </c>
      <c r="L25" s="19"/>
      <c r="M25" s="3"/>
      <c r="N25" s="3"/>
      <c r="O25" s="3"/>
      <c r="P25" s="3"/>
      <c r="Q25" s="3"/>
    </row>
    <row r="26" spans="2:17" ht="31.5" x14ac:dyDescent="0.25">
      <c r="B26" s="132" t="s">
        <v>57</v>
      </c>
      <c r="C26" s="133"/>
      <c r="D26" s="31"/>
      <c r="E26" s="3"/>
      <c r="F26" s="3"/>
      <c r="G26" s="15" t="s">
        <v>53</v>
      </c>
      <c r="H26" s="36"/>
      <c r="I26" s="17"/>
      <c r="J26" s="3"/>
      <c r="K26" s="18" t="s">
        <v>58</v>
      </c>
      <c r="L26" s="19"/>
      <c r="M26" s="3"/>
      <c r="N26" s="3"/>
      <c r="O26" s="3"/>
      <c r="P26" s="3"/>
      <c r="Q26" s="3"/>
    </row>
    <row r="27" spans="2:17" ht="31.5" x14ac:dyDescent="0.25">
      <c r="B27" s="132" t="s">
        <v>59</v>
      </c>
      <c r="C27" s="133"/>
      <c r="D27" s="31"/>
      <c r="E27" s="3"/>
      <c r="F27" s="3"/>
      <c r="G27" s="15" t="s">
        <v>55</v>
      </c>
      <c r="H27" s="36"/>
      <c r="I27" s="17"/>
      <c r="J27" s="3"/>
      <c r="K27" s="18" t="s">
        <v>60</v>
      </c>
      <c r="L27" s="19"/>
      <c r="M27" s="3"/>
      <c r="N27" s="3"/>
      <c r="O27" s="3"/>
      <c r="P27" s="3"/>
      <c r="Q27" s="3"/>
    </row>
    <row r="28" spans="2:17" ht="15.75" x14ac:dyDescent="0.25">
      <c r="B28" s="132" t="s">
        <v>61</v>
      </c>
      <c r="C28" s="133"/>
      <c r="D28" s="31"/>
      <c r="E28" s="3"/>
      <c r="F28" s="3"/>
      <c r="G28" s="15" t="s">
        <v>57</v>
      </c>
      <c r="H28" s="36"/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132" t="s">
        <v>63</v>
      </c>
      <c r="C29" s="133"/>
      <c r="D29" s="31"/>
      <c r="E29" s="3"/>
      <c r="F29" s="3"/>
      <c r="G29" s="15" t="s">
        <v>59</v>
      </c>
      <c r="H29" s="36"/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64</v>
      </c>
      <c r="H30" s="25"/>
      <c r="I30" s="26"/>
    </row>
    <row r="31" spans="2:17" x14ac:dyDescent="0.25">
      <c r="G31" s="27"/>
      <c r="H31" s="26"/>
      <c r="I31" s="26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012D0-1BA5-4C86-B9E7-92A4E0B3ACBE}">
  <dimension ref="B1:Q31"/>
  <sheetViews>
    <sheetView topLeftCell="A13" workbookViewId="0">
      <selection activeCell="H17" sqref="H17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4.710937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1" t="s">
        <v>118</v>
      </c>
      <c r="D2" s="50"/>
      <c r="E2" s="8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67</v>
      </c>
      <c r="C3" s="134" t="s">
        <v>119</v>
      </c>
      <c r="D3" s="134"/>
      <c r="E3" s="8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135" t="s">
        <v>4</v>
      </c>
      <c r="C5" s="135"/>
      <c r="D5" s="135"/>
      <c r="E5" s="6"/>
      <c r="F5" s="3"/>
      <c r="G5" s="136" t="s">
        <v>5</v>
      </c>
      <c r="H5" s="136"/>
      <c r="I5" s="7"/>
      <c r="J5" s="3"/>
      <c r="K5" s="129" t="s">
        <v>6</v>
      </c>
      <c r="L5" s="129"/>
      <c r="M5" s="3"/>
      <c r="N5" s="3"/>
      <c r="O5" s="3"/>
      <c r="P5" s="3"/>
      <c r="Q5" s="3"/>
    </row>
    <row r="6" spans="2:17" ht="15.75" x14ac:dyDescent="0.25">
      <c r="B6" s="130" t="s">
        <v>7</v>
      </c>
      <c r="C6" s="131"/>
      <c r="D6" s="11" t="s">
        <v>8</v>
      </c>
      <c r="E6" s="87"/>
      <c r="F6" s="3"/>
      <c r="G6" s="10" t="s">
        <v>7</v>
      </c>
      <c r="H6" s="11" t="s">
        <v>8</v>
      </c>
      <c r="I6" s="87"/>
      <c r="J6" s="3"/>
      <c r="K6" s="12" t="s">
        <v>7</v>
      </c>
      <c r="L6" s="13" t="s">
        <v>8</v>
      </c>
      <c r="M6" s="3"/>
      <c r="N6" s="3"/>
      <c r="O6" s="3"/>
      <c r="P6" s="3"/>
      <c r="Q6" s="3"/>
    </row>
    <row r="7" spans="2:17" ht="15.75" x14ac:dyDescent="0.25">
      <c r="B7" s="132" t="s">
        <v>9</v>
      </c>
      <c r="C7" s="133"/>
      <c r="D7" s="31"/>
      <c r="E7" s="3"/>
      <c r="F7" s="3"/>
      <c r="G7" s="15" t="s">
        <v>10</v>
      </c>
      <c r="H7" s="16">
        <v>1</v>
      </c>
      <c r="I7" s="17"/>
      <c r="J7" s="3"/>
      <c r="K7" s="137" t="s">
        <v>11</v>
      </c>
      <c r="L7" s="138"/>
      <c r="M7" s="3"/>
      <c r="N7" s="3"/>
      <c r="O7" s="3"/>
      <c r="P7" s="3"/>
      <c r="Q7" s="3"/>
    </row>
    <row r="8" spans="2:17" ht="45" x14ac:dyDescent="0.25">
      <c r="B8" s="132" t="s">
        <v>12</v>
      </c>
      <c r="C8" s="133"/>
      <c r="D8" s="31"/>
      <c r="E8" s="3"/>
      <c r="F8" s="3"/>
      <c r="G8" s="15" t="s">
        <v>13</v>
      </c>
      <c r="H8" s="16">
        <v>63</v>
      </c>
      <c r="I8" s="17"/>
      <c r="J8" s="3"/>
      <c r="K8" s="18" t="s">
        <v>14</v>
      </c>
      <c r="L8" s="75" t="s">
        <v>120</v>
      </c>
      <c r="M8" s="3"/>
      <c r="N8" s="3"/>
      <c r="O8" s="3"/>
      <c r="P8" s="3"/>
      <c r="Q8" s="3"/>
    </row>
    <row r="9" spans="2:17" ht="30" x14ac:dyDescent="0.25">
      <c r="B9" s="132" t="s">
        <v>15</v>
      </c>
      <c r="C9" s="133"/>
      <c r="D9" s="31"/>
      <c r="E9" s="3"/>
      <c r="F9" s="3"/>
      <c r="G9" s="15" t="s">
        <v>16</v>
      </c>
      <c r="H9" s="16">
        <v>1</v>
      </c>
      <c r="I9" s="17"/>
      <c r="J9" s="3"/>
      <c r="K9" s="18" t="s">
        <v>17</v>
      </c>
      <c r="L9" s="75">
        <v>6</v>
      </c>
      <c r="M9" s="3"/>
      <c r="N9" s="3"/>
      <c r="O9" s="3"/>
      <c r="P9" s="3"/>
      <c r="Q9" s="3"/>
    </row>
    <row r="10" spans="2:17" ht="30" x14ac:dyDescent="0.25">
      <c r="B10" s="132" t="s">
        <v>121</v>
      </c>
      <c r="C10" s="133"/>
      <c r="D10" s="31"/>
      <c r="E10" s="3"/>
      <c r="F10" s="3"/>
      <c r="G10" s="15" t="s">
        <v>18</v>
      </c>
      <c r="H10" s="16">
        <v>185</v>
      </c>
      <c r="I10" s="17"/>
      <c r="J10" s="3"/>
      <c r="K10" s="18" t="s">
        <v>19</v>
      </c>
      <c r="L10" s="75" t="s">
        <v>120</v>
      </c>
      <c r="M10" s="3"/>
      <c r="N10" s="3"/>
      <c r="O10" s="3"/>
      <c r="P10" s="3"/>
      <c r="Q10" s="3"/>
    </row>
    <row r="11" spans="2:17" ht="45" x14ac:dyDescent="0.25">
      <c r="B11" s="132" t="s">
        <v>20</v>
      </c>
      <c r="C11" s="133"/>
      <c r="D11" s="31"/>
      <c r="E11" s="3"/>
      <c r="F11" s="3"/>
      <c r="G11" s="15" t="s">
        <v>21</v>
      </c>
      <c r="H11" s="16">
        <v>0</v>
      </c>
      <c r="I11" s="17"/>
      <c r="J11" s="3"/>
      <c r="K11" s="18" t="s">
        <v>22</v>
      </c>
      <c r="L11" s="75" t="s">
        <v>120</v>
      </c>
      <c r="M11" s="3"/>
      <c r="N11" s="3"/>
      <c r="O11" s="3"/>
      <c r="P11" s="3"/>
      <c r="Q11" s="3"/>
    </row>
    <row r="12" spans="2:17" ht="31.5" x14ac:dyDescent="0.25">
      <c r="B12" s="132" t="s">
        <v>23</v>
      </c>
      <c r="C12" s="133"/>
      <c r="D12" s="31"/>
      <c r="E12" s="3"/>
      <c r="F12" s="3"/>
      <c r="G12" s="15" t="s">
        <v>24</v>
      </c>
      <c r="H12" s="16">
        <v>0</v>
      </c>
      <c r="I12" s="17"/>
      <c r="J12" s="3"/>
      <c r="K12" s="18" t="s">
        <v>25</v>
      </c>
      <c r="L12" s="75">
        <v>0</v>
      </c>
      <c r="M12" s="3"/>
      <c r="N12" s="3"/>
      <c r="O12" s="3"/>
      <c r="P12" s="3"/>
      <c r="Q12" s="3"/>
    </row>
    <row r="13" spans="2:17" ht="30" x14ac:dyDescent="0.25">
      <c r="B13" s="132" t="s">
        <v>26</v>
      </c>
      <c r="C13" s="133"/>
      <c r="D13" s="31"/>
      <c r="E13" s="3"/>
      <c r="F13" s="3"/>
      <c r="G13" s="15" t="s">
        <v>27</v>
      </c>
      <c r="H13" s="16">
        <v>3</v>
      </c>
      <c r="I13" s="17"/>
      <c r="J13" s="3"/>
      <c r="K13" s="18" t="s">
        <v>28</v>
      </c>
      <c r="L13" s="75" t="s">
        <v>120</v>
      </c>
      <c r="M13" s="3"/>
      <c r="N13" s="3"/>
      <c r="O13" s="3"/>
      <c r="P13" s="3"/>
      <c r="Q13" s="3"/>
    </row>
    <row r="14" spans="2:17" ht="45" x14ac:dyDescent="0.25">
      <c r="B14" s="132" t="s">
        <v>29</v>
      </c>
      <c r="C14" s="133"/>
      <c r="D14" s="31"/>
      <c r="E14" s="3"/>
      <c r="F14" s="3"/>
      <c r="G14" s="15" t="s">
        <v>30</v>
      </c>
      <c r="H14" s="16">
        <v>105</v>
      </c>
      <c r="I14" s="17"/>
      <c r="J14" s="3"/>
      <c r="K14" s="18" t="s">
        <v>31</v>
      </c>
      <c r="L14" s="75" t="s">
        <v>120</v>
      </c>
      <c r="M14" s="3"/>
      <c r="N14" s="3"/>
      <c r="O14" s="3"/>
      <c r="P14" s="3"/>
      <c r="Q14" s="3"/>
    </row>
    <row r="15" spans="2:17" ht="30" x14ac:dyDescent="0.25">
      <c r="B15" s="132" t="s">
        <v>32</v>
      </c>
      <c r="C15" s="133"/>
      <c r="D15" s="31"/>
      <c r="E15" s="3"/>
      <c r="F15" s="3"/>
      <c r="G15" s="15" t="s">
        <v>33</v>
      </c>
      <c r="H15" s="16">
        <v>2</v>
      </c>
      <c r="I15" s="17"/>
      <c r="J15" s="3"/>
      <c r="K15" s="18" t="s">
        <v>34</v>
      </c>
      <c r="L15" s="75">
        <v>1</v>
      </c>
      <c r="M15" s="3"/>
      <c r="N15" s="3"/>
      <c r="O15" s="3"/>
      <c r="P15" s="3"/>
      <c r="Q15" s="3"/>
    </row>
    <row r="16" spans="2:17" ht="30" x14ac:dyDescent="0.25">
      <c r="B16" s="132" t="s">
        <v>35</v>
      </c>
      <c r="C16" s="133"/>
      <c r="D16" s="31"/>
      <c r="E16" s="3"/>
      <c r="F16" s="3"/>
      <c r="G16" s="15" t="s">
        <v>36</v>
      </c>
      <c r="H16" s="16">
        <v>70</v>
      </c>
      <c r="I16" s="17"/>
      <c r="J16" s="3"/>
      <c r="K16" s="18" t="s">
        <v>37</v>
      </c>
      <c r="L16" s="75" t="s">
        <v>120</v>
      </c>
      <c r="M16" s="3"/>
      <c r="N16" s="3"/>
      <c r="O16" s="3"/>
      <c r="P16" s="3"/>
      <c r="Q16" s="3"/>
    </row>
    <row r="17" spans="2:17" ht="30" x14ac:dyDescent="0.25">
      <c r="B17" s="132" t="s">
        <v>38</v>
      </c>
      <c r="C17" s="133"/>
      <c r="D17" s="31"/>
      <c r="E17" s="3"/>
      <c r="F17" s="3"/>
      <c r="G17" s="15" t="s">
        <v>32</v>
      </c>
      <c r="H17" s="16">
        <v>0</v>
      </c>
      <c r="I17" s="17"/>
      <c r="J17" s="3"/>
      <c r="K17" s="21" t="s">
        <v>39</v>
      </c>
      <c r="L17" s="75">
        <v>0</v>
      </c>
      <c r="M17" s="3"/>
      <c r="N17" s="3"/>
      <c r="O17" s="3"/>
      <c r="P17" s="3"/>
      <c r="Q17" s="3"/>
    </row>
    <row r="18" spans="2:17" ht="15.75" x14ac:dyDescent="0.25">
      <c r="B18" s="132" t="s">
        <v>40</v>
      </c>
      <c r="C18" s="133"/>
      <c r="D18" s="31"/>
      <c r="E18" s="3"/>
      <c r="F18" s="3"/>
      <c r="G18" s="15" t="s">
        <v>35</v>
      </c>
      <c r="H18" s="16">
        <v>0</v>
      </c>
      <c r="I18" s="17"/>
      <c r="J18" s="3"/>
      <c r="K18" s="139" t="s">
        <v>41</v>
      </c>
      <c r="L18" s="140"/>
      <c r="M18" s="3"/>
      <c r="N18" s="3"/>
      <c r="O18" s="3"/>
      <c r="P18" s="3"/>
      <c r="Q18" s="3"/>
    </row>
    <row r="19" spans="2:17" ht="45" x14ac:dyDescent="0.25">
      <c r="B19" s="132" t="s">
        <v>42</v>
      </c>
      <c r="C19" s="133"/>
      <c r="D19" s="31"/>
      <c r="E19" s="3"/>
      <c r="F19" s="3"/>
      <c r="G19" s="15" t="s">
        <v>43</v>
      </c>
      <c r="H19" s="16">
        <v>17</v>
      </c>
      <c r="I19" s="17"/>
      <c r="J19" s="3"/>
      <c r="K19" s="18" t="s">
        <v>44</v>
      </c>
      <c r="L19" s="75" t="s">
        <v>120</v>
      </c>
      <c r="M19" s="3"/>
      <c r="N19" s="3"/>
      <c r="O19" s="3"/>
      <c r="P19" s="3"/>
      <c r="Q19" s="3"/>
    </row>
    <row r="20" spans="2:17" ht="30" x14ac:dyDescent="0.25">
      <c r="B20" s="132" t="s">
        <v>45</v>
      </c>
      <c r="C20" s="133"/>
      <c r="D20" s="31"/>
      <c r="E20" s="3"/>
      <c r="F20" s="3"/>
      <c r="G20" s="15" t="s">
        <v>40</v>
      </c>
      <c r="H20" s="16">
        <v>0</v>
      </c>
      <c r="I20" s="17"/>
      <c r="J20" s="3"/>
      <c r="K20" s="18" t="s">
        <v>46</v>
      </c>
      <c r="L20" s="75">
        <v>0</v>
      </c>
      <c r="M20" s="3"/>
      <c r="N20" s="3"/>
      <c r="O20" s="3"/>
      <c r="P20" s="3"/>
      <c r="Q20" s="3"/>
    </row>
    <row r="21" spans="2:17" ht="15.75" x14ac:dyDescent="0.25">
      <c r="B21" s="132" t="s">
        <v>47</v>
      </c>
      <c r="C21" s="133"/>
      <c r="D21" s="31"/>
      <c r="E21" s="3"/>
      <c r="F21" s="3"/>
      <c r="G21" s="15" t="s">
        <v>42</v>
      </c>
      <c r="H21" s="16">
        <v>0</v>
      </c>
      <c r="I21" s="17"/>
      <c r="J21" s="3"/>
      <c r="K21" s="18" t="s">
        <v>48</v>
      </c>
      <c r="L21" s="75" t="s">
        <v>120</v>
      </c>
      <c r="M21" s="3"/>
      <c r="N21" s="3"/>
      <c r="O21" s="3"/>
      <c r="P21" s="3"/>
      <c r="Q21" s="3"/>
    </row>
    <row r="22" spans="2:17" ht="60" x14ac:dyDescent="0.25">
      <c r="B22" s="132" t="s">
        <v>49</v>
      </c>
      <c r="C22" s="133"/>
      <c r="D22" s="31"/>
      <c r="E22" s="3"/>
      <c r="F22" s="3"/>
      <c r="G22" s="15" t="s">
        <v>45</v>
      </c>
      <c r="H22" s="16">
        <v>1</v>
      </c>
      <c r="I22" s="17"/>
      <c r="J22" s="3"/>
      <c r="K22" s="21" t="s">
        <v>50</v>
      </c>
      <c r="L22" s="75" t="s">
        <v>120</v>
      </c>
      <c r="M22" s="3"/>
      <c r="N22" s="3"/>
      <c r="O22" s="3"/>
      <c r="P22" s="3"/>
      <c r="Q22" s="3"/>
    </row>
    <row r="23" spans="2:17" ht="30" x14ac:dyDescent="0.25">
      <c r="B23" s="132" t="s">
        <v>51</v>
      </c>
      <c r="C23" s="133"/>
      <c r="D23" s="31"/>
      <c r="E23" s="3"/>
      <c r="F23" s="3"/>
      <c r="G23" s="15" t="s">
        <v>47</v>
      </c>
      <c r="H23" s="94">
        <v>8988</v>
      </c>
      <c r="I23" s="17"/>
      <c r="J23" s="3"/>
      <c r="K23" s="18" t="s">
        <v>52</v>
      </c>
      <c r="L23" s="75" t="s">
        <v>120</v>
      </c>
      <c r="M23" s="3"/>
      <c r="N23" s="3"/>
      <c r="O23" s="3"/>
      <c r="P23" s="3"/>
      <c r="Q23" s="3"/>
    </row>
    <row r="24" spans="2:17" ht="30" x14ac:dyDescent="0.25">
      <c r="B24" s="132" t="s">
        <v>53</v>
      </c>
      <c r="C24" s="133"/>
      <c r="D24" s="31"/>
      <c r="E24" s="3"/>
      <c r="F24" s="3"/>
      <c r="G24" s="15" t="s">
        <v>49</v>
      </c>
      <c r="H24" s="94">
        <v>8988</v>
      </c>
      <c r="I24" s="17"/>
      <c r="J24" s="3"/>
      <c r="K24" s="18" t="s">
        <v>54</v>
      </c>
      <c r="L24" s="75" t="s">
        <v>120</v>
      </c>
      <c r="M24" s="3"/>
      <c r="N24" s="3"/>
      <c r="O24" s="3"/>
      <c r="P24" s="3"/>
      <c r="Q24" s="3"/>
    </row>
    <row r="25" spans="2:17" ht="45" x14ac:dyDescent="0.25">
      <c r="B25" s="132" t="s">
        <v>55</v>
      </c>
      <c r="C25" s="133"/>
      <c r="D25" s="31"/>
      <c r="E25" s="3"/>
      <c r="F25" s="3"/>
      <c r="G25" s="15" t="s">
        <v>51</v>
      </c>
      <c r="H25" s="16" t="s">
        <v>122</v>
      </c>
      <c r="I25" s="17"/>
      <c r="J25" s="3"/>
      <c r="K25" s="18" t="s">
        <v>56</v>
      </c>
      <c r="L25" s="75" t="s">
        <v>120</v>
      </c>
      <c r="M25" s="3"/>
      <c r="N25" s="3"/>
      <c r="O25" s="3"/>
      <c r="P25" s="3"/>
      <c r="Q25" s="3"/>
    </row>
    <row r="26" spans="2:17" ht="31.5" x14ac:dyDescent="0.25">
      <c r="B26" s="132" t="s">
        <v>57</v>
      </c>
      <c r="C26" s="133"/>
      <c r="D26" s="31"/>
      <c r="E26" s="3"/>
      <c r="F26" s="3"/>
      <c r="G26" s="15" t="s">
        <v>53</v>
      </c>
      <c r="H26" s="16" t="s">
        <v>122</v>
      </c>
      <c r="I26" s="17"/>
      <c r="J26" s="3"/>
      <c r="K26" s="18" t="s">
        <v>58</v>
      </c>
      <c r="L26" s="75">
        <v>14</v>
      </c>
      <c r="M26" s="3"/>
      <c r="N26" s="3"/>
      <c r="O26" s="3"/>
      <c r="P26" s="3"/>
      <c r="Q26" s="3"/>
    </row>
    <row r="27" spans="2:17" ht="31.5" x14ac:dyDescent="0.25">
      <c r="B27" s="132" t="s">
        <v>59</v>
      </c>
      <c r="C27" s="133"/>
      <c r="D27" s="31"/>
      <c r="E27" s="3"/>
      <c r="F27" s="3"/>
      <c r="G27" s="15" t="s">
        <v>55</v>
      </c>
      <c r="H27" s="16" t="s">
        <v>122</v>
      </c>
      <c r="I27" s="17"/>
      <c r="J27" s="3"/>
      <c r="K27" s="18" t="s">
        <v>60</v>
      </c>
      <c r="L27" s="75" t="s">
        <v>120</v>
      </c>
      <c r="M27" s="3"/>
      <c r="N27" s="3"/>
      <c r="O27" s="3"/>
      <c r="P27" s="3"/>
      <c r="Q27" s="3"/>
    </row>
    <row r="28" spans="2:17" ht="15.75" x14ac:dyDescent="0.25">
      <c r="B28" s="132" t="s">
        <v>61</v>
      </c>
      <c r="C28" s="133"/>
      <c r="D28" s="31"/>
      <c r="E28" s="3"/>
      <c r="F28" s="3"/>
      <c r="G28" s="15" t="s">
        <v>57</v>
      </c>
      <c r="H28" s="16" t="s">
        <v>122</v>
      </c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132" t="s">
        <v>63</v>
      </c>
      <c r="C29" s="133"/>
      <c r="D29" s="31"/>
      <c r="E29" s="3"/>
      <c r="F29" s="3"/>
      <c r="G29" s="15" t="s">
        <v>59</v>
      </c>
      <c r="H29" s="16" t="s">
        <v>122</v>
      </c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64</v>
      </c>
      <c r="H30" s="40">
        <v>0</v>
      </c>
      <c r="I30" s="26"/>
    </row>
    <row r="31" spans="2:17" x14ac:dyDescent="0.25">
      <c r="G31" s="27"/>
      <c r="H31" s="26"/>
      <c r="I31" s="26"/>
    </row>
  </sheetData>
  <mergeCells count="30">
    <mergeCell ref="B25:C25"/>
    <mergeCell ref="B26:C26"/>
    <mergeCell ref="B27:C27"/>
    <mergeCell ref="B28:C28"/>
    <mergeCell ref="B29:C29"/>
    <mergeCell ref="B24:C24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K18:L18"/>
    <mergeCell ref="B8:C8"/>
    <mergeCell ref="B9:C9"/>
    <mergeCell ref="B10:C10"/>
    <mergeCell ref="B11:C11"/>
    <mergeCell ref="B12:C12"/>
    <mergeCell ref="B13:C13"/>
    <mergeCell ref="B7:C7"/>
    <mergeCell ref="K7:L7"/>
    <mergeCell ref="C3:D3"/>
    <mergeCell ref="B5:D5"/>
    <mergeCell ref="G5:H5"/>
    <mergeCell ref="K5:L5"/>
    <mergeCell ref="B6:C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CF016-DBFD-43A1-B7FF-DC96387BF06F}">
  <dimension ref="B1:Q31"/>
  <sheetViews>
    <sheetView topLeftCell="B16" workbookViewId="0">
      <selection activeCell="H22" sqref="H22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8.8554687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1" t="s">
        <v>123</v>
      </c>
      <c r="D2" s="1"/>
      <c r="E2" s="8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3</v>
      </c>
      <c r="C3" s="134"/>
      <c r="D3" s="134"/>
      <c r="E3" s="8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135" t="s">
        <v>4</v>
      </c>
      <c r="C5" s="135"/>
      <c r="D5" s="135"/>
      <c r="E5" s="6"/>
      <c r="F5" s="3"/>
      <c r="G5" s="136" t="s">
        <v>5</v>
      </c>
      <c r="H5" s="136"/>
      <c r="I5" s="7"/>
      <c r="J5" s="3"/>
      <c r="K5" s="129" t="s">
        <v>6</v>
      </c>
      <c r="L5" s="129"/>
      <c r="M5" s="3"/>
      <c r="N5" s="3"/>
      <c r="O5" s="3"/>
      <c r="P5" s="3"/>
      <c r="Q5" s="3"/>
    </row>
    <row r="6" spans="2:17" ht="15.75" x14ac:dyDescent="0.25">
      <c r="B6" s="130" t="s">
        <v>7</v>
      </c>
      <c r="C6" s="131"/>
      <c r="D6" s="11" t="s">
        <v>8</v>
      </c>
      <c r="E6" s="87"/>
      <c r="F6" s="3"/>
      <c r="G6" s="10" t="s">
        <v>7</v>
      </c>
      <c r="H6" s="11" t="s">
        <v>8</v>
      </c>
      <c r="I6" s="87"/>
      <c r="J6" s="3"/>
      <c r="K6" s="12" t="s">
        <v>7</v>
      </c>
      <c r="L6" s="13" t="s">
        <v>8</v>
      </c>
      <c r="M6" s="3"/>
      <c r="N6" s="3"/>
      <c r="O6" s="3"/>
      <c r="P6" s="3"/>
      <c r="Q6" s="3"/>
    </row>
    <row r="7" spans="2:17" ht="15.75" x14ac:dyDescent="0.25">
      <c r="B7" s="132" t="s">
        <v>9</v>
      </c>
      <c r="C7" s="133"/>
      <c r="D7" s="31"/>
      <c r="E7" s="3"/>
      <c r="F7" s="3"/>
      <c r="G7" s="15" t="s">
        <v>10</v>
      </c>
      <c r="H7" s="16"/>
      <c r="I7" s="17"/>
      <c r="J7" s="3"/>
      <c r="K7" s="137" t="s">
        <v>11</v>
      </c>
      <c r="L7" s="138"/>
      <c r="M7" s="3"/>
      <c r="N7" s="3"/>
      <c r="O7" s="3"/>
      <c r="P7" s="3"/>
      <c r="Q7" s="3"/>
    </row>
    <row r="8" spans="2:17" ht="45" x14ac:dyDescent="0.25">
      <c r="B8" s="132" t="s">
        <v>12</v>
      </c>
      <c r="C8" s="133"/>
      <c r="D8" s="31"/>
      <c r="E8" s="3"/>
      <c r="F8" s="3"/>
      <c r="G8" s="15" t="s">
        <v>13</v>
      </c>
      <c r="H8" s="16"/>
      <c r="I8" s="17"/>
      <c r="J8" s="3"/>
      <c r="K8" s="18" t="s">
        <v>14</v>
      </c>
      <c r="L8" s="19"/>
      <c r="M8" s="3"/>
      <c r="N8" s="3"/>
      <c r="O8" s="3"/>
      <c r="P8" s="3"/>
      <c r="Q8" s="3"/>
    </row>
    <row r="9" spans="2:17" ht="30" x14ac:dyDescent="0.25">
      <c r="B9" s="132" t="s">
        <v>15</v>
      </c>
      <c r="C9" s="133"/>
      <c r="D9" s="31"/>
      <c r="E9" s="3"/>
      <c r="F9" s="3"/>
      <c r="G9" s="15" t="s">
        <v>16</v>
      </c>
      <c r="H9" s="16">
        <v>6</v>
      </c>
      <c r="I9" s="17"/>
      <c r="J9" s="3"/>
      <c r="K9" s="18" t="s">
        <v>17</v>
      </c>
      <c r="L9" s="95">
        <v>13</v>
      </c>
      <c r="M9" s="3"/>
      <c r="N9" s="3"/>
      <c r="O9" s="3"/>
      <c r="P9" s="3"/>
      <c r="Q9" s="3"/>
    </row>
    <row r="10" spans="2:17" ht="30" x14ac:dyDescent="0.25">
      <c r="B10" s="132" t="s">
        <v>18</v>
      </c>
      <c r="C10" s="133"/>
      <c r="D10" s="31"/>
      <c r="E10" s="3"/>
      <c r="F10" s="3"/>
      <c r="G10" s="15" t="s">
        <v>18</v>
      </c>
      <c r="H10" s="16">
        <v>260</v>
      </c>
      <c r="I10" s="17"/>
      <c r="J10" s="3"/>
      <c r="K10" s="18" t="s">
        <v>19</v>
      </c>
      <c r="L10" s="19"/>
      <c r="M10" s="3"/>
      <c r="N10" s="3"/>
      <c r="O10" s="3"/>
      <c r="P10" s="3"/>
      <c r="Q10" s="3"/>
    </row>
    <row r="11" spans="2:17" ht="45" x14ac:dyDescent="0.25">
      <c r="B11" s="132" t="s">
        <v>20</v>
      </c>
      <c r="C11" s="133"/>
      <c r="D11" s="31"/>
      <c r="E11" s="3"/>
      <c r="F11" s="3"/>
      <c r="G11" s="15" t="s">
        <v>21</v>
      </c>
      <c r="H11" s="16"/>
      <c r="I11" s="17"/>
      <c r="J11" s="3"/>
      <c r="K11" s="18" t="s">
        <v>22</v>
      </c>
      <c r="L11" s="19"/>
      <c r="M11" s="3"/>
      <c r="N11" s="3"/>
      <c r="O11" s="3"/>
      <c r="P11" s="3"/>
      <c r="Q11" s="3"/>
    </row>
    <row r="12" spans="2:17" ht="31.5" x14ac:dyDescent="0.25">
      <c r="B12" s="132" t="s">
        <v>23</v>
      </c>
      <c r="C12" s="133"/>
      <c r="D12" s="31"/>
      <c r="E12" s="3"/>
      <c r="F12" s="3"/>
      <c r="G12" s="15" t="s">
        <v>24</v>
      </c>
      <c r="H12" s="16"/>
      <c r="I12" s="17"/>
      <c r="J12" s="3"/>
      <c r="K12" s="18" t="s">
        <v>25</v>
      </c>
      <c r="L12" s="19"/>
      <c r="M12" s="3"/>
      <c r="N12" s="3"/>
      <c r="O12" s="3"/>
      <c r="P12" s="3"/>
      <c r="Q12" s="3"/>
    </row>
    <row r="13" spans="2:17" ht="30" x14ac:dyDescent="0.25">
      <c r="B13" s="132" t="s">
        <v>26</v>
      </c>
      <c r="C13" s="133"/>
      <c r="D13" s="31"/>
      <c r="E13" s="3"/>
      <c r="F13" s="3"/>
      <c r="G13" s="15" t="s">
        <v>27</v>
      </c>
      <c r="H13" s="16">
        <v>7</v>
      </c>
      <c r="I13" s="17"/>
      <c r="J13" s="3"/>
      <c r="K13" s="18" t="s">
        <v>28</v>
      </c>
      <c r="L13" s="19"/>
      <c r="M13" s="3"/>
      <c r="N13" s="3"/>
      <c r="O13" s="3"/>
      <c r="P13" s="3"/>
      <c r="Q13" s="3"/>
    </row>
    <row r="14" spans="2:17" ht="45" x14ac:dyDescent="0.25">
      <c r="B14" s="132" t="s">
        <v>29</v>
      </c>
      <c r="C14" s="133"/>
      <c r="D14" s="31"/>
      <c r="E14" s="3"/>
      <c r="F14" s="3"/>
      <c r="G14" s="15" t="s">
        <v>30</v>
      </c>
      <c r="H14" s="16">
        <v>280</v>
      </c>
      <c r="I14" s="17"/>
      <c r="J14" s="3"/>
      <c r="K14" s="18" t="s">
        <v>31</v>
      </c>
      <c r="L14" s="19"/>
      <c r="M14" s="3"/>
      <c r="N14" s="3"/>
      <c r="O14" s="3"/>
      <c r="P14" s="3"/>
      <c r="Q14" s="3"/>
    </row>
    <row r="15" spans="2:17" ht="30" x14ac:dyDescent="0.25">
      <c r="B15" s="132" t="s">
        <v>32</v>
      </c>
      <c r="C15" s="133"/>
      <c r="D15" s="31"/>
      <c r="E15" s="3"/>
      <c r="F15" s="3"/>
      <c r="G15" s="15" t="s">
        <v>33</v>
      </c>
      <c r="H15" s="16"/>
      <c r="I15" s="17"/>
      <c r="J15" s="3"/>
      <c r="K15" s="18" t="s">
        <v>34</v>
      </c>
      <c r="L15" s="75">
        <v>1</v>
      </c>
      <c r="M15" s="3"/>
      <c r="N15" s="3"/>
      <c r="O15" s="3"/>
      <c r="P15" s="3"/>
      <c r="Q15" s="3"/>
    </row>
    <row r="16" spans="2:17" ht="30" x14ac:dyDescent="0.25">
      <c r="B16" s="132" t="s">
        <v>35</v>
      </c>
      <c r="C16" s="133"/>
      <c r="D16" s="31"/>
      <c r="E16" s="3"/>
      <c r="F16" s="3"/>
      <c r="G16" s="15" t="s">
        <v>36</v>
      </c>
      <c r="H16" s="16"/>
      <c r="I16" s="17"/>
      <c r="J16" s="3"/>
      <c r="K16" s="18" t="s">
        <v>37</v>
      </c>
      <c r="L16" s="19"/>
      <c r="M16" s="3"/>
      <c r="N16" s="3"/>
      <c r="O16" s="3"/>
      <c r="P16" s="3"/>
      <c r="Q16" s="3"/>
    </row>
    <row r="17" spans="2:17" ht="30" x14ac:dyDescent="0.25">
      <c r="B17" s="132" t="s">
        <v>38</v>
      </c>
      <c r="C17" s="133"/>
      <c r="D17" s="31"/>
      <c r="E17" s="3"/>
      <c r="F17" s="3"/>
      <c r="G17" s="15" t="s">
        <v>32</v>
      </c>
      <c r="H17" s="16"/>
      <c r="I17" s="17"/>
      <c r="J17" s="3"/>
      <c r="K17" s="21" t="s">
        <v>39</v>
      </c>
      <c r="L17" s="19"/>
      <c r="M17" s="3"/>
      <c r="N17" s="3"/>
      <c r="O17" s="3"/>
      <c r="P17" s="3"/>
      <c r="Q17" s="3"/>
    </row>
    <row r="18" spans="2:17" ht="15.75" x14ac:dyDescent="0.25">
      <c r="B18" s="132" t="s">
        <v>40</v>
      </c>
      <c r="C18" s="133"/>
      <c r="D18" s="31"/>
      <c r="E18" s="3"/>
      <c r="F18" s="3"/>
      <c r="G18" s="15" t="s">
        <v>35</v>
      </c>
      <c r="H18" s="16"/>
      <c r="I18" s="17"/>
      <c r="J18" s="3"/>
      <c r="K18" s="139" t="s">
        <v>41</v>
      </c>
      <c r="L18" s="140"/>
      <c r="M18" s="3"/>
      <c r="N18" s="3"/>
      <c r="O18" s="3"/>
      <c r="P18" s="3"/>
      <c r="Q18" s="3"/>
    </row>
    <row r="19" spans="2:17" ht="45" x14ac:dyDescent="0.25">
      <c r="B19" s="132" t="s">
        <v>42</v>
      </c>
      <c r="C19" s="133"/>
      <c r="D19" s="31"/>
      <c r="E19" s="3"/>
      <c r="F19" s="3"/>
      <c r="G19" s="15" t="s">
        <v>43</v>
      </c>
      <c r="H19" s="16">
        <v>11</v>
      </c>
      <c r="I19" s="17"/>
      <c r="J19" s="3"/>
      <c r="K19" s="18" t="s">
        <v>44</v>
      </c>
      <c r="L19" s="19"/>
      <c r="M19" s="3"/>
      <c r="N19" s="3"/>
      <c r="O19" s="3"/>
      <c r="P19" s="3"/>
      <c r="Q19" s="3"/>
    </row>
    <row r="20" spans="2:17" ht="30" x14ac:dyDescent="0.25">
      <c r="B20" s="132" t="s">
        <v>45</v>
      </c>
      <c r="C20" s="133"/>
      <c r="D20" s="31"/>
      <c r="E20" s="3"/>
      <c r="F20" s="3"/>
      <c r="G20" s="15" t="s">
        <v>40</v>
      </c>
      <c r="H20" s="16">
        <v>1</v>
      </c>
      <c r="I20" s="17"/>
      <c r="J20" s="3"/>
      <c r="K20" s="18" t="s">
        <v>46</v>
      </c>
      <c r="L20" s="75">
        <v>2</v>
      </c>
      <c r="M20" s="3"/>
      <c r="N20" s="3"/>
      <c r="O20" s="3"/>
      <c r="P20" s="3"/>
      <c r="Q20" s="3"/>
    </row>
    <row r="21" spans="2:17" ht="15.75" x14ac:dyDescent="0.25">
      <c r="B21" s="132" t="s">
        <v>47</v>
      </c>
      <c r="C21" s="133"/>
      <c r="D21" s="31"/>
      <c r="E21" s="3"/>
      <c r="F21" s="3"/>
      <c r="G21" s="15" t="s">
        <v>42</v>
      </c>
      <c r="H21" s="16">
        <v>17000</v>
      </c>
      <c r="I21" s="17"/>
      <c r="J21" s="3"/>
      <c r="K21" s="18" t="s">
        <v>48</v>
      </c>
      <c r="L21" s="19"/>
      <c r="M21" s="3"/>
      <c r="N21" s="3"/>
      <c r="O21" s="3"/>
      <c r="P21" s="3"/>
      <c r="Q21" s="3"/>
    </row>
    <row r="22" spans="2:17" ht="60" x14ac:dyDescent="0.25">
      <c r="B22" s="132" t="s">
        <v>49</v>
      </c>
      <c r="C22" s="133"/>
      <c r="D22" s="31"/>
      <c r="E22" s="3"/>
      <c r="F22" s="3"/>
      <c r="G22" s="15" t="s">
        <v>45</v>
      </c>
      <c r="H22" s="16">
        <v>35</v>
      </c>
      <c r="I22" s="17"/>
      <c r="J22" s="3"/>
      <c r="K22" s="21" t="s">
        <v>50</v>
      </c>
      <c r="L22" s="19"/>
      <c r="M22" s="3"/>
      <c r="N22" s="3"/>
      <c r="O22" s="3"/>
      <c r="P22" s="3"/>
      <c r="Q22" s="3"/>
    </row>
    <row r="23" spans="2:17" ht="30" x14ac:dyDescent="0.25">
      <c r="B23" s="132" t="s">
        <v>51</v>
      </c>
      <c r="C23" s="133"/>
      <c r="D23" s="31"/>
      <c r="E23" s="3"/>
      <c r="F23" s="3"/>
      <c r="G23" s="15" t="s">
        <v>47</v>
      </c>
      <c r="H23" s="16" t="s">
        <v>62</v>
      </c>
      <c r="I23" s="17"/>
      <c r="J23" s="3"/>
      <c r="K23" s="18" t="s">
        <v>52</v>
      </c>
      <c r="L23" s="95">
        <v>55</v>
      </c>
      <c r="M23" s="3"/>
      <c r="N23" s="3"/>
      <c r="O23" s="3"/>
      <c r="P23" s="3"/>
      <c r="Q23" s="3"/>
    </row>
    <row r="24" spans="2:17" ht="30" x14ac:dyDescent="0.25">
      <c r="B24" s="132" t="s">
        <v>53</v>
      </c>
      <c r="C24" s="133"/>
      <c r="D24" s="31"/>
      <c r="E24" s="3"/>
      <c r="F24" s="3"/>
      <c r="G24" s="15" t="s">
        <v>49</v>
      </c>
      <c r="H24" s="16" t="s">
        <v>62</v>
      </c>
      <c r="I24" s="17"/>
      <c r="J24" s="3"/>
      <c r="K24" s="18" t="s">
        <v>54</v>
      </c>
      <c r="L24" s="19"/>
      <c r="M24" s="3"/>
      <c r="N24" s="3"/>
      <c r="O24" s="3"/>
      <c r="P24" s="3"/>
      <c r="Q24" s="3"/>
    </row>
    <row r="25" spans="2:17" ht="45" x14ac:dyDescent="0.25">
      <c r="B25" s="132" t="s">
        <v>55</v>
      </c>
      <c r="C25" s="133"/>
      <c r="D25" s="31"/>
      <c r="E25" s="3"/>
      <c r="F25" s="3"/>
      <c r="G25" s="15" t="s">
        <v>51</v>
      </c>
      <c r="H25" s="16">
        <v>20</v>
      </c>
      <c r="I25" s="17"/>
      <c r="J25" s="3"/>
      <c r="K25" s="18" t="s">
        <v>56</v>
      </c>
      <c r="L25" s="19"/>
      <c r="M25" s="3"/>
      <c r="N25" s="3"/>
      <c r="O25" s="3"/>
      <c r="P25" s="3"/>
      <c r="Q25" s="3"/>
    </row>
    <row r="26" spans="2:17" ht="31.5" x14ac:dyDescent="0.25">
      <c r="B26" s="132" t="s">
        <v>57</v>
      </c>
      <c r="C26" s="133"/>
      <c r="D26" s="31"/>
      <c r="E26" s="3"/>
      <c r="F26" s="3"/>
      <c r="G26" s="15" t="s">
        <v>53</v>
      </c>
      <c r="H26" s="16" t="s">
        <v>62</v>
      </c>
      <c r="I26" s="17"/>
      <c r="J26" s="3"/>
      <c r="K26" s="18" t="s">
        <v>58</v>
      </c>
      <c r="L26" s="95"/>
      <c r="M26" s="3"/>
      <c r="N26" s="3"/>
      <c r="O26" s="3"/>
      <c r="P26" s="3"/>
      <c r="Q26" s="3"/>
    </row>
    <row r="27" spans="2:17" ht="31.5" x14ac:dyDescent="0.25">
      <c r="B27" s="132" t="s">
        <v>59</v>
      </c>
      <c r="C27" s="133"/>
      <c r="D27" s="31"/>
      <c r="E27" s="3"/>
      <c r="F27" s="3"/>
      <c r="G27" s="15" t="s">
        <v>55</v>
      </c>
      <c r="H27" s="16" t="s">
        <v>62</v>
      </c>
      <c r="I27" s="17"/>
      <c r="J27" s="3"/>
      <c r="K27" s="18" t="s">
        <v>60</v>
      </c>
      <c r="L27" s="19"/>
      <c r="M27" s="3"/>
      <c r="N27" s="3"/>
      <c r="O27" s="3"/>
      <c r="P27" s="3"/>
      <c r="Q27" s="3"/>
    </row>
    <row r="28" spans="2:17" ht="15.75" x14ac:dyDescent="0.25">
      <c r="B28" s="132" t="s">
        <v>61</v>
      </c>
      <c r="C28" s="133"/>
      <c r="D28" s="31"/>
      <c r="E28" s="3"/>
      <c r="F28" s="3"/>
      <c r="G28" s="15" t="s">
        <v>57</v>
      </c>
      <c r="H28" s="16"/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132" t="s">
        <v>63</v>
      </c>
      <c r="C29" s="133"/>
      <c r="D29" s="31"/>
      <c r="E29" s="3"/>
      <c r="F29" s="3"/>
      <c r="G29" s="15" t="s">
        <v>59</v>
      </c>
      <c r="H29" s="16"/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64</v>
      </c>
      <c r="H30" s="40"/>
      <c r="I30" s="26"/>
    </row>
    <row r="31" spans="2:17" x14ac:dyDescent="0.25">
      <c r="G31" s="27"/>
      <c r="H31" s="26"/>
      <c r="I31" s="26"/>
    </row>
  </sheetData>
  <mergeCells count="30">
    <mergeCell ref="B25:C25"/>
    <mergeCell ref="B26:C26"/>
    <mergeCell ref="B27:C27"/>
    <mergeCell ref="B28:C28"/>
    <mergeCell ref="B29:C29"/>
    <mergeCell ref="B24:C24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K18:L18"/>
    <mergeCell ref="B8:C8"/>
    <mergeCell ref="B9:C9"/>
    <mergeCell ref="B10:C10"/>
    <mergeCell ref="B11:C11"/>
    <mergeCell ref="B12:C12"/>
    <mergeCell ref="B13:C13"/>
    <mergeCell ref="B7:C7"/>
    <mergeCell ref="K7:L7"/>
    <mergeCell ref="C3:D3"/>
    <mergeCell ref="B5:D5"/>
    <mergeCell ref="G5:H5"/>
    <mergeCell ref="K5:L5"/>
    <mergeCell ref="B6:C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66DAF-A070-4CC6-9F39-87CF6670A319}">
  <dimension ref="B1:Q31"/>
  <sheetViews>
    <sheetView topLeftCell="B10" workbookViewId="0">
      <selection activeCell="G19" sqref="G19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134" t="s">
        <v>124</v>
      </c>
      <c r="D2" s="134"/>
      <c r="E2" s="8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67</v>
      </c>
      <c r="C3" s="134">
        <v>2019</v>
      </c>
      <c r="D3" s="134"/>
      <c r="E3" s="8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135" t="s">
        <v>4</v>
      </c>
      <c r="C5" s="135"/>
      <c r="D5" s="135"/>
      <c r="E5" s="6"/>
      <c r="F5" s="3"/>
      <c r="G5" s="136" t="s">
        <v>5</v>
      </c>
      <c r="H5" s="136"/>
      <c r="I5" s="7"/>
      <c r="J5" s="3"/>
      <c r="K5" s="129" t="s">
        <v>6</v>
      </c>
      <c r="L5" s="129"/>
      <c r="M5" s="3"/>
      <c r="N5" s="3"/>
      <c r="O5" s="3"/>
      <c r="P5" s="3"/>
      <c r="Q5" s="3"/>
    </row>
    <row r="6" spans="2:17" ht="15.75" x14ac:dyDescent="0.25">
      <c r="B6" s="130" t="s">
        <v>7</v>
      </c>
      <c r="C6" s="131"/>
      <c r="D6" s="11" t="s">
        <v>8</v>
      </c>
      <c r="E6" s="87"/>
      <c r="F6" s="3"/>
      <c r="G6" s="10" t="s">
        <v>7</v>
      </c>
      <c r="H6" s="11" t="s">
        <v>8</v>
      </c>
      <c r="I6" s="87"/>
      <c r="J6" s="3"/>
      <c r="K6" s="12" t="s">
        <v>7</v>
      </c>
      <c r="L6" s="13" t="s">
        <v>8</v>
      </c>
      <c r="M6" s="3"/>
      <c r="N6" s="3"/>
      <c r="O6" s="3"/>
      <c r="P6" s="3"/>
      <c r="Q6" s="3"/>
    </row>
    <row r="7" spans="2:17" ht="15.75" x14ac:dyDescent="0.25">
      <c r="B7" s="132" t="s">
        <v>9</v>
      </c>
      <c r="C7" s="133"/>
      <c r="D7" s="31"/>
      <c r="E7" s="3"/>
      <c r="F7" s="3"/>
      <c r="G7" s="15" t="s">
        <v>10</v>
      </c>
      <c r="H7" s="36">
        <v>6</v>
      </c>
      <c r="I7" s="17"/>
      <c r="J7" s="3"/>
      <c r="K7" s="137" t="s">
        <v>11</v>
      </c>
      <c r="L7" s="138"/>
      <c r="M7" s="3"/>
      <c r="N7" s="3"/>
      <c r="O7" s="3"/>
      <c r="P7" s="3"/>
      <c r="Q7" s="3"/>
    </row>
    <row r="8" spans="2:17" ht="45" x14ac:dyDescent="0.25">
      <c r="B8" s="132" t="s">
        <v>12</v>
      </c>
      <c r="C8" s="133"/>
      <c r="D8" s="31"/>
      <c r="E8" s="3"/>
      <c r="F8" s="3"/>
      <c r="G8" s="15" t="s">
        <v>13</v>
      </c>
      <c r="H8" s="36">
        <v>240</v>
      </c>
      <c r="I8" s="17"/>
      <c r="J8" s="3"/>
      <c r="K8" s="18" t="s">
        <v>14</v>
      </c>
      <c r="L8" s="19"/>
      <c r="M8" s="3"/>
      <c r="N8" s="3"/>
      <c r="O8" s="3"/>
      <c r="P8" s="3"/>
      <c r="Q8" s="3"/>
    </row>
    <row r="9" spans="2:17" ht="30" x14ac:dyDescent="0.25">
      <c r="B9" s="132" t="s">
        <v>15</v>
      </c>
      <c r="C9" s="133"/>
      <c r="D9" s="31"/>
      <c r="E9" s="3"/>
      <c r="F9" s="3"/>
      <c r="G9" s="15" t="s">
        <v>16</v>
      </c>
      <c r="H9" s="36">
        <v>1</v>
      </c>
      <c r="I9" s="17"/>
      <c r="J9" s="3"/>
      <c r="K9" s="18" t="s">
        <v>17</v>
      </c>
      <c r="L9" s="19">
        <v>11</v>
      </c>
      <c r="M9" s="3"/>
      <c r="N9" s="3"/>
      <c r="O9" s="3"/>
      <c r="P9" s="3"/>
      <c r="Q9" s="3"/>
    </row>
    <row r="10" spans="2:17" ht="30" x14ac:dyDescent="0.25">
      <c r="B10" s="132" t="s">
        <v>18</v>
      </c>
      <c r="C10" s="133"/>
      <c r="D10" s="31"/>
      <c r="E10" s="3"/>
      <c r="F10" s="3"/>
      <c r="G10" s="15" t="s">
        <v>18</v>
      </c>
      <c r="H10" s="36">
        <v>100</v>
      </c>
      <c r="I10" s="17"/>
      <c r="J10" s="3"/>
      <c r="K10" s="18" t="s">
        <v>19</v>
      </c>
      <c r="L10" s="19"/>
      <c r="M10" s="3"/>
      <c r="N10" s="3"/>
      <c r="O10" s="3"/>
      <c r="P10" s="3"/>
      <c r="Q10" s="3"/>
    </row>
    <row r="11" spans="2:17" ht="45" x14ac:dyDescent="0.25">
      <c r="B11" s="132" t="s">
        <v>20</v>
      </c>
      <c r="C11" s="133"/>
      <c r="D11" s="31"/>
      <c r="E11" s="3"/>
      <c r="F11" s="3"/>
      <c r="G11" s="15" t="s">
        <v>21</v>
      </c>
      <c r="H11" s="36"/>
      <c r="I11" s="17"/>
      <c r="J11" s="3"/>
      <c r="K11" s="18" t="s">
        <v>22</v>
      </c>
      <c r="L11" s="19"/>
      <c r="M11" s="3"/>
      <c r="N11" s="3"/>
      <c r="O11" s="3"/>
      <c r="P11" s="3"/>
      <c r="Q11" s="3"/>
    </row>
    <row r="12" spans="2:17" ht="31.5" x14ac:dyDescent="0.25">
      <c r="B12" s="132" t="s">
        <v>23</v>
      </c>
      <c r="C12" s="133"/>
      <c r="D12" s="31"/>
      <c r="E12" s="3"/>
      <c r="F12" s="3"/>
      <c r="G12" s="15" t="s">
        <v>24</v>
      </c>
      <c r="H12" s="36"/>
      <c r="I12" s="17"/>
      <c r="J12" s="3"/>
      <c r="K12" s="18" t="s">
        <v>25</v>
      </c>
      <c r="L12" s="19">
        <v>5</v>
      </c>
      <c r="M12" s="3"/>
      <c r="N12" s="3"/>
      <c r="O12" s="3"/>
      <c r="P12" s="3"/>
      <c r="Q12" s="3"/>
    </row>
    <row r="13" spans="2:17" ht="30" x14ac:dyDescent="0.25">
      <c r="B13" s="132" t="s">
        <v>26</v>
      </c>
      <c r="C13" s="133"/>
      <c r="D13" s="31"/>
      <c r="E13" s="3"/>
      <c r="F13" s="3"/>
      <c r="G13" s="15" t="s">
        <v>27</v>
      </c>
      <c r="H13" s="36">
        <v>1</v>
      </c>
      <c r="I13" s="17"/>
      <c r="J13" s="3"/>
      <c r="K13" s="18" t="s">
        <v>28</v>
      </c>
      <c r="L13" s="19"/>
      <c r="M13" s="3"/>
      <c r="N13" s="3"/>
      <c r="O13" s="3"/>
      <c r="P13" s="3"/>
      <c r="Q13" s="3"/>
    </row>
    <row r="14" spans="2:17" ht="45" x14ac:dyDescent="0.25">
      <c r="B14" s="132" t="s">
        <v>29</v>
      </c>
      <c r="C14" s="133"/>
      <c r="D14" s="31"/>
      <c r="E14" s="3"/>
      <c r="F14" s="3"/>
      <c r="G14" s="15" t="s">
        <v>30</v>
      </c>
      <c r="H14" s="36">
        <v>20</v>
      </c>
      <c r="I14" s="17"/>
      <c r="J14" s="3"/>
      <c r="K14" s="18" t="s">
        <v>31</v>
      </c>
      <c r="L14" s="19"/>
      <c r="M14" s="3"/>
      <c r="N14" s="3"/>
      <c r="O14" s="3"/>
      <c r="P14" s="3"/>
      <c r="Q14" s="3"/>
    </row>
    <row r="15" spans="2:17" ht="30" x14ac:dyDescent="0.25">
      <c r="B15" s="132" t="s">
        <v>32</v>
      </c>
      <c r="C15" s="133"/>
      <c r="D15" s="31"/>
      <c r="E15" s="3"/>
      <c r="F15" s="3"/>
      <c r="G15" s="15" t="s">
        <v>33</v>
      </c>
      <c r="H15" s="36">
        <v>3</v>
      </c>
      <c r="I15" s="17"/>
      <c r="J15" s="3"/>
      <c r="K15" s="18" t="s">
        <v>34</v>
      </c>
      <c r="L15" s="19"/>
      <c r="M15" s="3"/>
      <c r="N15" s="3"/>
      <c r="O15" s="3"/>
      <c r="P15" s="3"/>
      <c r="Q15" s="3"/>
    </row>
    <row r="16" spans="2:17" ht="30" x14ac:dyDescent="0.25">
      <c r="B16" s="132" t="s">
        <v>35</v>
      </c>
      <c r="C16" s="133"/>
      <c r="D16" s="31"/>
      <c r="E16" s="3"/>
      <c r="F16" s="3"/>
      <c r="G16" s="15" t="s">
        <v>36</v>
      </c>
      <c r="H16" s="36">
        <v>70</v>
      </c>
      <c r="I16" s="17"/>
      <c r="J16" s="3"/>
      <c r="K16" s="18" t="s">
        <v>37</v>
      </c>
      <c r="L16" s="19"/>
      <c r="M16" s="3"/>
      <c r="N16" s="3"/>
      <c r="O16" s="3"/>
      <c r="P16" s="3"/>
      <c r="Q16" s="3"/>
    </row>
    <row r="17" spans="2:17" ht="30" x14ac:dyDescent="0.25">
      <c r="B17" s="132" t="s">
        <v>38</v>
      </c>
      <c r="C17" s="133"/>
      <c r="D17" s="31"/>
      <c r="E17" s="3"/>
      <c r="F17" s="3"/>
      <c r="G17" s="15" t="s">
        <v>32</v>
      </c>
      <c r="H17" s="36">
        <v>5</v>
      </c>
      <c r="I17" s="17"/>
      <c r="J17" s="3"/>
      <c r="K17" s="21" t="s">
        <v>39</v>
      </c>
      <c r="L17" s="19"/>
      <c r="M17" s="3"/>
      <c r="N17" s="3"/>
      <c r="O17" s="3"/>
      <c r="P17" s="3"/>
      <c r="Q17" s="3"/>
    </row>
    <row r="18" spans="2:17" ht="15.75" x14ac:dyDescent="0.25">
      <c r="B18" s="132" t="s">
        <v>40</v>
      </c>
      <c r="C18" s="133"/>
      <c r="D18" s="31"/>
      <c r="E18" s="3"/>
      <c r="F18" s="3"/>
      <c r="G18" s="15" t="s">
        <v>35</v>
      </c>
      <c r="H18" s="36"/>
      <c r="I18" s="17"/>
      <c r="J18" s="3"/>
      <c r="K18" s="139" t="s">
        <v>41</v>
      </c>
      <c r="L18" s="140"/>
      <c r="M18" s="3"/>
      <c r="N18" s="3"/>
      <c r="O18" s="3"/>
      <c r="P18" s="3"/>
      <c r="Q18" s="3"/>
    </row>
    <row r="19" spans="2:17" ht="45" x14ac:dyDescent="0.25">
      <c r="B19" s="132" t="s">
        <v>42</v>
      </c>
      <c r="C19" s="133"/>
      <c r="D19" s="31"/>
      <c r="E19" s="3"/>
      <c r="F19" s="3"/>
      <c r="G19" s="15" t="s">
        <v>43</v>
      </c>
      <c r="H19" s="36"/>
      <c r="I19" s="17"/>
      <c r="J19" s="3"/>
      <c r="K19" s="18" t="s">
        <v>44</v>
      </c>
      <c r="L19" s="19"/>
      <c r="M19" s="3"/>
      <c r="N19" s="3"/>
      <c r="O19" s="3"/>
      <c r="P19" s="3"/>
      <c r="Q19" s="3"/>
    </row>
    <row r="20" spans="2:17" ht="30" x14ac:dyDescent="0.25">
      <c r="B20" s="132" t="s">
        <v>45</v>
      </c>
      <c r="C20" s="133"/>
      <c r="D20" s="31"/>
      <c r="E20" s="3"/>
      <c r="F20" s="3"/>
      <c r="G20" s="15" t="s">
        <v>40</v>
      </c>
      <c r="H20" s="36"/>
      <c r="I20" s="17"/>
      <c r="J20" s="3"/>
      <c r="K20" s="18" t="s">
        <v>46</v>
      </c>
      <c r="L20" s="19"/>
      <c r="M20" s="3"/>
      <c r="N20" s="3"/>
      <c r="O20" s="3"/>
      <c r="P20" s="3"/>
      <c r="Q20" s="3"/>
    </row>
    <row r="21" spans="2:17" ht="15.75" x14ac:dyDescent="0.25">
      <c r="B21" s="132" t="s">
        <v>47</v>
      </c>
      <c r="C21" s="133"/>
      <c r="D21" s="31"/>
      <c r="E21" s="3"/>
      <c r="F21" s="3"/>
      <c r="G21" s="15" t="s">
        <v>42</v>
      </c>
      <c r="H21" s="36"/>
      <c r="I21" s="17"/>
      <c r="J21" s="3"/>
      <c r="K21" s="18" t="s">
        <v>48</v>
      </c>
      <c r="L21" s="19"/>
      <c r="M21" s="3"/>
      <c r="N21" s="3"/>
      <c r="O21" s="3"/>
      <c r="P21" s="3"/>
      <c r="Q21" s="3"/>
    </row>
    <row r="22" spans="2:17" ht="60" x14ac:dyDescent="0.25">
      <c r="B22" s="132" t="s">
        <v>49</v>
      </c>
      <c r="C22" s="133"/>
      <c r="D22" s="31"/>
      <c r="E22" s="3"/>
      <c r="F22" s="3"/>
      <c r="G22" s="15" t="s">
        <v>45</v>
      </c>
      <c r="H22" s="36"/>
      <c r="I22" s="17"/>
      <c r="J22" s="3"/>
      <c r="K22" s="21" t="s">
        <v>50</v>
      </c>
      <c r="L22" s="19"/>
      <c r="M22" s="3"/>
      <c r="N22" s="3"/>
      <c r="O22" s="3"/>
      <c r="P22" s="3"/>
      <c r="Q22" s="3"/>
    </row>
    <row r="23" spans="2:17" ht="30" x14ac:dyDescent="0.25">
      <c r="B23" s="132" t="s">
        <v>51</v>
      </c>
      <c r="C23" s="133"/>
      <c r="D23" s="31"/>
      <c r="E23" s="3"/>
      <c r="F23" s="3"/>
      <c r="G23" s="15" t="s">
        <v>47</v>
      </c>
      <c r="H23" s="36"/>
      <c r="I23" s="17"/>
      <c r="J23" s="3"/>
      <c r="K23" s="18" t="s">
        <v>52</v>
      </c>
      <c r="L23" s="19"/>
      <c r="M23" s="3"/>
      <c r="N23" s="3"/>
      <c r="O23" s="3"/>
      <c r="P23" s="3"/>
      <c r="Q23" s="3"/>
    </row>
    <row r="24" spans="2:17" ht="30" x14ac:dyDescent="0.25">
      <c r="B24" s="132" t="s">
        <v>53</v>
      </c>
      <c r="C24" s="133"/>
      <c r="D24" s="31"/>
      <c r="E24" s="3"/>
      <c r="F24" s="3"/>
      <c r="G24" s="15" t="s">
        <v>49</v>
      </c>
      <c r="H24" s="36"/>
      <c r="I24" s="17"/>
      <c r="J24" s="3"/>
      <c r="K24" s="18" t="s">
        <v>54</v>
      </c>
      <c r="L24" s="19"/>
      <c r="M24" s="3"/>
      <c r="N24" s="3"/>
      <c r="O24" s="3"/>
      <c r="P24" s="3"/>
      <c r="Q24" s="3"/>
    </row>
    <row r="25" spans="2:17" ht="45" x14ac:dyDescent="0.25">
      <c r="B25" s="132" t="s">
        <v>55</v>
      </c>
      <c r="C25" s="133"/>
      <c r="D25" s="31"/>
      <c r="E25" s="3"/>
      <c r="F25" s="3"/>
      <c r="G25" s="15" t="s">
        <v>51</v>
      </c>
      <c r="H25" s="36"/>
      <c r="I25" s="17"/>
      <c r="J25" s="3"/>
      <c r="K25" s="18" t="s">
        <v>56</v>
      </c>
      <c r="L25" s="19"/>
      <c r="M25" s="3"/>
      <c r="N25" s="3"/>
      <c r="O25" s="3"/>
      <c r="P25" s="3"/>
      <c r="Q25" s="3"/>
    </row>
    <row r="26" spans="2:17" ht="31.5" x14ac:dyDescent="0.25">
      <c r="B26" s="132" t="s">
        <v>57</v>
      </c>
      <c r="C26" s="133"/>
      <c r="D26" s="31"/>
      <c r="E26" s="3"/>
      <c r="F26" s="3"/>
      <c r="G26" s="15" t="s">
        <v>53</v>
      </c>
      <c r="H26" s="36"/>
      <c r="I26" s="17"/>
      <c r="J26" s="3"/>
      <c r="K26" s="18" t="s">
        <v>58</v>
      </c>
      <c r="L26" s="19"/>
      <c r="M26" s="3"/>
      <c r="N26" s="3"/>
      <c r="O26" s="3"/>
      <c r="P26" s="3"/>
      <c r="Q26" s="3"/>
    </row>
    <row r="27" spans="2:17" ht="31.5" x14ac:dyDescent="0.25">
      <c r="B27" s="132" t="s">
        <v>59</v>
      </c>
      <c r="C27" s="133"/>
      <c r="D27" s="31"/>
      <c r="E27" s="3"/>
      <c r="F27" s="3"/>
      <c r="G27" s="15" t="s">
        <v>55</v>
      </c>
      <c r="H27" s="36"/>
      <c r="I27" s="17"/>
      <c r="J27" s="3"/>
      <c r="K27" s="18" t="s">
        <v>60</v>
      </c>
      <c r="L27" s="19"/>
      <c r="M27" s="3"/>
      <c r="N27" s="3"/>
      <c r="O27" s="3"/>
      <c r="P27" s="3"/>
      <c r="Q27" s="3"/>
    </row>
    <row r="28" spans="2:17" ht="15.75" x14ac:dyDescent="0.25">
      <c r="B28" s="132" t="s">
        <v>61</v>
      </c>
      <c r="C28" s="133"/>
      <c r="D28" s="31"/>
      <c r="E28" s="3"/>
      <c r="F28" s="3"/>
      <c r="G28" s="15" t="s">
        <v>57</v>
      </c>
      <c r="H28" s="36"/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132" t="s">
        <v>63</v>
      </c>
      <c r="C29" s="133"/>
      <c r="D29" s="31"/>
      <c r="E29" s="3"/>
      <c r="F29" s="3"/>
      <c r="G29" s="15" t="s">
        <v>59</v>
      </c>
      <c r="H29" s="36"/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64</v>
      </c>
      <c r="H30" s="25"/>
      <c r="I30" s="26"/>
    </row>
    <row r="31" spans="2:17" x14ac:dyDescent="0.25">
      <c r="G31" s="27"/>
      <c r="H31" s="26"/>
      <c r="I31" s="26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9E0DB-F018-4861-97C8-BB9ACF2871F5}">
  <dimension ref="B1:Q31"/>
  <sheetViews>
    <sheetView topLeftCell="A16" workbookViewId="0">
      <selection activeCell="H30" sqref="H30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134" t="s">
        <v>125</v>
      </c>
      <c r="D2" s="134"/>
      <c r="E2" s="8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67</v>
      </c>
      <c r="C3" s="134">
        <v>2019</v>
      </c>
      <c r="D3" s="134"/>
      <c r="E3" s="8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135" t="s">
        <v>4</v>
      </c>
      <c r="C5" s="135"/>
      <c r="D5" s="135"/>
      <c r="E5" s="6"/>
      <c r="F5" s="3"/>
      <c r="G5" s="136" t="s">
        <v>5</v>
      </c>
      <c r="H5" s="136"/>
      <c r="I5" s="7"/>
      <c r="J5" s="3"/>
      <c r="K5" s="129" t="s">
        <v>6</v>
      </c>
      <c r="L5" s="129"/>
      <c r="M5" s="3"/>
      <c r="N5" s="3"/>
      <c r="O5" s="3"/>
      <c r="P5" s="3"/>
      <c r="Q5" s="3"/>
    </row>
    <row r="6" spans="2:17" ht="15.75" x14ac:dyDescent="0.25">
      <c r="B6" s="130" t="s">
        <v>7</v>
      </c>
      <c r="C6" s="131"/>
      <c r="D6" s="11" t="s">
        <v>8</v>
      </c>
      <c r="E6" s="87"/>
      <c r="F6" s="3"/>
      <c r="G6" s="10" t="s">
        <v>7</v>
      </c>
      <c r="H6" s="11" t="s">
        <v>8</v>
      </c>
      <c r="I6" s="87"/>
      <c r="J6" s="3"/>
      <c r="K6" s="12" t="s">
        <v>7</v>
      </c>
      <c r="L6" s="13" t="s">
        <v>8</v>
      </c>
      <c r="M6" s="3"/>
      <c r="N6" s="3"/>
      <c r="O6" s="3"/>
      <c r="P6" s="3"/>
      <c r="Q6" s="3"/>
    </row>
    <row r="7" spans="2:17" ht="15.75" x14ac:dyDescent="0.25">
      <c r="B7" s="132" t="s">
        <v>9</v>
      </c>
      <c r="C7" s="133"/>
      <c r="D7" s="31"/>
      <c r="E7" s="3"/>
      <c r="F7" s="3"/>
      <c r="G7" s="15" t="s">
        <v>10</v>
      </c>
      <c r="H7" s="36">
        <v>8</v>
      </c>
      <c r="I7" s="17"/>
      <c r="J7" s="3"/>
      <c r="K7" s="137" t="s">
        <v>11</v>
      </c>
      <c r="L7" s="138"/>
      <c r="M7" s="3"/>
      <c r="N7" s="3"/>
      <c r="O7" s="3"/>
      <c r="P7" s="3"/>
      <c r="Q7" s="3"/>
    </row>
    <row r="8" spans="2:17" ht="45" x14ac:dyDescent="0.25">
      <c r="B8" s="132" t="s">
        <v>12</v>
      </c>
      <c r="C8" s="133"/>
      <c r="D8" s="31"/>
      <c r="E8" s="3"/>
      <c r="F8" s="3"/>
      <c r="G8" s="15" t="s">
        <v>13</v>
      </c>
      <c r="H8" s="36">
        <v>420</v>
      </c>
      <c r="I8" s="17"/>
      <c r="J8" s="3"/>
      <c r="K8" s="18" t="s">
        <v>14</v>
      </c>
      <c r="L8" s="19"/>
      <c r="M8" s="3"/>
      <c r="N8" s="3"/>
      <c r="O8" s="3"/>
      <c r="P8" s="3"/>
      <c r="Q8" s="3"/>
    </row>
    <row r="9" spans="2:17" ht="30" x14ac:dyDescent="0.25">
      <c r="B9" s="132" t="s">
        <v>15</v>
      </c>
      <c r="C9" s="133"/>
      <c r="D9" s="31"/>
      <c r="E9" s="3"/>
      <c r="F9" s="3"/>
      <c r="G9" s="15" t="s">
        <v>16</v>
      </c>
      <c r="H9" s="36"/>
      <c r="I9" s="17"/>
      <c r="J9" s="3"/>
      <c r="K9" s="18" t="s">
        <v>17</v>
      </c>
      <c r="L9" s="19">
        <f>H7+H11+H13+H15</f>
        <v>16</v>
      </c>
      <c r="M9" s="3"/>
      <c r="N9" s="3"/>
      <c r="O9" s="3"/>
      <c r="P9" s="3"/>
      <c r="Q9" s="3"/>
    </row>
    <row r="10" spans="2:17" ht="30" x14ac:dyDescent="0.25">
      <c r="B10" s="132" t="s">
        <v>18</v>
      </c>
      <c r="C10" s="133"/>
      <c r="D10" s="31"/>
      <c r="E10" s="3"/>
      <c r="F10" s="3"/>
      <c r="G10" s="15" t="s">
        <v>18</v>
      </c>
      <c r="H10" s="36"/>
      <c r="I10" s="17"/>
      <c r="J10" s="3"/>
      <c r="K10" s="18" t="s">
        <v>19</v>
      </c>
      <c r="L10" s="19"/>
      <c r="M10" s="3"/>
      <c r="N10" s="3"/>
      <c r="O10" s="3"/>
      <c r="P10" s="3"/>
      <c r="Q10" s="3"/>
    </row>
    <row r="11" spans="2:17" ht="45" x14ac:dyDescent="0.25">
      <c r="B11" s="132" t="s">
        <v>20</v>
      </c>
      <c r="C11" s="133"/>
      <c r="D11" s="31"/>
      <c r="E11" s="3"/>
      <c r="F11" s="3"/>
      <c r="G11" s="15" t="s">
        <v>21</v>
      </c>
      <c r="H11" s="36">
        <v>4</v>
      </c>
      <c r="I11" s="17"/>
      <c r="J11" s="3"/>
      <c r="K11" s="18" t="s">
        <v>22</v>
      </c>
      <c r="L11" s="19"/>
      <c r="M11" s="3"/>
      <c r="N11" s="3"/>
      <c r="O11" s="3"/>
      <c r="P11" s="3"/>
      <c r="Q11" s="3"/>
    </row>
    <row r="12" spans="2:17" ht="31.5" x14ac:dyDescent="0.25">
      <c r="B12" s="132" t="s">
        <v>23</v>
      </c>
      <c r="C12" s="133"/>
      <c r="D12" s="31"/>
      <c r="E12" s="3"/>
      <c r="F12" s="3"/>
      <c r="G12" s="15" t="s">
        <v>24</v>
      </c>
      <c r="H12" s="36">
        <v>160000</v>
      </c>
      <c r="I12" s="17"/>
      <c r="J12" s="3"/>
      <c r="K12" s="18" t="s">
        <v>25</v>
      </c>
      <c r="L12" s="19"/>
      <c r="M12" s="3"/>
      <c r="N12" s="3"/>
      <c r="O12" s="3"/>
      <c r="P12" s="3"/>
      <c r="Q12" s="3"/>
    </row>
    <row r="13" spans="2:17" ht="30" x14ac:dyDescent="0.25">
      <c r="B13" s="132" t="s">
        <v>26</v>
      </c>
      <c r="C13" s="133"/>
      <c r="D13" s="31"/>
      <c r="E13" s="3"/>
      <c r="F13" s="3"/>
      <c r="G13" s="15" t="s">
        <v>27</v>
      </c>
      <c r="H13" s="36">
        <v>3</v>
      </c>
      <c r="I13" s="17"/>
      <c r="J13" s="3"/>
      <c r="K13" s="18" t="s">
        <v>28</v>
      </c>
      <c r="L13" s="19"/>
      <c r="M13" s="3"/>
      <c r="N13" s="3"/>
      <c r="O13" s="3"/>
      <c r="P13" s="3"/>
      <c r="Q13" s="3"/>
    </row>
    <row r="14" spans="2:17" ht="45" x14ac:dyDescent="0.25">
      <c r="B14" s="132" t="s">
        <v>29</v>
      </c>
      <c r="C14" s="133"/>
      <c r="D14" s="31"/>
      <c r="E14" s="3"/>
      <c r="F14" s="3"/>
      <c r="G14" s="15" t="s">
        <v>30</v>
      </c>
      <c r="H14" s="36">
        <v>170</v>
      </c>
      <c r="I14" s="17"/>
      <c r="J14" s="3"/>
      <c r="K14" s="18" t="s">
        <v>31</v>
      </c>
      <c r="L14" s="19"/>
      <c r="M14" s="3"/>
      <c r="N14" s="3"/>
      <c r="O14" s="3"/>
      <c r="P14" s="3"/>
      <c r="Q14" s="3"/>
    </row>
    <row r="15" spans="2:17" ht="30" x14ac:dyDescent="0.25">
      <c r="B15" s="132" t="s">
        <v>32</v>
      </c>
      <c r="C15" s="133"/>
      <c r="D15" s="31"/>
      <c r="E15" s="3"/>
      <c r="F15" s="3"/>
      <c r="G15" s="15" t="s">
        <v>33</v>
      </c>
      <c r="H15" s="36">
        <v>1</v>
      </c>
      <c r="I15" s="17"/>
      <c r="J15" s="3"/>
      <c r="K15" s="18" t="s">
        <v>34</v>
      </c>
      <c r="L15" s="19">
        <v>1</v>
      </c>
      <c r="M15" s="3"/>
      <c r="N15" s="3"/>
      <c r="O15" s="3"/>
      <c r="P15" s="3"/>
      <c r="Q15" s="3"/>
    </row>
    <row r="16" spans="2:17" ht="30" x14ac:dyDescent="0.25">
      <c r="B16" s="132" t="s">
        <v>35</v>
      </c>
      <c r="C16" s="133"/>
      <c r="D16" s="31"/>
      <c r="E16" s="3"/>
      <c r="F16" s="3"/>
      <c r="G16" s="15" t="s">
        <v>36</v>
      </c>
      <c r="H16" s="36">
        <v>45</v>
      </c>
      <c r="I16" s="17"/>
      <c r="J16" s="3"/>
      <c r="K16" s="18" t="s">
        <v>37</v>
      </c>
      <c r="L16" s="19"/>
      <c r="M16" s="3"/>
      <c r="N16" s="3"/>
      <c r="O16" s="3"/>
      <c r="P16" s="3"/>
      <c r="Q16" s="3"/>
    </row>
    <row r="17" spans="2:17" ht="30" x14ac:dyDescent="0.25">
      <c r="B17" s="132" t="s">
        <v>38</v>
      </c>
      <c r="C17" s="133"/>
      <c r="D17" s="31"/>
      <c r="E17" s="3"/>
      <c r="F17" s="3"/>
      <c r="G17" s="15" t="s">
        <v>32</v>
      </c>
      <c r="H17" s="36"/>
      <c r="I17" s="17"/>
      <c r="J17" s="3"/>
      <c r="K17" s="21" t="s">
        <v>39</v>
      </c>
      <c r="L17" s="19"/>
      <c r="M17" s="3"/>
      <c r="N17" s="3"/>
      <c r="O17" s="3"/>
      <c r="P17" s="3"/>
      <c r="Q17" s="3"/>
    </row>
    <row r="18" spans="2:17" ht="15.75" x14ac:dyDescent="0.25">
      <c r="B18" s="132" t="s">
        <v>40</v>
      </c>
      <c r="C18" s="133"/>
      <c r="D18" s="31"/>
      <c r="E18" s="3"/>
      <c r="F18" s="3"/>
      <c r="G18" s="15" t="s">
        <v>35</v>
      </c>
      <c r="H18" s="36"/>
      <c r="I18" s="17"/>
      <c r="J18" s="3"/>
      <c r="K18" s="139" t="s">
        <v>41</v>
      </c>
      <c r="L18" s="140"/>
      <c r="M18" s="3"/>
      <c r="N18" s="3"/>
      <c r="O18" s="3"/>
      <c r="P18" s="3"/>
      <c r="Q18" s="3"/>
    </row>
    <row r="19" spans="2:17" ht="45" x14ac:dyDescent="0.25">
      <c r="B19" s="132" t="s">
        <v>42</v>
      </c>
      <c r="C19" s="133"/>
      <c r="D19" s="31"/>
      <c r="E19" s="3"/>
      <c r="F19" s="3"/>
      <c r="G19" s="15" t="s">
        <v>43</v>
      </c>
      <c r="H19" s="36">
        <v>25</v>
      </c>
      <c r="I19" s="17"/>
      <c r="J19" s="3"/>
      <c r="K19" s="18" t="s">
        <v>44</v>
      </c>
      <c r="L19" s="19"/>
      <c r="M19" s="3"/>
      <c r="N19" s="3"/>
      <c r="O19" s="3"/>
      <c r="P19" s="3"/>
      <c r="Q19" s="3"/>
    </row>
    <row r="20" spans="2:17" ht="30" x14ac:dyDescent="0.25">
      <c r="B20" s="132" t="s">
        <v>45</v>
      </c>
      <c r="C20" s="133"/>
      <c r="D20" s="31"/>
      <c r="E20" s="3"/>
      <c r="F20" s="3"/>
      <c r="G20" s="15" t="s">
        <v>40</v>
      </c>
      <c r="H20" s="36"/>
      <c r="I20" s="17"/>
      <c r="J20" s="3"/>
      <c r="K20" s="18" t="s">
        <v>46</v>
      </c>
      <c r="L20" s="19"/>
      <c r="M20" s="3"/>
      <c r="N20" s="3"/>
      <c r="O20" s="3"/>
      <c r="P20" s="3"/>
      <c r="Q20" s="3"/>
    </row>
    <row r="21" spans="2:17" ht="15.75" x14ac:dyDescent="0.25">
      <c r="B21" s="132" t="s">
        <v>47</v>
      </c>
      <c r="C21" s="133"/>
      <c r="D21" s="31"/>
      <c r="E21" s="3"/>
      <c r="F21" s="3"/>
      <c r="G21" s="15" t="s">
        <v>42</v>
      </c>
      <c r="H21" s="36"/>
      <c r="I21" s="17"/>
      <c r="J21" s="3"/>
      <c r="K21" s="18" t="s">
        <v>48</v>
      </c>
      <c r="L21" s="19"/>
      <c r="M21" s="3"/>
      <c r="N21" s="3"/>
      <c r="O21" s="3"/>
      <c r="P21" s="3"/>
      <c r="Q21" s="3"/>
    </row>
    <row r="22" spans="2:17" ht="60" x14ac:dyDescent="0.25">
      <c r="B22" s="132" t="s">
        <v>49</v>
      </c>
      <c r="C22" s="133"/>
      <c r="D22" s="31"/>
      <c r="E22" s="3"/>
      <c r="F22" s="3"/>
      <c r="G22" s="15" t="s">
        <v>45</v>
      </c>
      <c r="H22" s="36">
        <v>1</v>
      </c>
      <c r="I22" s="17"/>
      <c r="J22" s="3"/>
      <c r="K22" s="21" t="s">
        <v>50</v>
      </c>
      <c r="L22" s="19"/>
      <c r="M22" s="3"/>
      <c r="N22" s="3"/>
      <c r="O22" s="3"/>
      <c r="P22" s="3"/>
      <c r="Q22" s="3"/>
    </row>
    <row r="23" spans="2:17" ht="30" x14ac:dyDescent="0.25">
      <c r="B23" s="132" t="s">
        <v>51</v>
      </c>
      <c r="C23" s="133"/>
      <c r="D23" s="31"/>
      <c r="E23" s="3"/>
      <c r="F23" s="3"/>
      <c r="G23" s="15" t="s">
        <v>47</v>
      </c>
      <c r="H23" s="36"/>
      <c r="I23" s="17"/>
      <c r="J23" s="3"/>
      <c r="K23" s="18" t="s">
        <v>52</v>
      </c>
      <c r="L23" s="19"/>
      <c r="M23" s="3"/>
      <c r="N23" s="3"/>
      <c r="O23" s="3"/>
      <c r="P23" s="3"/>
      <c r="Q23" s="3"/>
    </row>
    <row r="24" spans="2:17" ht="30" x14ac:dyDescent="0.25">
      <c r="B24" s="132" t="s">
        <v>53</v>
      </c>
      <c r="C24" s="133"/>
      <c r="D24" s="31"/>
      <c r="E24" s="3"/>
      <c r="F24" s="3"/>
      <c r="G24" s="15" t="s">
        <v>49</v>
      </c>
      <c r="H24" s="36">
        <v>11758</v>
      </c>
      <c r="I24" s="17"/>
      <c r="J24" s="3"/>
      <c r="K24" s="18" t="s">
        <v>54</v>
      </c>
      <c r="L24" s="19"/>
      <c r="M24" s="3"/>
      <c r="N24" s="3"/>
      <c r="O24" s="3"/>
      <c r="P24" s="3"/>
      <c r="Q24" s="3"/>
    </row>
    <row r="25" spans="2:17" ht="45" x14ac:dyDescent="0.25">
      <c r="B25" s="132" t="s">
        <v>55</v>
      </c>
      <c r="C25" s="133"/>
      <c r="D25" s="31"/>
      <c r="E25" s="3"/>
      <c r="F25" s="3"/>
      <c r="G25" s="15" t="s">
        <v>51</v>
      </c>
      <c r="H25" s="36"/>
      <c r="I25" s="17"/>
      <c r="J25" s="3"/>
      <c r="K25" s="18" t="s">
        <v>56</v>
      </c>
      <c r="L25" s="19"/>
      <c r="M25" s="3"/>
      <c r="N25" s="3"/>
      <c r="O25" s="3"/>
      <c r="P25" s="3"/>
      <c r="Q25" s="3"/>
    </row>
    <row r="26" spans="2:17" ht="31.5" x14ac:dyDescent="0.25">
      <c r="B26" s="132" t="s">
        <v>57</v>
      </c>
      <c r="C26" s="133"/>
      <c r="D26" s="31"/>
      <c r="E26" s="3"/>
      <c r="F26" s="3"/>
      <c r="G26" s="15" t="s">
        <v>53</v>
      </c>
      <c r="H26" s="36"/>
      <c r="I26" s="17"/>
      <c r="J26" s="3"/>
      <c r="K26" s="18" t="s">
        <v>58</v>
      </c>
      <c r="L26" s="19">
        <v>16</v>
      </c>
      <c r="M26" s="3"/>
      <c r="N26" s="3"/>
      <c r="O26" s="3"/>
      <c r="P26" s="3"/>
      <c r="Q26" s="3"/>
    </row>
    <row r="27" spans="2:17" ht="31.5" x14ac:dyDescent="0.25">
      <c r="B27" s="132" t="s">
        <v>59</v>
      </c>
      <c r="C27" s="133"/>
      <c r="D27" s="31"/>
      <c r="E27" s="3"/>
      <c r="F27" s="3"/>
      <c r="G27" s="15" t="s">
        <v>55</v>
      </c>
      <c r="H27" s="36"/>
      <c r="I27" s="17"/>
      <c r="J27" s="3"/>
      <c r="K27" s="18" t="s">
        <v>60</v>
      </c>
      <c r="L27" s="19"/>
      <c r="M27" s="3"/>
      <c r="N27" s="3"/>
      <c r="O27" s="3"/>
      <c r="P27" s="3"/>
      <c r="Q27" s="3"/>
    </row>
    <row r="28" spans="2:17" ht="15.75" x14ac:dyDescent="0.25">
      <c r="B28" s="132" t="s">
        <v>61</v>
      </c>
      <c r="C28" s="133"/>
      <c r="D28" s="31"/>
      <c r="E28" s="3"/>
      <c r="F28" s="3"/>
      <c r="G28" s="15" t="s">
        <v>57</v>
      </c>
      <c r="H28" s="36"/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132" t="s">
        <v>63</v>
      </c>
      <c r="C29" s="133"/>
      <c r="D29" s="31"/>
      <c r="E29" s="3"/>
      <c r="F29" s="3"/>
      <c r="G29" s="15" t="s">
        <v>59</v>
      </c>
      <c r="H29" s="36"/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64</v>
      </c>
      <c r="H30" s="124">
        <v>9330</v>
      </c>
      <c r="I30" s="26"/>
    </row>
    <row r="31" spans="2:17" x14ac:dyDescent="0.25">
      <c r="G31" s="27"/>
      <c r="H31" s="26"/>
      <c r="I31" s="26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87253-B909-469C-AE9A-1E597EBA9031}">
  <dimension ref="B1:Q31"/>
  <sheetViews>
    <sheetView topLeftCell="D13" workbookViewId="0">
      <selection activeCell="H31" sqref="H31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134" t="s">
        <v>126</v>
      </c>
      <c r="D2" s="134"/>
      <c r="E2" s="9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67</v>
      </c>
      <c r="C3" s="134">
        <v>2019</v>
      </c>
      <c r="D3" s="134"/>
      <c r="E3" s="9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135" t="s">
        <v>4</v>
      </c>
      <c r="C5" s="135"/>
      <c r="D5" s="135"/>
      <c r="E5" s="6"/>
      <c r="F5" s="3"/>
      <c r="G5" s="136" t="s">
        <v>5</v>
      </c>
      <c r="H5" s="136"/>
      <c r="I5" s="7"/>
      <c r="J5" s="3"/>
      <c r="K5" s="129" t="s">
        <v>6</v>
      </c>
      <c r="L5" s="129"/>
      <c r="M5" s="3"/>
      <c r="N5" s="3"/>
      <c r="O5" s="3"/>
      <c r="P5" s="3"/>
      <c r="Q5" s="3"/>
    </row>
    <row r="6" spans="2:17" ht="15.75" x14ac:dyDescent="0.25">
      <c r="B6" s="130" t="s">
        <v>7</v>
      </c>
      <c r="C6" s="131"/>
      <c r="D6" s="11" t="s">
        <v>8</v>
      </c>
      <c r="E6" s="92"/>
      <c r="F6" s="3"/>
      <c r="G6" s="10" t="s">
        <v>7</v>
      </c>
      <c r="H6" s="11" t="s">
        <v>8</v>
      </c>
      <c r="I6" s="92"/>
      <c r="J6" s="3"/>
      <c r="K6" s="12" t="s">
        <v>7</v>
      </c>
      <c r="L6" s="13" t="s">
        <v>8</v>
      </c>
      <c r="M6" s="3"/>
      <c r="N6" s="3"/>
      <c r="O6" s="3"/>
      <c r="P6" s="3"/>
      <c r="Q6" s="3"/>
    </row>
    <row r="7" spans="2:17" ht="15.75" x14ac:dyDescent="0.25">
      <c r="B7" s="132" t="s">
        <v>9</v>
      </c>
      <c r="C7" s="133"/>
      <c r="D7" s="31"/>
      <c r="E7" s="3"/>
      <c r="F7" s="3"/>
      <c r="G7" s="15" t="s">
        <v>10</v>
      </c>
      <c r="H7" s="36">
        <v>5</v>
      </c>
      <c r="I7" s="17"/>
      <c r="J7" s="3"/>
      <c r="K7" s="137" t="s">
        <v>11</v>
      </c>
      <c r="L7" s="138"/>
      <c r="M7" s="3"/>
      <c r="N7" s="3"/>
      <c r="O7" s="3"/>
      <c r="P7" s="3"/>
      <c r="Q7" s="3"/>
    </row>
    <row r="8" spans="2:17" ht="45" x14ac:dyDescent="0.25">
      <c r="B8" s="132" t="s">
        <v>12</v>
      </c>
      <c r="C8" s="133"/>
      <c r="D8" s="31"/>
      <c r="E8" s="3"/>
      <c r="F8" s="3"/>
      <c r="G8" s="15" t="s">
        <v>13</v>
      </c>
      <c r="H8" s="36">
        <v>155</v>
      </c>
      <c r="I8" s="17"/>
      <c r="J8" s="3"/>
      <c r="K8" s="18" t="s">
        <v>14</v>
      </c>
      <c r="L8" s="19"/>
      <c r="M8" s="3"/>
      <c r="N8" s="3"/>
      <c r="O8" s="3"/>
      <c r="P8" s="3"/>
      <c r="Q8" s="3"/>
    </row>
    <row r="9" spans="2:17" ht="30" x14ac:dyDescent="0.25">
      <c r="B9" s="132" t="s">
        <v>15</v>
      </c>
      <c r="C9" s="133"/>
      <c r="D9" s="31"/>
      <c r="E9" s="3"/>
      <c r="F9" s="3"/>
      <c r="G9" s="15" t="s">
        <v>16</v>
      </c>
      <c r="H9" s="36">
        <v>4</v>
      </c>
      <c r="I9" s="17"/>
      <c r="J9" s="3"/>
      <c r="K9" s="18" t="s">
        <v>17</v>
      </c>
      <c r="L9" s="19">
        <v>13</v>
      </c>
      <c r="M9" s="3"/>
      <c r="N9" s="3"/>
      <c r="O9" s="3"/>
      <c r="P9" s="3"/>
      <c r="Q9" s="3"/>
    </row>
    <row r="10" spans="2:17" ht="30" x14ac:dyDescent="0.25">
      <c r="B10" s="132" t="s">
        <v>18</v>
      </c>
      <c r="C10" s="133"/>
      <c r="D10" s="31"/>
      <c r="E10" s="3"/>
      <c r="F10" s="3"/>
      <c r="G10" s="15" t="s">
        <v>18</v>
      </c>
      <c r="H10" s="36">
        <v>230</v>
      </c>
      <c r="I10" s="17"/>
      <c r="J10" s="3"/>
      <c r="K10" s="18" t="s">
        <v>19</v>
      </c>
      <c r="L10" s="19"/>
      <c r="M10" s="3"/>
      <c r="N10" s="3"/>
      <c r="O10" s="3"/>
      <c r="P10" s="3"/>
      <c r="Q10" s="3"/>
    </row>
    <row r="11" spans="2:17" ht="45" x14ac:dyDescent="0.25">
      <c r="B11" s="132" t="s">
        <v>20</v>
      </c>
      <c r="C11" s="133"/>
      <c r="D11" s="31"/>
      <c r="E11" s="3"/>
      <c r="F11" s="3"/>
      <c r="G11" s="15" t="s">
        <v>21</v>
      </c>
      <c r="H11" s="36">
        <v>2</v>
      </c>
      <c r="I11" s="17"/>
      <c r="J11" s="3"/>
      <c r="K11" s="18" t="s">
        <v>22</v>
      </c>
      <c r="L11" s="19"/>
      <c r="M11" s="3"/>
      <c r="N11" s="3"/>
      <c r="O11" s="3"/>
      <c r="P11" s="3"/>
      <c r="Q11" s="3"/>
    </row>
    <row r="12" spans="2:17" ht="31.5" x14ac:dyDescent="0.25">
      <c r="B12" s="132" t="s">
        <v>23</v>
      </c>
      <c r="C12" s="133"/>
      <c r="D12" s="31"/>
      <c r="E12" s="3"/>
      <c r="F12" s="3"/>
      <c r="G12" s="15" t="s">
        <v>24</v>
      </c>
      <c r="H12" s="36">
        <v>100000</v>
      </c>
      <c r="I12" s="17"/>
      <c r="J12" s="3"/>
      <c r="K12" s="18" t="s">
        <v>25</v>
      </c>
      <c r="L12" s="19">
        <v>4</v>
      </c>
      <c r="M12" s="3"/>
      <c r="N12" s="3"/>
      <c r="O12" s="3"/>
      <c r="P12" s="3"/>
      <c r="Q12" s="3"/>
    </row>
    <row r="13" spans="2:17" ht="30" x14ac:dyDescent="0.25">
      <c r="B13" s="132" t="s">
        <v>26</v>
      </c>
      <c r="C13" s="133"/>
      <c r="D13" s="31"/>
      <c r="E13" s="3"/>
      <c r="F13" s="3"/>
      <c r="G13" s="15" t="s">
        <v>27</v>
      </c>
      <c r="H13" s="36">
        <v>3</v>
      </c>
      <c r="I13" s="17"/>
      <c r="J13" s="3"/>
      <c r="K13" s="18" t="s">
        <v>28</v>
      </c>
      <c r="L13" s="19"/>
      <c r="M13" s="3"/>
      <c r="N13" s="3"/>
      <c r="O13" s="3"/>
      <c r="P13" s="3"/>
      <c r="Q13" s="3"/>
    </row>
    <row r="14" spans="2:17" ht="45" x14ac:dyDescent="0.25">
      <c r="B14" s="132" t="s">
        <v>29</v>
      </c>
      <c r="C14" s="133"/>
      <c r="D14" s="31"/>
      <c r="E14" s="3"/>
      <c r="F14" s="3"/>
      <c r="G14" s="15" t="s">
        <v>30</v>
      </c>
      <c r="H14" s="36">
        <v>120</v>
      </c>
      <c r="I14" s="17"/>
      <c r="J14" s="3"/>
      <c r="K14" s="18" t="s">
        <v>31</v>
      </c>
      <c r="L14" s="19"/>
      <c r="M14" s="3"/>
      <c r="N14" s="3"/>
      <c r="O14" s="3"/>
      <c r="P14" s="3"/>
      <c r="Q14" s="3"/>
    </row>
    <row r="15" spans="2:17" ht="30" x14ac:dyDescent="0.25">
      <c r="B15" s="132" t="s">
        <v>32</v>
      </c>
      <c r="C15" s="133"/>
      <c r="D15" s="31"/>
      <c r="E15" s="3"/>
      <c r="F15" s="3"/>
      <c r="G15" s="15" t="s">
        <v>33</v>
      </c>
      <c r="H15" s="36">
        <v>1</v>
      </c>
      <c r="I15" s="17"/>
      <c r="J15" s="3"/>
      <c r="K15" s="18" t="s">
        <v>34</v>
      </c>
      <c r="L15" s="19">
        <v>1</v>
      </c>
      <c r="M15" s="3"/>
      <c r="N15" s="3"/>
      <c r="O15" s="3"/>
      <c r="P15" s="3"/>
      <c r="Q15" s="3"/>
    </row>
    <row r="16" spans="2:17" ht="30" x14ac:dyDescent="0.25">
      <c r="B16" s="132" t="s">
        <v>35</v>
      </c>
      <c r="C16" s="133"/>
      <c r="D16" s="31"/>
      <c r="E16" s="3"/>
      <c r="F16" s="3"/>
      <c r="G16" s="15" t="s">
        <v>36</v>
      </c>
      <c r="H16" s="36">
        <v>20</v>
      </c>
      <c r="I16" s="17"/>
      <c r="J16" s="3"/>
      <c r="K16" s="18" t="s">
        <v>37</v>
      </c>
      <c r="L16" s="19"/>
      <c r="M16" s="3"/>
      <c r="N16" s="3"/>
      <c r="O16" s="3"/>
      <c r="P16" s="3"/>
      <c r="Q16" s="3"/>
    </row>
    <row r="17" spans="2:17" ht="30" x14ac:dyDescent="0.25">
      <c r="B17" s="132" t="s">
        <v>38</v>
      </c>
      <c r="C17" s="133"/>
      <c r="D17" s="31"/>
      <c r="E17" s="3"/>
      <c r="F17" s="3"/>
      <c r="G17" s="15" t="s">
        <v>32</v>
      </c>
      <c r="H17" s="36">
        <v>4</v>
      </c>
      <c r="I17" s="17"/>
      <c r="J17" s="3"/>
      <c r="K17" s="21" t="s">
        <v>39</v>
      </c>
      <c r="L17" s="19"/>
      <c r="M17" s="3"/>
      <c r="N17" s="3"/>
      <c r="O17" s="3"/>
      <c r="P17" s="3"/>
      <c r="Q17" s="3"/>
    </row>
    <row r="18" spans="2:17" ht="15.75" x14ac:dyDescent="0.25">
      <c r="B18" s="132" t="s">
        <v>40</v>
      </c>
      <c r="C18" s="133"/>
      <c r="D18" s="31"/>
      <c r="E18" s="3"/>
      <c r="F18" s="3"/>
      <c r="G18" s="15" t="s">
        <v>35</v>
      </c>
      <c r="H18" s="36" t="s">
        <v>127</v>
      </c>
      <c r="I18" s="17"/>
      <c r="J18" s="3"/>
      <c r="K18" s="139" t="s">
        <v>41</v>
      </c>
      <c r="L18" s="140"/>
      <c r="M18" s="3"/>
      <c r="N18" s="3"/>
      <c r="O18" s="3"/>
      <c r="P18" s="3"/>
      <c r="Q18" s="3"/>
    </row>
    <row r="19" spans="2:17" ht="45" x14ac:dyDescent="0.25">
      <c r="B19" s="132" t="s">
        <v>42</v>
      </c>
      <c r="C19" s="133"/>
      <c r="D19" s="31"/>
      <c r="E19" s="3"/>
      <c r="F19" s="3"/>
      <c r="G19" s="15" t="s">
        <v>43</v>
      </c>
      <c r="H19" s="36">
        <v>54</v>
      </c>
      <c r="I19" s="17"/>
      <c r="J19" s="3"/>
      <c r="K19" s="18" t="s">
        <v>44</v>
      </c>
      <c r="L19" s="19"/>
      <c r="M19" s="3"/>
      <c r="N19" s="3"/>
      <c r="O19" s="3"/>
      <c r="P19" s="3"/>
      <c r="Q19" s="3"/>
    </row>
    <row r="20" spans="2:17" ht="30" x14ac:dyDescent="0.25">
      <c r="B20" s="132" t="s">
        <v>45</v>
      </c>
      <c r="C20" s="133"/>
      <c r="D20" s="31"/>
      <c r="E20" s="3"/>
      <c r="F20" s="3"/>
      <c r="G20" s="15" t="s">
        <v>40</v>
      </c>
      <c r="H20" s="36" t="s">
        <v>127</v>
      </c>
      <c r="I20" s="17"/>
      <c r="J20" s="3"/>
      <c r="K20" s="18" t="s">
        <v>46</v>
      </c>
      <c r="L20" s="19"/>
      <c r="M20" s="3"/>
      <c r="N20" s="3"/>
      <c r="O20" s="3"/>
      <c r="P20" s="3"/>
      <c r="Q20" s="3"/>
    </row>
    <row r="21" spans="2:17" ht="15.75" x14ac:dyDescent="0.25">
      <c r="B21" s="132" t="s">
        <v>47</v>
      </c>
      <c r="C21" s="133"/>
      <c r="D21" s="31"/>
      <c r="E21" s="3"/>
      <c r="F21" s="3"/>
      <c r="G21" s="15" t="s">
        <v>42</v>
      </c>
      <c r="H21" s="36" t="s">
        <v>127</v>
      </c>
      <c r="I21" s="17"/>
      <c r="J21" s="3"/>
      <c r="K21" s="18" t="s">
        <v>48</v>
      </c>
      <c r="L21" s="19"/>
      <c r="M21" s="3"/>
      <c r="N21" s="3"/>
      <c r="O21" s="3"/>
      <c r="P21" s="3"/>
      <c r="Q21" s="3"/>
    </row>
    <row r="22" spans="2:17" ht="60" x14ac:dyDescent="0.25">
      <c r="B22" s="132" t="s">
        <v>49</v>
      </c>
      <c r="C22" s="133"/>
      <c r="D22" s="31"/>
      <c r="E22" s="3"/>
      <c r="F22" s="3"/>
      <c r="G22" s="15" t="s">
        <v>45</v>
      </c>
      <c r="H22" s="36">
        <v>1</v>
      </c>
      <c r="I22" s="17"/>
      <c r="J22" s="3"/>
      <c r="K22" s="21" t="s">
        <v>50</v>
      </c>
      <c r="L22" s="19"/>
      <c r="M22" s="3"/>
      <c r="N22" s="3"/>
      <c r="O22" s="3"/>
      <c r="P22" s="3"/>
      <c r="Q22" s="3"/>
    </row>
    <row r="23" spans="2:17" ht="30" x14ac:dyDescent="0.25">
      <c r="B23" s="132" t="s">
        <v>51</v>
      </c>
      <c r="C23" s="133"/>
      <c r="D23" s="31"/>
      <c r="E23" s="3"/>
      <c r="F23" s="3"/>
      <c r="G23" s="15" t="s">
        <v>47</v>
      </c>
      <c r="H23" s="36">
        <v>6076</v>
      </c>
      <c r="I23" s="17"/>
      <c r="J23" s="3"/>
      <c r="K23" s="18" t="s">
        <v>52</v>
      </c>
      <c r="L23" s="19"/>
      <c r="M23" s="3"/>
      <c r="N23" s="3"/>
      <c r="O23" s="3"/>
      <c r="P23" s="3"/>
      <c r="Q23" s="3"/>
    </row>
    <row r="24" spans="2:17" ht="30" x14ac:dyDescent="0.25">
      <c r="B24" s="132" t="s">
        <v>53</v>
      </c>
      <c r="C24" s="133"/>
      <c r="D24" s="31"/>
      <c r="E24" s="3"/>
      <c r="F24" s="3"/>
      <c r="G24" s="15" t="s">
        <v>49</v>
      </c>
      <c r="H24" s="36">
        <v>29890</v>
      </c>
      <c r="I24" s="17"/>
      <c r="J24" s="3"/>
      <c r="K24" s="18" t="s">
        <v>54</v>
      </c>
      <c r="L24" s="19"/>
      <c r="M24" s="3"/>
      <c r="N24" s="3"/>
      <c r="O24" s="3"/>
      <c r="P24" s="3"/>
      <c r="Q24" s="3"/>
    </row>
    <row r="25" spans="2:17" ht="45" x14ac:dyDescent="0.25">
      <c r="B25" s="132" t="s">
        <v>55</v>
      </c>
      <c r="C25" s="133"/>
      <c r="D25" s="31"/>
      <c r="E25" s="3"/>
      <c r="F25" s="3"/>
      <c r="G25" s="15" t="s">
        <v>51</v>
      </c>
      <c r="H25" s="36" t="s">
        <v>127</v>
      </c>
      <c r="I25" s="17"/>
      <c r="J25" s="3"/>
      <c r="K25" s="18" t="s">
        <v>56</v>
      </c>
      <c r="L25" s="19"/>
      <c r="M25" s="3"/>
      <c r="N25" s="3"/>
      <c r="O25" s="3"/>
      <c r="P25" s="3"/>
      <c r="Q25" s="3"/>
    </row>
    <row r="26" spans="2:17" ht="31.5" x14ac:dyDescent="0.25">
      <c r="B26" s="132" t="s">
        <v>57</v>
      </c>
      <c r="C26" s="133"/>
      <c r="D26" s="31"/>
      <c r="E26" s="3"/>
      <c r="F26" s="3"/>
      <c r="G26" s="15" t="s">
        <v>53</v>
      </c>
      <c r="H26" s="36" t="s">
        <v>127</v>
      </c>
      <c r="I26" s="17"/>
      <c r="J26" s="3"/>
      <c r="K26" s="18" t="s">
        <v>58</v>
      </c>
      <c r="L26" s="19">
        <v>13</v>
      </c>
      <c r="M26" s="3"/>
      <c r="N26" s="3"/>
      <c r="O26" s="3"/>
      <c r="P26" s="3"/>
      <c r="Q26" s="3"/>
    </row>
    <row r="27" spans="2:17" ht="31.5" x14ac:dyDescent="0.25">
      <c r="B27" s="132" t="s">
        <v>59</v>
      </c>
      <c r="C27" s="133"/>
      <c r="D27" s="31"/>
      <c r="E27" s="3"/>
      <c r="F27" s="3"/>
      <c r="G27" s="15" t="s">
        <v>55</v>
      </c>
      <c r="H27" s="36" t="s">
        <v>127</v>
      </c>
      <c r="I27" s="17"/>
      <c r="J27" s="3"/>
      <c r="K27" s="18" t="s">
        <v>60</v>
      </c>
      <c r="L27" s="19"/>
      <c r="M27" s="3"/>
      <c r="N27" s="3"/>
      <c r="O27" s="3"/>
      <c r="P27" s="3"/>
      <c r="Q27" s="3"/>
    </row>
    <row r="28" spans="2:17" ht="15.75" x14ac:dyDescent="0.25">
      <c r="B28" s="132" t="s">
        <v>61</v>
      </c>
      <c r="C28" s="133"/>
      <c r="D28" s="31"/>
      <c r="E28" s="3"/>
      <c r="F28" s="3"/>
      <c r="G28" s="15" t="s">
        <v>57</v>
      </c>
      <c r="H28" s="36">
        <v>2</v>
      </c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132" t="s">
        <v>63</v>
      </c>
      <c r="C29" s="133"/>
      <c r="D29" s="31"/>
      <c r="E29" s="3"/>
      <c r="F29" s="3"/>
      <c r="G29" s="15" t="s">
        <v>59</v>
      </c>
      <c r="H29" s="36">
        <v>9</v>
      </c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64</v>
      </c>
      <c r="H30" s="25">
        <v>295</v>
      </c>
      <c r="I30" s="26"/>
    </row>
    <row r="31" spans="2:17" x14ac:dyDescent="0.25">
      <c r="G31" s="27"/>
      <c r="H31" s="26"/>
      <c r="I31" s="26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C860C-9E55-43FF-9400-C78B0A62629C}">
  <dimension ref="B1:Q31"/>
  <sheetViews>
    <sheetView topLeftCell="A4" workbookViewId="0">
      <selection activeCell="H19" sqref="H19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0" t="s">
        <v>65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134" t="s">
        <v>66</v>
      </c>
      <c r="D2" s="13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67</v>
      </c>
      <c r="C3" s="134">
        <v>2019</v>
      </c>
      <c r="D3" s="134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135" t="s">
        <v>4</v>
      </c>
      <c r="C5" s="135"/>
      <c r="D5" s="135"/>
      <c r="E5" s="6"/>
      <c r="F5" s="3"/>
      <c r="G5" s="136" t="s">
        <v>5</v>
      </c>
      <c r="H5" s="136"/>
      <c r="I5" s="7"/>
      <c r="J5" s="3"/>
      <c r="K5" s="129" t="s">
        <v>6</v>
      </c>
      <c r="L5" s="129"/>
      <c r="M5" s="3"/>
      <c r="N5" s="3"/>
      <c r="O5" s="3"/>
      <c r="P5" s="3"/>
      <c r="Q5" s="3"/>
    </row>
    <row r="6" spans="2:17" ht="15.75" x14ac:dyDescent="0.25">
      <c r="B6" s="130" t="s">
        <v>7</v>
      </c>
      <c r="C6" s="131"/>
      <c r="D6" s="11" t="s">
        <v>8</v>
      </c>
      <c r="E6" s="9"/>
      <c r="F6" s="3"/>
      <c r="G6" s="10" t="s">
        <v>7</v>
      </c>
      <c r="H6" s="11" t="s">
        <v>8</v>
      </c>
      <c r="I6" s="9"/>
      <c r="J6" s="3"/>
      <c r="K6" s="12" t="s">
        <v>7</v>
      </c>
      <c r="L6" s="13" t="s">
        <v>8</v>
      </c>
      <c r="M6" s="3"/>
      <c r="N6" s="3"/>
      <c r="O6" s="3"/>
      <c r="P6" s="3"/>
      <c r="Q6" s="3"/>
    </row>
    <row r="7" spans="2:17" ht="15.75" x14ac:dyDescent="0.25">
      <c r="B7" s="132" t="s">
        <v>9</v>
      </c>
      <c r="C7" s="133"/>
      <c r="D7" s="31">
        <v>6</v>
      </c>
      <c r="E7" s="3"/>
      <c r="F7" s="3"/>
      <c r="G7" s="15" t="s">
        <v>10</v>
      </c>
      <c r="H7" s="32">
        <v>28</v>
      </c>
      <c r="I7" s="17"/>
      <c r="J7" s="3"/>
      <c r="K7" s="137" t="s">
        <v>11</v>
      </c>
      <c r="L7" s="138"/>
      <c r="M7" s="3"/>
      <c r="N7" s="3"/>
      <c r="O7" s="3"/>
      <c r="P7" s="3"/>
      <c r="Q7" s="3"/>
    </row>
    <row r="8" spans="2:17" ht="45" x14ac:dyDescent="0.25">
      <c r="B8" s="132" t="s">
        <v>12</v>
      </c>
      <c r="C8" s="133"/>
      <c r="D8" s="31">
        <v>192</v>
      </c>
      <c r="E8" s="3"/>
      <c r="F8" s="3"/>
      <c r="G8" s="15" t="s">
        <v>13</v>
      </c>
      <c r="H8" s="32">
        <v>1134</v>
      </c>
      <c r="I8" s="17"/>
      <c r="J8" s="3"/>
      <c r="K8" s="18" t="s">
        <v>14</v>
      </c>
      <c r="L8" s="19"/>
      <c r="M8" s="3"/>
      <c r="N8" s="3"/>
      <c r="O8" s="3"/>
      <c r="P8" s="3"/>
      <c r="Q8" s="3"/>
    </row>
    <row r="9" spans="2:17" ht="30" x14ac:dyDescent="0.25">
      <c r="B9" s="132" t="s">
        <v>15</v>
      </c>
      <c r="C9" s="133"/>
      <c r="D9" s="31">
        <v>0</v>
      </c>
      <c r="E9" s="3"/>
      <c r="F9" s="3"/>
      <c r="G9" s="15" t="s">
        <v>16</v>
      </c>
      <c r="H9" s="32">
        <v>5</v>
      </c>
      <c r="I9" s="17"/>
      <c r="J9" s="3"/>
      <c r="K9" s="18" t="s">
        <v>17</v>
      </c>
      <c r="L9" s="19"/>
      <c r="M9" s="3"/>
      <c r="N9" s="3"/>
      <c r="O9" s="3"/>
      <c r="P9" s="3"/>
      <c r="Q9" s="3"/>
    </row>
    <row r="10" spans="2:17" ht="30" x14ac:dyDescent="0.25">
      <c r="B10" s="132" t="s">
        <v>18</v>
      </c>
      <c r="C10" s="133"/>
      <c r="D10" s="31">
        <v>0</v>
      </c>
      <c r="E10" s="3"/>
      <c r="F10" s="3"/>
      <c r="G10" s="15" t="s">
        <v>18</v>
      </c>
      <c r="H10" s="32">
        <v>1145</v>
      </c>
      <c r="I10" s="17"/>
      <c r="J10" s="3"/>
      <c r="K10" s="18" t="s">
        <v>19</v>
      </c>
      <c r="L10" s="19"/>
      <c r="M10" s="3"/>
      <c r="N10" s="3"/>
      <c r="O10" s="3"/>
      <c r="P10" s="3"/>
      <c r="Q10" s="3"/>
    </row>
    <row r="11" spans="2:17" ht="45" x14ac:dyDescent="0.25">
      <c r="B11" s="132" t="s">
        <v>20</v>
      </c>
      <c r="C11" s="133"/>
      <c r="D11" s="31">
        <v>3</v>
      </c>
      <c r="E11" s="3"/>
      <c r="F11" s="3"/>
      <c r="G11" s="15" t="s">
        <v>21</v>
      </c>
      <c r="H11" s="32">
        <v>3</v>
      </c>
      <c r="I11" s="17"/>
      <c r="J11" s="3"/>
      <c r="K11" s="18" t="s">
        <v>22</v>
      </c>
      <c r="L11" s="19"/>
      <c r="M11" s="3"/>
      <c r="N11" s="3"/>
      <c r="O11" s="3"/>
      <c r="P11" s="3"/>
      <c r="Q11" s="3"/>
    </row>
    <row r="12" spans="2:17" ht="31.5" x14ac:dyDescent="0.25">
      <c r="B12" s="132" t="s">
        <v>23</v>
      </c>
      <c r="C12" s="133"/>
      <c r="D12" s="31">
        <v>74</v>
      </c>
      <c r="E12" s="3"/>
      <c r="F12" s="3"/>
      <c r="G12" s="15" t="s">
        <v>24</v>
      </c>
      <c r="H12" s="32">
        <v>68000</v>
      </c>
      <c r="I12" s="17"/>
      <c r="J12" s="3"/>
      <c r="K12" s="18" t="s">
        <v>25</v>
      </c>
      <c r="L12" s="19"/>
      <c r="M12" s="3"/>
      <c r="N12" s="3"/>
      <c r="O12" s="3"/>
      <c r="P12" s="3"/>
      <c r="Q12" s="3"/>
    </row>
    <row r="13" spans="2:17" ht="30" x14ac:dyDescent="0.25">
      <c r="B13" s="132" t="s">
        <v>26</v>
      </c>
      <c r="C13" s="133"/>
      <c r="D13" s="31">
        <v>10</v>
      </c>
      <c r="E13" s="3"/>
      <c r="F13" s="3"/>
      <c r="G13" s="15" t="s">
        <v>27</v>
      </c>
      <c r="H13" s="32">
        <v>7</v>
      </c>
      <c r="I13" s="17"/>
      <c r="J13" s="3"/>
      <c r="K13" s="18" t="s">
        <v>28</v>
      </c>
      <c r="L13" s="19"/>
      <c r="M13" s="3"/>
      <c r="N13" s="3"/>
      <c r="O13" s="3"/>
      <c r="P13" s="3"/>
      <c r="Q13" s="3"/>
    </row>
    <row r="14" spans="2:17" ht="45" x14ac:dyDescent="0.25">
      <c r="B14" s="132" t="s">
        <v>29</v>
      </c>
      <c r="C14" s="133"/>
      <c r="D14" s="31">
        <v>10000</v>
      </c>
      <c r="E14" s="3"/>
      <c r="F14" s="3"/>
      <c r="G14" s="15" t="s">
        <v>30</v>
      </c>
      <c r="H14" s="32">
        <v>228</v>
      </c>
      <c r="I14" s="17"/>
      <c r="J14" s="3"/>
      <c r="K14" s="18" t="s">
        <v>31</v>
      </c>
      <c r="L14" s="19"/>
      <c r="M14" s="3"/>
      <c r="N14" s="3"/>
      <c r="O14" s="3"/>
      <c r="P14" s="3"/>
      <c r="Q14" s="3"/>
    </row>
    <row r="15" spans="2:17" ht="30" x14ac:dyDescent="0.25">
      <c r="B15" s="132" t="s">
        <v>32</v>
      </c>
      <c r="C15" s="133"/>
      <c r="D15" s="31">
        <v>0</v>
      </c>
      <c r="E15" s="3"/>
      <c r="F15" s="3"/>
      <c r="G15" s="15" t="s">
        <v>33</v>
      </c>
      <c r="H15" s="32">
        <v>5</v>
      </c>
      <c r="I15" s="17"/>
      <c r="J15" s="3"/>
      <c r="K15" s="18" t="s">
        <v>34</v>
      </c>
      <c r="L15" s="19"/>
      <c r="M15" s="3"/>
      <c r="N15" s="3"/>
      <c r="O15" s="3"/>
      <c r="P15" s="3"/>
      <c r="Q15" s="3"/>
    </row>
    <row r="16" spans="2:17" ht="30" x14ac:dyDescent="0.25">
      <c r="B16" s="132" t="s">
        <v>35</v>
      </c>
      <c r="C16" s="133"/>
      <c r="D16" s="31">
        <v>0</v>
      </c>
      <c r="E16" s="3"/>
      <c r="F16" s="3"/>
      <c r="G16" s="15" t="s">
        <v>36</v>
      </c>
      <c r="H16" s="32">
        <v>118</v>
      </c>
      <c r="I16" s="17"/>
      <c r="J16" s="3"/>
      <c r="K16" s="18" t="s">
        <v>37</v>
      </c>
      <c r="L16" s="19"/>
      <c r="M16" s="3"/>
      <c r="N16" s="3"/>
      <c r="O16" s="3"/>
      <c r="P16" s="3"/>
      <c r="Q16" s="3"/>
    </row>
    <row r="17" spans="2:17" ht="30" x14ac:dyDescent="0.25">
      <c r="B17" s="132" t="s">
        <v>38</v>
      </c>
      <c r="C17" s="133"/>
      <c r="D17" s="31">
        <v>0</v>
      </c>
      <c r="E17" s="3"/>
      <c r="F17" s="3"/>
      <c r="G17" s="15" t="s">
        <v>32</v>
      </c>
      <c r="H17" s="32">
        <v>3</v>
      </c>
      <c r="I17" s="17"/>
      <c r="J17" s="3"/>
      <c r="K17" s="21" t="s">
        <v>39</v>
      </c>
      <c r="L17" s="19"/>
      <c r="M17" s="3"/>
      <c r="N17" s="3"/>
      <c r="O17" s="3"/>
      <c r="P17" s="3"/>
      <c r="Q17" s="3"/>
    </row>
    <row r="18" spans="2:17" ht="15.75" x14ac:dyDescent="0.25">
      <c r="B18" s="132" t="s">
        <v>40</v>
      </c>
      <c r="C18" s="133"/>
      <c r="D18" s="31">
        <v>0</v>
      </c>
      <c r="E18" s="3"/>
      <c r="F18" s="3"/>
      <c r="G18" s="15" t="s">
        <v>35</v>
      </c>
      <c r="H18" s="32">
        <v>0</v>
      </c>
      <c r="I18" s="17"/>
      <c r="J18" s="3"/>
      <c r="K18" s="139" t="s">
        <v>41</v>
      </c>
      <c r="L18" s="140"/>
      <c r="M18" s="3"/>
      <c r="N18" s="3"/>
      <c r="O18" s="3"/>
      <c r="P18" s="3"/>
      <c r="Q18" s="3"/>
    </row>
    <row r="19" spans="2:17" ht="45" x14ac:dyDescent="0.25">
      <c r="B19" s="132" t="s">
        <v>42</v>
      </c>
      <c r="C19" s="133"/>
      <c r="D19" s="31">
        <v>0</v>
      </c>
      <c r="E19" s="3"/>
      <c r="F19" s="3"/>
      <c r="G19" s="15" t="s">
        <v>43</v>
      </c>
      <c r="H19" s="32"/>
      <c r="I19" s="17"/>
      <c r="J19" s="3"/>
      <c r="K19" s="18" t="s">
        <v>44</v>
      </c>
      <c r="L19" s="19"/>
      <c r="M19" s="3"/>
      <c r="N19" s="3"/>
      <c r="O19" s="3"/>
      <c r="P19" s="3"/>
      <c r="Q19" s="3"/>
    </row>
    <row r="20" spans="2:17" ht="30" x14ac:dyDescent="0.25">
      <c r="B20" s="132" t="s">
        <v>45</v>
      </c>
      <c r="C20" s="133"/>
      <c r="D20" s="31">
        <v>1</v>
      </c>
      <c r="E20" s="3"/>
      <c r="F20" s="3"/>
      <c r="G20" s="15" t="s">
        <v>40</v>
      </c>
      <c r="H20" s="32">
        <v>5</v>
      </c>
      <c r="I20" s="17"/>
      <c r="J20" s="3"/>
      <c r="K20" s="18" t="s">
        <v>46</v>
      </c>
      <c r="L20" s="19"/>
      <c r="M20" s="3"/>
      <c r="N20" s="3"/>
      <c r="O20" s="3"/>
      <c r="P20" s="3"/>
      <c r="Q20" s="3"/>
    </row>
    <row r="21" spans="2:17" ht="15.75" x14ac:dyDescent="0.25">
      <c r="B21" s="132" t="s">
        <v>47</v>
      </c>
      <c r="C21" s="133"/>
      <c r="D21" s="31">
        <v>33628</v>
      </c>
      <c r="E21" s="3"/>
      <c r="F21" s="3"/>
      <c r="G21" s="15" t="s">
        <v>42</v>
      </c>
      <c r="H21" s="32">
        <v>196120</v>
      </c>
      <c r="I21" s="17"/>
      <c r="J21" s="3"/>
      <c r="K21" s="18" t="s">
        <v>48</v>
      </c>
      <c r="L21" s="19"/>
      <c r="M21" s="3"/>
      <c r="N21" s="3"/>
      <c r="O21" s="3"/>
      <c r="P21" s="3"/>
      <c r="Q21" s="3"/>
    </row>
    <row r="22" spans="2:17" ht="60" x14ac:dyDescent="0.25">
      <c r="B22" s="132" t="s">
        <v>49</v>
      </c>
      <c r="C22" s="133"/>
      <c r="D22" s="31">
        <v>44915</v>
      </c>
      <c r="E22" s="3"/>
      <c r="F22" s="3"/>
      <c r="G22" s="15" t="s">
        <v>45</v>
      </c>
      <c r="H22" s="32">
        <v>1</v>
      </c>
      <c r="I22" s="17"/>
      <c r="J22" s="3"/>
      <c r="K22" s="21" t="s">
        <v>50</v>
      </c>
      <c r="L22" s="19"/>
      <c r="M22" s="3"/>
      <c r="N22" s="3"/>
      <c r="O22" s="3"/>
      <c r="P22" s="3"/>
      <c r="Q22" s="3"/>
    </row>
    <row r="23" spans="2:17" ht="30" x14ac:dyDescent="0.25">
      <c r="B23" s="132" t="s">
        <v>51</v>
      </c>
      <c r="C23" s="133"/>
      <c r="D23" s="31">
        <v>0</v>
      </c>
      <c r="E23" s="3"/>
      <c r="F23" s="3"/>
      <c r="G23" s="15" t="s">
        <v>47</v>
      </c>
      <c r="H23" s="32">
        <v>2929</v>
      </c>
      <c r="I23" s="17"/>
      <c r="J23" s="3"/>
      <c r="K23" s="18" t="s">
        <v>52</v>
      </c>
      <c r="L23" s="19"/>
      <c r="M23" s="3"/>
      <c r="N23" s="3"/>
      <c r="O23" s="3"/>
      <c r="P23" s="3"/>
      <c r="Q23" s="3"/>
    </row>
    <row r="24" spans="2:17" ht="30" x14ac:dyDescent="0.25">
      <c r="B24" s="132" t="s">
        <v>53</v>
      </c>
      <c r="C24" s="133"/>
      <c r="D24" s="31">
        <v>0</v>
      </c>
      <c r="E24" s="3"/>
      <c r="F24" s="3"/>
      <c r="G24" s="15" t="s">
        <v>49</v>
      </c>
      <c r="H24" s="32">
        <v>5080</v>
      </c>
      <c r="I24" s="17"/>
      <c r="J24" s="3"/>
      <c r="K24" s="18" t="s">
        <v>54</v>
      </c>
      <c r="L24" s="19">
        <v>1</v>
      </c>
      <c r="M24" s="3"/>
      <c r="N24" s="3"/>
      <c r="O24" s="3"/>
      <c r="P24" s="3"/>
      <c r="Q24" s="3"/>
    </row>
    <row r="25" spans="2:17" ht="45" x14ac:dyDescent="0.25">
      <c r="B25" s="132" t="s">
        <v>55</v>
      </c>
      <c r="C25" s="133"/>
      <c r="D25" s="31">
        <v>0</v>
      </c>
      <c r="E25" s="3"/>
      <c r="F25" s="3"/>
      <c r="G25" s="15" t="s">
        <v>51</v>
      </c>
      <c r="H25" s="32"/>
      <c r="I25" s="17"/>
      <c r="J25" s="3"/>
      <c r="K25" s="18" t="s">
        <v>56</v>
      </c>
      <c r="L25" s="19"/>
      <c r="M25" s="3"/>
      <c r="N25" s="3"/>
      <c r="O25" s="3"/>
      <c r="P25" s="3"/>
      <c r="Q25" s="3"/>
    </row>
    <row r="26" spans="2:17" ht="31.5" x14ac:dyDescent="0.25">
      <c r="B26" s="132" t="s">
        <v>57</v>
      </c>
      <c r="C26" s="133"/>
      <c r="D26" s="31">
        <v>0</v>
      </c>
      <c r="E26" s="3"/>
      <c r="F26" s="3"/>
      <c r="G26" s="15" t="s">
        <v>53</v>
      </c>
      <c r="H26" s="32"/>
      <c r="I26" s="17"/>
      <c r="J26" s="3"/>
      <c r="K26" s="18" t="s">
        <v>58</v>
      </c>
      <c r="L26" s="19"/>
      <c r="M26" s="3"/>
      <c r="N26" s="3"/>
      <c r="O26" s="3"/>
      <c r="P26" s="3"/>
      <c r="Q26" s="3"/>
    </row>
    <row r="27" spans="2:17" ht="31.5" x14ac:dyDescent="0.25">
      <c r="B27" s="132" t="s">
        <v>59</v>
      </c>
      <c r="C27" s="133"/>
      <c r="D27" s="31">
        <v>0</v>
      </c>
      <c r="E27" s="3"/>
      <c r="F27" s="3"/>
      <c r="G27" s="15" t="s">
        <v>55</v>
      </c>
      <c r="H27" s="32"/>
      <c r="I27" s="17"/>
      <c r="J27" s="3"/>
      <c r="K27" s="18" t="s">
        <v>60</v>
      </c>
      <c r="L27" s="19">
        <v>2</v>
      </c>
      <c r="M27" s="3"/>
      <c r="N27" s="3"/>
      <c r="O27" s="3"/>
      <c r="P27" s="3"/>
      <c r="Q27" s="3"/>
    </row>
    <row r="28" spans="2:17" ht="15.75" x14ac:dyDescent="0.25">
      <c r="B28" s="132" t="s">
        <v>61</v>
      </c>
      <c r="C28" s="133"/>
      <c r="D28" s="31">
        <v>0</v>
      </c>
      <c r="E28" s="3"/>
      <c r="F28" s="3"/>
      <c r="G28" s="15" t="s">
        <v>57</v>
      </c>
      <c r="H28" s="32">
        <v>3</v>
      </c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132" t="s">
        <v>63</v>
      </c>
      <c r="C29" s="133"/>
      <c r="D29" s="31">
        <v>3160</v>
      </c>
      <c r="E29" s="3"/>
      <c r="F29" s="3"/>
      <c r="G29" s="15" t="s">
        <v>59</v>
      </c>
      <c r="H29" s="32">
        <v>96</v>
      </c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64</v>
      </c>
      <c r="H30" s="33"/>
      <c r="I30" s="26"/>
    </row>
    <row r="31" spans="2:17" x14ac:dyDescent="0.25">
      <c r="G31" s="27"/>
      <c r="H31" s="26"/>
      <c r="I31" s="26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ACCC0-D60C-4980-B0D3-025BF7FAE3AA}">
  <dimension ref="B1:Q31"/>
  <sheetViews>
    <sheetView topLeftCell="C16" workbookViewId="0">
      <selection activeCell="H17" sqref="H17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154" t="s">
        <v>128</v>
      </c>
      <c r="D2" s="154"/>
      <c r="E2" s="9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67</v>
      </c>
      <c r="C3" s="134" t="s">
        <v>129</v>
      </c>
      <c r="D3" s="134"/>
      <c r="E3" s="9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135" t="s">
        <v>4</v>
      </c>
      <c r="C5" s="135"/>
      <c r="D5" s="135"/>
      <c r="E5" s="6"/>
      <c r="F5" s="3"/>
      <c r="G5" s="136" t="s">
        <v>5</v>
      </c>
      <c r="H5" s="136"/>
      <c r="I5" s="7"/>
      <c r="J5" s="3"/>
      <c r="K5" s="129" t="s">
        <v>6</v>
      </c>
      <c r="L5" s="129"/>
      <c r="M5" s="3"/>
      <c r="N5" s="3"/>
      <c r="O5" s="3"/>
      <c r="P5" s="3"/>
      <c r="Q5" s="3"/>
    </row>
    <row r="6" spans="2:17" ht="15.75" x14ac:dyDescent="0.25">
      <c r="B6" s="130" t="s">
        <v>7</v>
      </c>
      <c r="C6" s="131"/>
      <c r="D6" s="11" t="s">
        <v>8</v>
      </c>
      <c r="E6" s="92"/>
      <c r="F6" s="3"/>
      <c r="G6" s="10" t="s">
        <v>7</v>
      </c>
      <c r="H6" s="11" t="s">
        <v>8</v>
      </c>
      <c r="I6" s="92"/>
      <c r="J6" s="3"/>
      <c r="K6" s="12" t="s">
        <v>7</v>
      </c>
      <c r="L6" s="13" t="s">
        <v>8</v>
      </c>
      <c r="M6" s="3"/>
      <c r="N6" s="3"/>
      <c r="O6" s="3"/>
      <c r="P6" s="3"/>
      <c r="Q6" s="3"/>
    </row>
    <row r="7" spans="2:17" ht="15.75" x14ac:dyDescent="0.25">
      <c r="B7" s="132" t="s">
        <v>9</v>
      </c>
      <c r="C7" s="133"/>
      <c r="D7" s="31"/>
      <c r="E7" s="3"/>
      <c r="F7" s="3"/>
      <c r="G7" s="15" t="s">
        <v>10</v>
      </c>
      <c r="H7" s="36"/>
      <c r="I7" s="17"/>
      <c r="J7" s="3"/>
      <c r="K7" s="137" t="s">
        <v>11</v>
      </c>
      <c r="L7" s="138"/>
      <c r="M7" s="3"/>
      <c r="N7" s="3"/>
      <c r="O7" s="3"/>
      <c r="P7" s="3"/>
      <c r="Q7" s="3"/>
    </row>
    <row r="8" spans="2:17" ht="45" x14ac:dyDescent="0.25">
      <c r="B8" s="132" t="s">
        <v>12</v>
      </c>
      <c r="C8" s="133"/>
      <c r="D8" s="31"/>
      <c r="E8" s="3"/>
      <c r="F8" s="3"/>
      <c r="G8" s="15" t="s">
        <v>13</v>
      </c>
      <c r="H8" s="36"/>
      <c r="I8" s="17"/>
      <c r="J8" s="3"/>
      <c r="K8" s="18" t="s">
        <v>14</v>
      </c>
      <c r="L8" s="19"/>
      <c r="M8" s="3"/>
      <c r="N8" s="3"/>
      <c r="O8" s="3"/>
      <c r="P8" s="3"/>
      <c r="Q8" s="3"/>
    </row>
    <row r="9" spans="2:17" ht="30" x14ac:dyDescent="0.25">
      <c r="B9" s="132" t="s">
        <v>15</v>
      </c>
      <c r="C9" s="133"/>
      <c r="D9" s="31"/>
      <c r="E9" s="3"/>
      <c r="F9" s="3"/>
      <c r="G9" s="15" t="s">
        <v>16</v>
      </c>
      <c r="H9" s="36">
        <v>7</v>
      </c>
      <c r="I9" s="17"/>
      <c r="J9" s="3"/>
      <c r="K9" s="18" t="s">
        <v>17</v>
      </c>
      <c r="L9" s="19"/>
      <c r="M9" s="3"/>
      <c r="N9" s="3"/>
      <c r="O9" s="3"/>
      <c r="P9" s="3"/>
      <c r="Q9" s="3"/>
    </row>
    <row r="10" spans="2:17" ht="30" x14ac:dyDescent="0.25">
      <c r="B10" s="132" t="s">
        <v>18</v>
      </c>
      <c r="C10" s="133"/>
      <c r="D10" s="31"/>
      <c r="E10" s="3"/>
      <c r="F10" s="3"/>
      <c r="G10" s="15" t="s">
        <v>18</v>
      </c>
      <c r="H10" s="36">
        <f>120+120+200+80+80+60+120</f>
        <v>780</v>
      </c>
      <c r="I10" s="17"/>
      <c r="J10" s="3"/>
      <c r="K10" s="18" t="s">
        <v>19</v>
      </c>
      <c r="L10" s="19"/>
      <c r="M10" s="3"/>
      <c r="N10" s="3"/>
      <c r="O10" s="3"/>
      <c r="P10" s="3"/>
      <c r="Q10" s="3"/>
    </row>
    <row r="11" spans="2:17" ht="45" x14ac:dyDescent="0.25">
      <c r="B11" s="132" t="s">
        <v>20</v>
      </c>
      <c r="C11" s="133"/>
      <c r="D11" s="31"/>
      <c r="E11" s="3"/>
      <c r="F11" s="3"/>
      <c r="G11" s="15" t="s">
        <v>21</v>
      </c>
      <c r="H11" s="36">
        <v>1</v>
      </c>
      <c r="I11" s="17"/>
      <c r="J11" s="3"/>
      <c r="K11" s="18" t="s">
        <v>22</v>
      </c>
      <c r="L11" s="19"/>
      <c r="M11" s="3"/>
      <c r="N11" s="3"/>
      <c r="O11" s="3"/>
      <c r="P11" s="3"/>
      <c r="Q11" s="3"/>
    </row>
    <row r="12" spans="2:17" ht="31.5" x14ac:dyDescent="0.25">
      <c r="B12" s="132" t="s">
        <v>23</v>
      </c>
      <c r="C12" s="133"/>
      <c r="D12" s="31"/>
      <c r="E12" s="3"/>
      <c r="F12" s="3"/>
      <c r="G12" s="15" t="s">
        <v>24</v>
      </c>
      <c r="H12" s="36">
        <v>20000</v>
      </c>
      <c r="I12" s="17"/>
      <c r="J12" s="3"/>
      <c r="K12" s="18" t="s">
        <v>25</v>
      </c>
      <c r="L12" s="19"/>
      <c r="M12" s="3"/>
      <c r="N12" s="3"/>
      <c r="O12" s="3"/>
      <c r="P12" s="3"/>
      <c r="Q12" s="3"/>
    </row>
    <row r="13" spans="2:17" ht="30" x14ac:dyDescent="0.25">
      <c r="B13" s="132" t="s">
        <v>26</v>
      </c>
      <c r="C13" s="133"/>
      <c r="D13" s="31"/>
      <c r="E13" s="3"/>
      <c r="F13" s="3"/>
      <c r="G13" s="15" t="s">
        <v>27</v>
      </c>
      <c r="H13" s="36"/>
      <c r="I13" s="17"/>
      <c r="J13" s="3"/>
      <c r="K13" s="18" t="s">
        <v>28</v>
      </c>
      <c r="L13" s="19"/>
      <c r="M13" s="3"/>
      <c r="N13" s="3"/>
      <c r="O13" s="3"/>
      <c r="P13" s="3"/>
      <c r="Q13" s="3"/>
    </row>
    <row r="14" spans="2:17" ht="45" x14ac:dyDescent="0.25">
      <c r="B14" s="132" t="s">
        <v>29</v>
      </c>
      <c r="C14" s="133"/>
      <c r="D14" s="31"/>
      <c r="E14" s="3"/>
      <c r="F14" s="3"/>
      <c r="G14" s="15" t="s">
        <v>30</v>
      </c>
      <c r="H14" s="36"/>
      <c r="I14" s="17"/>
      <c r="J14" s="3"/>
      <c r="K14" s="18" t="s">
        <v>31</v>
      </c>
      <c r="L14" s="19"/>
      <c r="M14" s="3"/>
      <c r="N14" s="3"/>
      <c r="O14" s="3"/>
      <c r="P14" s="3"/>
      <c r="Q14" s="3"/>
    </row>
    <row r="15" spans="2:17" ht="30" x14ac:dyDescent="0.25">
      <c r="B15" s="132" t="s">
        <v>32</v>
      </c>
      <c r="C15" s="133"/>
      <c r="D15" s="31"/>
      <c r="E15" s="3"/>
      <c r="F15" s="3"/>
      <c r="G15" s="15" t="s">
        <v>33</v>
      </c>
      <c r="H15" s="36">
        <v>2</v>
      </c>
      <c r="I15" s="17"/>
      <c r="J15" s="3"/>
      <c r="K15" s="18" t="s">
        <v>34</v>
      </c>
      <c r="L15" s="19"/>
      <c r="M15" s="3"/>
      <c r="N15" s="3"/>
      <c r="O15" s="3"/>
      <c r="P15" s="3"/>
      <c r="Q15" s="3"/>
    </row>
    <row r="16" spans="2:17" ht="30" x14ac:dyDescent="0.25">
      <c r="B16" s="132" t="s">
        <v>35</v>
      </c>
      <c r="C16" s="133"/>
      <c r="D16" s="31"/>
      <c r="E16" s="3"/>
      <c r="F16" s="3"/>
      <c r="G16" s="15" t="s">
        <v>36</v>
      </c>
      <c r="H16" s="36">
        <f>45+45</f>
        <v>90</v>
      </c>
      <c r="I16" s="17"/>
      <c r="J16" s="3"/>
      <c r="K16" s="18" t="s">
        <v>37</v>
      </c>
      <c r="L16" s="19"/>
      <c r="M16" s="3"/>
      <c r="N16" s="3"/>
      <c r="O16" s="3"/>
      <c r="P16" s="3"/>
      <c r="Q16" s="3"/>
    </row>
    <row r="17" spans="2:17" ht="30" x14ac:dyDescent="0.25">
      <c r="B17" s="132" t="s">
        <v>38</v>
      </c>
      <c r="C17" s="133"/>
      <c r="D17" s="31"/>
      <c r="E17" s="3"/>
      <c r="F17" s="3"/>
      <c r="G17" s="15" t="s">
        <v>32</v>
      </c>
      <c r="H17" s="36">
        <v>1</v>
      </c>
      <c r="I17" s="17"/>
      <c r="J17" s="3"/>
      <c r="K17" s="21" t="s">
        <v>39</v>
      </c>
      <c r="L17" s="19"/>
      <c r="M17" s="3"/>
      <c r="N17" s="3"/>
      <c r="O17" s="3"/>
      <c r="P17" s="3"/>
      <c r="Q17" s="3"/>
    </row>
    <row r="18" spans="2:17" ht="15.75" x14ac:dyDescent="0.25">
      <c r="B18" s="132" t="s">
        <v>40</v>
      </c>
      <c r="C18" s="133"/>
      <c r="D18" s="31"/>
      <c r="E18" s="3"/>
      <c r="F18" s="3"/>
      <c r="G18" s="15" t="s">
        <v>35</v>
      </c>
      <c r="H18" s="36"/>
      <c r="I18" s="17"/>
      <c r="J18" s="3"/>
      <c r="K18" s="139" t="s">
        <v>41</v>
      </c>
      <c r="L18" s="140"/>
      <c r="M18" s="3"/>
      <c r="N18" s="3"/>
      <c r="O18" s="3"/>
      <c r="P18" s="3"/>
      <c r="Q18" s="3"/>
    </row>
    <row r="19" spans="2:17" ht="45" x14ac:dyDescent="0.25">
      <c r="B19" s="132" t="s">
        <v>42</v>
      </c>
      <c r="C19" s="133"/>
      <c r="D19" s="31"/>
      <c r="E19" s="3"/>
      <c r="F19" s="3"/>
      <c r="G19" s="15" t="s">
        <v>43</v>
      </c>
      <c r="H19" s="36">
        <v>43</v>
      </c>
      <c r="I19" s="17"/>
      <c r="J19" s="3"/>
      <c r="K19" s="18" t="s">
        <v>44</v>
      </c>
      <c r="L19" s="19"/>
      <c r="M19" s="3"/>
      <c r="N19" s="3"/>
      <c r="O19" s="3"/>
      <c r="P19" s="3"/>
      <c r="Q19" s="3"/>
    </row>
    <row r="20" spans="2:17" ht="30" x14ac:dyDescent="0.25">
      <c r="B20" s="132" t="s">
        <v>45</v>
      </c>
      <c r="C20" s="133"/>
      <c r="D20" s="31"/>
      <c r="E20" s="3"/>
      <c r="F20" s="3"/>
      <c r="G20" s="15" t="s">
        <v>40</v>
      </c>
      <c r="H20" s="36"/>
      <c r="I20" s="17"/>
      <c r="J20" s="3"/>
      <c r="K20" s="18" t="s">
        <v>46</v>
      </c>
      <c r="L20" s="19"/>
      <c r="M20" s="3"/>
      <c r="N20" s="3"/>
      <c r="O20" s="3"/>
      <c r="P20" s="3"/>
      <c r="Q20" s="3"/>
    </row>
    <row r="21" spans="2:17" ht="15.75" x14ac:dyDescent="0.25">
      <c r="B21" s="132" t="s">
        <v>47</v>
      </c>
      <c r="C21" s="133"/>
      <c r="D21" s="31"/>
      <c r="E21" s="3"/>
      <c r="F21" s="3"/>
      <c r="G21" s="15" t="s">
        <v>42</v>
      </c>
      <c r="H21" s="36"/>
      <c r="I21" s="17"/>
      <c r="J21" s="3"/>
      <c r="K21" s="18" t="s">
        <v>48</v>
      </c>
      <c r="L21" s="19"/>
      <c r="M21" s="3"/>
      <c r="N21" s="3"/>
      <c r="O21" s="3"/>
      <c r="P21" s="3"/>
      <c r="Q21" s="3"/>
    </row>
    <row r="22" spans="2:17" ht="60" x14ac:dyDescent="0.25">
      <c r="B22" s="132" t="s">
        <v>49</v>
      </c>
      <c r="C22" s="133"/>
      <c r="D22" s="31"/>
      <c r="E22" s="3"/>
      <c r="F22" s="3"/>
      <c r="G22" s="15" t="s">
        <v>45</v>
      </c>
      <c r="H22" s="36">
        <v>1</v>
      </c>
      <c r="I22" s="17"/>
      <c r="J22" s="3"/>
      <c r="K22" s="21" t="s">
        <v>50</v>
      </c>
      <c r="L22" s="19"/>
      <c r="M22" s="3"/>
      <c r="N22" s="3"/>
      <c r="O22" s="3"/>
      <c r="P22" s="3"/>
      <c r="Q22" s="3"/>
    </row>
    <row r="23" spans="2:17" ht="30" x14ac:dyDescent="0.25">
      <c r="B23" s="132" t="s">
        <v>51</v>
      </c>
      <c r="C23" s="133"/>
      <c r="D23" s="31"/>
      <c r="E23" s="3"/>
      <c r="F23" s="3"/>
      <c r="G23" s="15" t="s">
        <v>47</v>
      </c>
      <c r="H23" s="36"/>
      <c r="I23" s="17"/>
      <c r="J23" s="3"/>
      <c r="K23" s="18" t="s">
        <v>52</v>
      </c>
      <c r="L23" s="19"/>
      <c r="M23" s="3"/>
      <c r="N23" s="3"/>
      <c r="O23" s="3"/>
      <c r="P23" s="3"/>
      <c r="Q23" s="3"/>
    </row>
    <row r="24" spans="2:17" ht="30" x14ac:dyDescent="0.25">
      <c r="B24" s="132" t="s">
        <v>53</v>
      </c>
      <c r="C24" s="133"/>
      <c r="D24" s="31"/>
      <c r="E24" s="3"/>
      <c r="F24" s="3"/>
      <c r="G24" s="15" t="s">
        <v>49</v>
      </c>
      <c r="H24" s="36">
        <v>16182</v>
      </c>
      <c r="I24" s="17"/>
      <c r="J24" s="3"/>
      <c r="K24" s="18" t="s">
        <v>54</v>
      </c>
      <c r="L24" s="19"/>
      <c r="M24" s="3"/>
      <c r="N24" s="3"/>
      <c r="O24" s="3"/>
      <c r="P24" s="3"/>
      <c r="Q24" s="3"/>
    </row>
    <row r="25" spans="2:17" ht="45" x14ac:dyDescent="0.25">
      <c r="B25" s="132" t="s">
        <v>55</v>
      </c>
      <c r="C25" s="133"/>
      <c r="D25" s="31"/>
      <c r="E25" s="3"/>
      <c r="F25" s="3"/>
      <c r="G25" s="15" t="s">
        <v>51</v>
      </c>
      <c r="H25" s="36"/>
      <c r="I25" s="17"/>
      <c r="J25" s="3"/>
      <c r="K25" s="18" t="s">
        <v>56</v>
      </c>
      <c r="L25" s="19"/>
      <c r="M25" s="3"/>
      <c r="N25" s="3"/>
      <c r="O25" s="3"/>
      <c r="P25" s="3"/>
      <c r="Q25" s="3"/>
    </row>
    <row r="26" spans="2:17" ht="31.5" x14ac:dyDescent="0.25">
      <c r="B26" s="132" t="s">
        <v>57</v>
      </c>
      <c r="C26" s="133"/>
      <c r="D26" s="31"/>
      <c r="E26" s="3"/>
      <c r="F26" s="3"/>
      <c r="G26" s="15" t="s">
        <v>53</v>
      </c>
      <c r="H26" s="36"/>
      <c r="I26" s="17"/>
      <c r="J26" s="3"/>
      <c r="K26" s="18" t="s">
        <v>58</v>
      </c>
      <c r="L26" s="19"/>
      <c r="M26" s="3"/>
      <c r="N26" s="3"/>
      <c r="O26" s="3"/>
      <c r="P26" s="3"/>
      <c r="Q26" s="3"/>
    </row>
    <row r="27" spans="2:17" ht="31.5" x14ac:dyDescent="0.25">
      <c r="B27" s="132" t="s">
        <v>59</v>
      </c>
      <c r="C27" s="133"/>
      <c r="D27" s="31"/>
      <c r="E27" s="3"/>
      <c r="F27" s="3"/>
      <c r="G27" s="15" t="s">
        <v>55</v>
      </c>
      <c r="H27" s="36"/>
      <c r="I27" s="17"/>
      <c r="J27" s="3"/>
      <c r="K27" s="18" t="s">
        <v>60</v>
      </c>
      <c r="L27" s="19"/>
      <c r="M27" s="3"/>
      <c r="N27" s="3"/>
      <c r="O27" s="3"/>
      <c r="P27" s="3"/>
      <c r="Q27" s="3"/>
    </row>
    <row r="28" spans="2:17" ht="15.75" x14ac:dyDescent="0.25">
      <c r="B28" s="132" t="s">
        <v>61</v>
      </c>
      <c r="C28" s="133"/>
      <c r="D28" s="31"/>
      <c r="E28" s="3"/>
      <c r="F28" s="3"/>
      <c r="G28" s="15" t="s">
        <v>57</v>
      </c>
      <c r="H28" s="36"/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132" t="s">
        <v>63</v>
      </c>
      <c r="C29" s="133"/>
      <c r="D29" s="31"/>
      <c r="E29" s="3"/>
      <c r="F29" s="3"/>
      <c r="G29" s="15" t="s">
        <v>59</v>
      </c>
      <c r="H29" s="36"/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64</v>
      </c>
      <c r="H30" s="25"/>
      <c r="I30" s="26"/>
    </row>
    <row r="31" spans="2:17" x14ac:dyDescent="0.25">
      <c r="G31" s="27"/>
      <c r="H31" s="26"/>
      <c r="I31" s="26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2E492-EC08-42F0-8A59-9A3AF10C4CCF}">
  <dimension ref="B1:Q31"/>
  <sheetViews>
    <sheetView topLeftCell="A19" workbookViewId="0">
      <selection activeCell="G23" sqref="G23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134" t="s">
        <v>130</v>
      </c>
      <c r="D2" s="134"/>
      <c r="E2" s="9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67</v>
      </c>
      <c r="C3" s="134">
        <v>2019</v>
      </c>
      <c r="D3" s="134"/>
      <c r="E3" s="9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135" t="s">
        <v>4</v>
      </c>
      <c r="C5" s="135"/>
      <c r="D5" s="135"/>
      <c r="E5" s="6"/>
      <c r="F5" s="3"/>
      <c r="G5" s="136" t="s">
        <v>5</v>
      </c>
      <c r="H5" s="136"/>
      <c r="I5" s="7"/>
      <c r="J5" s="3"/>
      <c r="K5" s="129" t="s">
        <v>6</v>
      </c>
      <c r="L5" s="129"/>
      <c r="M5" s="3"/>
      <c r="N5" s="3"/>
      <c r="O5" s="3"/>
      <c r="P5" s="3"/>
      <c r="Q5" s="3"/>
    </row>
    <row r="6" spans="2:17" ht="15.75" x14ac:dyDescent="0.25">
      <c r="B6" s="130" t="s">
        <v>7</v>
      </c>
      <c r="C6" s="131"/>
      <c r="D6" s="11" t="s">
        <v>8</v>
      </c>
      <c r="E6" s="92"/>
      <c r="F6" s="3"/>
      <c r="G6" s="10" t="s">
        <v>7</v>
      </c>
      <c r="H6" s="11" t="s">
        <v>8</v>
      </c>
      <c r="I6" s="92"/>
      <c r="J6" s="3"/>
      <c r="K6" s="12" t="s">
        <v>7</v>
      </c>
      <c r="L6" s="13" t="s">
        <v>8</v>
      </c>
      <c r="M6" s="3"/>
      <c r="N6" s="3"/>
      <c r="O6" s="3"/>
      <c r="P6" s="3"/>
      <c r="Q6" s="3"/>
    </row>
    <row r="7" spans="2:17" ht="15.75" x14ac:dyDescent="0.25">
      <c r="B7" s="132" t="s">
        <v>9</v>
      </c>
      <c r="C7" s="133"/>
      <c r="D7" s="31"/>
      <c r="E7" s="3"/>
      <c r="F7" s="3"/>
      <c r="G7" s="15" t="s">
        <v>10</v>
      </c>
      <c r="H7" s="36">
        <v>4</v>
      </c>
      <c r="I7" s="17"/>
      <c r="J7" s="3"/>
      <c r="K7" s="137" t="s">
        <v>11</v>
      </c>
      <c r="L7" s="138"/>
      <c r="M7" s="3"/>
      <c r="N7" s="3"/>
      <c r="O7" s="3"/>
      <c r="P7" s="3"/>
      <c r="Q7" s="3"/>
    </row>
    <row r="8" spans="2:17" ht="45" x14ac:dyDescent="0.25">
      <c r="B8" s="132" t="s">
        <v>12</v>
      </c>
      <c r="C8" s="133"/>
      <c r="D8" s="31"/>
      <c r="E8" s="3"/>
      <c r="F8" s="3"/>
      <c r="G8" s="15" t="s">
        <v>13</v>
      </c>
      <c r="H8" s="36">
        <v>68</v>
      </c>
      <c r="I8" s="17"/>
      <c r="J8" s="3"/>
      <c r="K8" s="18" t="s">
        <v>14</v>
      </c>
      <c r="L8" s="19"/>
      <c r="M8" s="3"/>
      <c r="N8" s="3"/>
      <c r="O8" s="3"/>
      <c r="P8" s="3"/>
      <c r="Q8" s="3"/>
    </row>
    <row r="9" spans="2:17" ht="30" x14ac:dyDescent="0.25">
      <c r="B9" s="132" t="s">
        <v>15</v>
      </c>
      <c r="C9" s="133"/>
      <c r="D9" s="31"/>
      <c r="E9" s="3"/>
      <c r="F9" s="3"/>
      <c r="G9" s="15" t="s">
        <v>16</v>
      </c>
      <c r="H9" s="36">
        <v>2</v>
      </c>
      <c r="I9" s="17"/>
      <c r="J9" s="3"/>
      <c r="K9" s="18" t="s">
        <v>17</v>
      </c>
      <c r="L9" s="19"/>
      <c r="M9" s="3"/>
      <c r="N9" s="3"/>
      <c r="O9" s="3"/>
      <c r="P9" s="3"/>
      <c r="Q9" s="3"/>
    </row>
    <row r="10" spans="2:17" ht="30" x14ac:dyDescent="0.25">
      <c r="B10" s="132" t="s">
        <v>18</v>
      </c>
      <c r="C10" s="133"/>
      <c r="D10" s="31"/>
      <c r="E10" s="3"/>
      <c r="F10" s="3"/>
      <c r="G10" s="15" t="s">
        <v>18</v>
      </c>
      <c r="H10" s="36">
        <v>87</v>
      </c>
      <c r="I10" s="17"/>
      <c r="J10" s="3"/>
      <c r="K10" s="18" t="s">
        <v>19</v>
      </c>
      <c r="L10" s="19"/>
      <c r="M10" s="3"/>
      <c r="N10" s="3"/>
      <c r="O10" s="3"/>
      <c r="P10" s="3"/>
      <c r="Q10" s="3"/>
    </row>
    <row r="11" spans="2:17" ht="45" x14ac:dyDescent="0.25">
      <c r="B11" s="132" t="s">
        <v>20</v>
      </c>
      <c r="C11" s="133"/>
      <c r="D11" s="31"/>
      <c r="E11" s="3"/>
      <c r="F11" s="3"/>
      <c r="G11" s="15" t="s">
        <v>21</v>
      </c>
      <c r="H11" s="36"/>
      <c r="I11" s="17"/>
      <c r="J11" s="3"/>
      <c r="K11" s="18" t="s">
        <v>22</v>
      </c>
      <c r="L11" s="19"/>
      <c r="M11" s="3"/>
      <c r="N11" s="3"/>
      <c r="O11" s="3"/>
      <c r="P11" s="3"/>
      <c r="Q11" s="3"/>
    </row>
    <row r="12" spans="2:17" ht="31.5" x14ac:dyDescent="0.25">
      <c r="B12" s="132" t="s">
        <v>23</v>
      </c>
      <c r="C12" s="133"/>
      <c r="D12" s="31"/>
      <c r="E12" s="3"/>
      <c r="F12" s="3"/>
      <c r="G12" s="15" t="s">
        <v>24</v>
      </c>
      <c r="H12" s="36"/>
      <c r="I12" s="17"/>
      <c r="J12" s="3"/>
      <c r="K12" s="18" t="s">
        <v>25</v>
      </c>
      <c r="L12" s="19"/>
      <c r="M12" s="3"/>
      <c r="N12" s="3"/>
      <c r="O12" s="3"/>
      <c r="P12" s="3"/>
      <c r="Q12" s="3"/>
    </row>
    <row r="13" spans="2:17" ht="30" x14ac:dyDescent="0.25">
      <c r="B13" s="132" t="s">
        <v>26</v>
      </c>
      <c r="C13" s="133"/>
      <c r="D13" s="31"/>
      <c r="E13" s="3"/>
      <c r="F13" s="3"/>
      <c r="G13" s="15" t="s">
        <v>27</v>
      </c>
      <c r="H13" s="36">
        <v>6</v>
      </c>
      <c r="I13" s="17"/>
      <c r="J13" s="3"/>
      <c r="K13" s="18" t="s">
        <v>28</v>
      </c>
      <c r="L13" s="19"/>
      <c r="M13" s="3"/>
      <c r="N13" s="3"/>
      <c r="O13" s="3"/>
      <c r="P13" s="3"/>
      <c r="Q13" s="3"/>
    </row>
    <row r="14" spans="2:17" ht="45" x14ac:dyDescent="0.25">
      <c r="B14" s="132" t="s">
        <v>29</v>
      </c>
      <c r="C14" s="133"/>
      <c r="D14" s="31"/>
      <c r="E14" s="3"/>
      <c r="F14" s="3"/>
      <c r="G14" s="15" t="s">
        <v>30</v>
      </c>
      <c r="H14" s="36">
        <v>135</v>
      </c>
      <c r="I14" s="17"/>
      <c r="J14" s="3"/>
      <c r="K14" s="18" t="s">
        <v>31</v>
      </c>
      <c r="L14" s="19"/>
      <c r="M14" s="3"/>
      <c r="N14" s="3"/>
      <c r="O14" s="3"/>
      <c r="P14" s="3"/>
      <c r="Q14" s="3"/>
    </row>
    <row r="15" spans="2:17" ht="30" x14ac:dyDescent="0.25">
      <c r="B15" s="132" t="s">
        <v>32</v>
      </c>
      <c r="C15" s="133"/>
      <c r="D15" s="31"/>
      <c r="E15" s="3"/>
      <c r="F15" s="3"/>
      <c r="G15" s="15" t="s">
        <v>33</v>
      </c>
      <c r="H15" s="36">
        <v>2</v>
      </c>
      <c r="I15" s="17"/>
      <c r="J15" s="3"/>
      <c r="K15" s="18" t="s">
        <v>34</v>
      </c>
      <c r="L15" s="19"/>
      <c r="M15" s="3"/>
      <c r="N15" s="3"/>
      <c r="O15" s="3"/>
      <c r="P15" s="3"/>
      <c r="Q15" s="3"/>
    </row>
    <row r="16" spans="2:17" ht="30" x14ac:dyDescent="0.25">
      <c r="B16" s="132" t="s">
        <v>35</v>
      </c>
      <c r="C16" s="133"/>
      <c r="D16" s="31"/>
      <c r="E16" s="3"/>
      <c r="F16" s="3"/>
      <c r="G16" s="15" t="s">
        <v>36</v>
      </c>
      <c r="H16" s="36">
        <v>40</v>
      </c>
      <c r="I16" s="17"/>
      <c r="J16" s="3"/>
      <c r="K16" s="18" t="s">
        <v>37</v>
      </c>
      <c r="L16" s="19"/>
      <c r="M16" s="3"/>
      <c r="N16" s="3"/>
      <c r="O16" s="3"/>
      <c r="P16" s="3"/>
      <c r="Q16" s="3"/>
    </row>
    <row r="17" spans="2:17" ht="30" x14ac:dyDescent="0.25">
      <c r="B17" s="132" t="s">
        <v>38</v>
      </c>
      <c r="C17" s="133"/>
      <c r="D17" s="31"/>
      <c r="E17" s="3"/>
      <c r="F17" s="3"/>
      <c r="G17" s="15" t="s">
        <v>32</v>
      </c>
      <c r="H17" s="36">
        <v>2</v>
      </c>
      <c r="I17" s="17"/>
      <c r="J17" s="3"/>
      <c r="K17" s="21" t="s">
        <v>39</v>
      </c>
      <c r="L17" s="19"/>
      <c r="M17" s="3"/>
      <c r="N17" s="3"/>
      <c r="O17" s="3"/>
      <c r="P17" s="3"/>
      <c r="Q17" s="3"/>
    </row>
    <row r="18" spans="2:17" ht="15.75" x14ac:dyDescent="0.25">
      <c r="B18" s="132" t="s">
        <v>40</v>
      </c>
      <c r="C18" s="133"/>
      <c r="D18" s="31"/>
      <c r="E18" s="3"/>
      <c r="F18" s="3"/>
      <c r="G18" s="15" t="s">
        <v>35</v>
      </c>
      <c r="H18" s="36"/>
      <c r="I18" s="17"/>
      <c r="J18" s="3"/>
      <c r="K18" s="139" t="s">
        <v>41</v>
      </c>
      <c r="L18" s="140"/>
      <c r="M18" s="3"/>
      <c r="N18" s="3"/>
      <c r="O18" s="3"/>
      <c r="P18" s="3"/>
      <c r="Q18" s="3"/>
    </row>
    <row r="19" spans="2:17" ht="45" x14ac:dyDescent="0.25">
      <c r="B19" s="132" t="s">
        <v>42</v>
      </c>
      <c r="C19" s="133"/>
      <c r="D19" s="31"/>
      <c r="E19" s="3"/>
      <c r="F19" s="3"/>
      <c r="G19" s="15" t="s">
        <v>43</v>
      </c>
      <c r="H19" s="36"/>
      <c r="I19" s="17"/>
      <c r="J19" s="3"/>
      <c r="K19" s="18" t="s">
        <v>44</v>
      </c>
      <c r="L19" s="19"/>
      <c r="M19" s="3"/>
      <c r="N19" s="3"/>
      <c r="O19" s="3"/>
      <c r="P19" s="3"/>
      <c r="Q19" s="3"/>
    </row>
    <row r="20" spans="2:17" ht="30" x14ac:dyDescent="0.25">
      <c r="B20" s="132" t="s">
        <v>45</v>
      </c>
      <c r="C20" s="133"/>
      <c r="D20" s="31"/>
      <c r="E20" s="3"/>
      <c r="F20" s="3"/>
      <c r="G20" s="15" t="s">
        <v>40</v>
      </c>
      <c r="H20" s="36"/>
      <c r="I20" s="17"/>
      <c r="J20" s="3"/>
      <c r="K20" s="18" t="s">
        <v>46</v>
      </c>
      <c r="L20" s="19"/>
      <c r="M20" s="3"/>
      <c r="N20" s="3"/>
      <c r="O20" s="3"/>
      <c r="P20" s="3"/>
      <c r="Q20" s="3"/>
    </row>
    <row r="21" spans="2:17" ht="15.75" x14ac:dyDescent="0.25">
      <c r="B21" s="132" t="s">
        <v>47</v>
      </c>
      <c r="C21" s="133"/>
      <c r="D21" s="31"/>
      <c r="E21" s="3"/>
      <c r="F21" s="3"/>
      <c r="G21" s="15" t="s">
        <v>42</v>
      </c>
      <c r="H21" s="36"/>
      <c r="I21" s="17"/>
      <c r="J21" s="3"/>
      <c r="K21" s="18" t="s">
        <v>48</v>
      </c>
      <c r="L21" s="19"/>
      <c r="M21" s="3"/>
      <c r="N21" s="3"/>
      <c r="O21" s="3"/>
      <c r="P21" s="3"/>
      <c r="Q21" s="3"/>
    </row>
    <row r="22" spans="2:17" ht="60" x14ac:dyDescent="0.25">
      <c r="B22" s="132" t="s">
        <v>49</v>
      </c>
      <c r="C22" s="133"/>
      <c r="D22" s="31"/>
      <c r="E22" s="3"/>
      <c r="F22" s="3"/>
      <c r="G22" s="15" t="s">
        <v>45</v>
      </c>
      <c r="H22" s="36">
        <v>1</v>
      </c>
      <c r="I22" s="17"/>
      <c r="J22" s="3"/>
      <c r="K22" s="21" t="s">
        <v>50</v>
      </c>
      <c r="L22" s="19"/>
      <c r="M22" s="3"/>
      <c r="N22" s="3"/>
      <c r="O22" s="3"/>
      <c r="P22" s="3"/>
      <c r="Q22" s="3"/>
    </row>
    <row r="23" spans="2:17" ht="30" x14ac:dyDescent="0.25">
      <c r="B23" s="132" t="s">
        <v>51</v>
      </c>
      <c r="C23" s="133"/>
      <c r="D23" s="31"/>
      <c r="E23" s="3"/>
      <c r="F23" s="3"/>
      <c r="G23" s="15" t="s">
        <v>47</v>
      </c>
      <c r="H23" s="36"/>
      <c r="I23" s="17"/>
      <c r="J23" s="3"/>
      <c r="K23" s="18" t="s">
        <v>52</v>
      </c>
      <c r="L23" s="19"/>
      <c r="M23" s="3"/>
      <c r="N23" s="3"/>
      <c r="O23" s="3"/>
      <c r="P23" s="3"/>
      <c r="Q23" s="3"/>
    </row>
    <row r="24" spans="2:17" ht="30" x14ac:dyDescent="0.25">
      <c r="B24" s="132" t="s">
        <v>53</v>
      </c>
      <c r="C24" s="133"/>
      <c r="D24" s="31"/>
      <c r="E24" s="3"/>
      <c r="F24" s="3"/>
      <c r="G24" s="15" t="s">
        <v>49</v>
      </c>
      <c r="H24" s="36">
        <v>1526</v>
      </c>
      <c r="I24" s="17"/>
      <c r="J24" s="3"/>
      <c r="K24" s="18" t="s">
        <v>54</v>
      </c>
      <c r="L24" s="19"/>
      <c r="M24" s="3"/>
      <c r="N24" s="3"/>
      <c r="O24" s="3"/>
      <c r="P24" s="3"/>
      <c r="Q24" s="3"/>
    </row>
    <row r="25" spans="2:17" ht="45" x14ac:dyDescent="0.25">
      <c r="B25" s="132" t="s">
        <v>55</v>
      </c>
      <c r="C25" s="133"/>
      <c r="D25" s="31"/>
      <c r="E25" s="3"/>
      <c r="F25" s="3"/>
      <c r="G25" s="15" t="s">
        <v>51</v>
      </c>
      <c r="H25" s="36"/>
      <c r="I25" s="17"/>
      <c r="J25" s="3"/>
      <c r="K25" s="18" t="s">
        <v>56</v>
      </c>
      <c r="L25" s="19"/>
      <c r="M25" s="3"/>
      <c r="N25" s="3"/>
      <c r="O25" s="3"/>
      <c r="P25" s="3"/>
      <c r="Q25" s="3"/>
    </row>
    <row r="26" spans="2:17" ht="31.5" x14ac:dyDescent="0.25">
      <c r="B26" s="132" t="s">
        <v>57</v>
      </c>
      <c r="C26" s="133"/>
      <c r="D26" s="31"/>
      <c r="E26" s="3"/>
      <c r="F26" s="3"/>
      <c r="G26" s="15" t="s">
        <v>53</v>
      </c>
      <c r="H26" s="36"/>
      <c r="I26" s="17"/>
      <c r="J26" s="3"/>
      <c r="K26" s="18" t="s">
        <v>58</v>
      </c>
      <c r="L26" s="19"/>
      <c r="M26" s="3"/>
      <c r="N26" s="3"/>
      <c r="O26" s="3"/>
      <c r="P26" s="3"/>
      <c r="Q26" s="3"/>
    </row>
    <row r="27" spans="2:17" ht="31.5" x14ac:dyDescent="0.25">
      <c r="B27" s="132" t="s">
        <v>59</v>
      </c>
      <c r="C27" s="133"/>
      <c r="D27" s="31"/>
      <c r="E27" s="3"/>
      <c r="F27" s="3"/>
      <c r="G27" s="15" t="s">
        <v>55</v>
      </c>
      <c r="H27" s="36"/>
      <c r="I27" s="17"/>
      <c r="J27" s="3"/>
      <c r="K27" s="18" t="s">
        <v>60</v>
      </c>
      <c r="L27" s="19"/>
      <c r="M27" s="3"/>
      <c r="N27" s="3"/>
      <c r="O27" s="3"/>
      <c r="P27" s="3"/>
      <c r="Q27" s="3"/>
    </row>
    <row r="28" spans="2:17" ht="15.75" x14ac:dyDescent="0.25">
      <c r="B28" s="132" t="s">
        <v>61</v>
      </c>
      <c r="C28" s="133"/>
      <c r="D28" s="31"/>
      <c r="E28" s="3"/>
      <c r="F28" s="3"/>
      <c r="G28" s="15" t="s">
        <v>57</v>
      </c>
      <c r="H28" s="36"/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132" t="s">
        <v>63</v>
      </c>
      <c r="C29" s="133"/>
      <c r="D29" s="31"/>
      <c r="E29" s="3"/>
      <c r="F29" s="3"/>
      <c r="G29" s="15" t="s">
        <v>59</v>
      </c>
      <c r="H29" s="36"/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64</v>
      </c>
      <c r="H30" s="25"/>
      <c r="I30" s="26"/>
    </row>
    <row r="31" spans="2:17" x14ac:dyDescent="0.25">
      <c r="G31" s="27"/>
      <c r="H31" s="26"/>
      <c r="I31" s="26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AC70C-A481-4C23-B707-DFD7F9D3495C}">
  <dimension ref="B1:Q31"/>
  <sheetViews>
    <sheetView topLeftCell="B22" workbookViewId="0">
      <selection activeCell="G19" sqref="G19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00" t="s">
        <v>1</v>
      </c>
      <c r="C2" s="134" t="s">
        <v>131</v>
      </c>
      <c r="D2" s="134"/>
      <c r="E2" s="9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97</v>
      </c>
      <c r="C3" s="134">
        <v>2019</v>
      </c>
      <c r="D3" s="134"/>
      <c r="E3" s="9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135" t="s">
        <v>4</v>
      </c>
      <c r="C5" s="135"/>
      <c r="D5" s="135"/>
      <c r="E5" s="6"/>
      <c r="F5" s="3"/>
      <c r="G5" s="136" t="s">
        <v>5</v>
      </c>
      <c r="H5" s="136"/>
      <c r="I5" s="7"/>
      <c r="J5" s="3"/>
      <c r="K5" s="129" t="s">
        <v>6</v>
      </c>
      <c r="L5" s="129"/>
      <c r="M5" s="3"/>
      <c r="N5" s="3"/>
      <c r="O5" s="3"/>
      <c r="P5" s="3"/>
      <c r="Q5" s="3"/>
    </row>
    <row r="6" spans="2:17" ht="15.75" x14ac:dyDescent="0.25">
      <c r="B6" s="130" t="s">
        <v>7</v>
      </c>
      <c r="C6" s="131"/>
      <c r="D6" s="11" t="s">
        <v>8</v>
      </c>
      <c r="E6" s="97"/>
      <c r="F6" s="3"/>
      <c r="G6" s="10" t="s">
        <v>7</v>
      </c>
      <c r="H6" s="11" t="s">
        <v>8</v>
      </c>
      <c r="I6" s="97"/>
      <c r="J6" s="3"/>
      <c r="K6" s="12" t="s">
        <v>7</v>
      </c>
      <c r="L6" s="13" t="s">
        <v>8</v>
      </c>
      <c r="M6" s="3"/>
      <c r="N6" s="3"/>
      <c r="O6" s="3"/>
      <c r="P6" s="3"/>
      <c r="Q6" s="3"/>
    </row>
    <row r="7" spans="2:17" ht="15.75" x14ac:dyDescent="0.25">
      <c r="B7" s="132" t="s">
        <v>9</v>
      </c>
      <c r="C7" s="133"/>
      <c r="D7" s="31"/>
      <c r="E7" s="3"/>
      <c r="F7" s="3"/>
      <c r="G7" s="15" t="s">
        <v>10</v>
      </c>
      <c r="H7" s="16">
        <v>24</v>
      </c>
      <c r="I7" s="17"/>
      <c r="J7" s="3"/>
      <c r="K7" s="137" t="s">
        <v>11</v>
      </c>
      <c r="L7" s="138"/>
      <c r="M7" s="3"/>
      <c r="N7" s="3"/>
      <c r="O7" s="3"/>
      <c r="P7" s="3"/>
      <c r="Q7" s="3"/>
    </row>
    <row r="8" spans="2:17" ht="45" x14ac:dyDescent="0.25">
      <c r="B8" s="132" t="s">
        <v>12</v>
      </c>
      <c r="C8" s="133"/>
      <c r="D8" s="31"/>
      <c r="E8" s="3"/>
      <c r="F8" s="3"/>
      <c r="G8" s="15" t="s">
        <v>13</v>
      </c>
      <c r="H8" s="16">
        <v>65</v>
      </c>
      <c r="I8" s="17"/>
      <c r="J8" s="3"/>
      <c r="K8" s="18" t="s">
        <v>14</v>
      </c>
      <c r="L8" s="19"/>
      <c r="M8" s="3"/>
      <c r="N8" s="3"/>
      <c r="O8" s="3"/>
      <c r="P8" s="3"/>
      <c r="Q8" s="3"/>
    </row>
    <row r="9" spans="2:17" ht="30" x14ac:dyDescent="0.25">
      <c r="B9" s="132" t="s">
        <v>15</v>
      </c>
      <c r="C9" s="133"/>
      <c r="D9" s="31"/>
      <c r="E9" s="3"/>
      <c r="F9" s="3"/>
      <c r="G9" s="15" t="s">
        <v>16</v>
      </c>
      <c r="H9" s="16">
        <v>1</v>
      </c>
      <c r="I9" s="17"/>
      <c r="J9" s="3"/>
      <c r="K9" s="101" t="s">
        <v>17</v>
      </c>
      <c r="L9" s="75">
        <v>7</v>
      </c>
      <c r="M9" s="3"/>
      <c r="N9" s="3"/>
      <c r="O9" s="3"/>
      <c r="P9" s="3"/>
      <c r="Q9" s="3"/>
    </row>
    <row r="10" spans="2:17" ht="30" x14ac:dyDescent="0.25">
      <c r="B10" s="132" t="s">
        <v>18</v>
      </c>
      <c r="C10" s="133"/>
      <c r="D10" s="31"/>
      <c r="E10" s="3"/>
      <c r="F10" s="3"/>
      <c r="G10" s="15" t="s">
        <v>18</v>
      </c>
      <c r="H10" s="16">
        <v>140</v>
      </c>
      <c r="I10" s="17"/>
      <c r="J10" s="3"/>
      <c r="K10" s="18" t="s">
        <v>19</v>
      </c>
      <c r="L10" s="19"/>
      <c r="M10" s="3"/>
      <c r="N10" s="3"/>
      <c r="O10" s="3"/>
      <c r="P10" s="3"/>
      <c r="Q10" s="3"/>
    </row>
    <row r="11" spans="2:17" ht="45" x14ac:dyDescent="0.25">
      <c r="B11" s="132" t="s">
        <v>20</v>
      </c>
      <c r="C11" s="133"/>
      <c r="D11" s="31"/>
      <c r="E11" s="3"/>
      <c r="F11" s="3"/>
      <c r="G11" s="15" t="s">
        <v>21</v>
      </c>
      <c r="H11" s="16"/>
      <c r="I11" s="17"/>
      <c r="J11" s="3"/>
      <c r="K11" s="18" t="s">
        <v>22</v>
      </c>
      <c r="L11" s="19"/>
      <c r="M11" s="3"/>
      <c r="N11" s="3"/>
      <c r="O11" s="3"/>
      <c r="P11" s="3"/>
      <c r="Q11" s="3"/>
    </row>
    <row r="12" spans="2:17" ht="31.5" x14ac:dyDescent="0.25">
      <c r="B12" s="132" t="s">
        <v>23</v>
      </c>
      <c r="C12" s="133"/>
      <c r="D12" s="31"/>
      <c r="E12" s="3"/>
      <c r="F12" s="3"/>
      <c r="G12" s="15" t="s">
        <v>24</v>
      </c>
      <c r="H12" s="16"/>
      <c r="I12" s="17"/>
      <c r="J12" s="3"/>
      <c r="K12" s="18" t="s">
        <v>25</v>
      </c>
      <c r="L12" s="19"/>
      <c r="M12" s="3"/>
      <c r="N12" s="3"/>
      <c r="O12" s="3"/>
      <c r="P12" s="3"/>
      <c r="Q12" s="3"/>
    </row>
    <row r="13" spans="2:17" ht="30" x14ac:dyDescent="0.25">
      <c r="B13" s="132" t="s">
        <v>26</v>
      </c>
      <c r="C13" s="133"/>
      <c r="D13" s="31"/>
      <c r="E13" s="3"/>
      <c r="F13" s="3"/>
      <c r="G13" s="15" t="s">
        <v>27</v>
      </c>
      <c r="H13" s="16">
        <v>2</v>
      </c>
      <c r="I13" s="17"/>
      <c r="J13" s="3"/>
      <c r="K13" s="18" t="s">
        <v>28</v>
      </c>
      <c r="L13" s="19"/>
      <c r="M13" s="3"/>
      <c r="N13" s="3"/>
      <c r="O13" s="3"/>
      <c r="P13" s="3"/>
      <c r="Q13" s="3"/>
    </row>
    <row r="14" spans="2:17" ht="45" x14ac:dyDescent="0.25">
      <c r="B14" s="132" t="s">
        <v>29</v>
      </c>
      <c r="C14" s="133"/>
      <c r="D14" s="31"/>
      <c r="E14" s="3"/>
      <c r="F14" s="3"/>
      <c r="G14" s="15" t="s">
        <v>30</v>
      </c>
      <c r="H14" s="16">
        <v>65</v>
      </c>
      <c r="I14" s="17"/>
      <c r="J14" s="3"/>
      <c r="K14" s="18" t="s">
        <v>31</v>
      </c>
      <c r="L14" s="19"/>
      <c r="M14" s="3"/>
      <c r="N14" s="3"/>
      <c r="O14" s="3"/>
      <c r="P14" s="3"/>
      <c r="Q14" s="3"/>
    </row>
    <row r="15" spans="2:17" ht="30" x14ac:dyDescent="0.25">
      <c r="B15" s="132" t="s">
        <v>32</v>
      </c>
      <c r="C15" s="133"/>
      <c r="D15" s="31"/>
      <c r="E15" s="3"/>
      <c r="F15" s="3"/>
      <c r="G15" s="15" t="s">
        <v>33</v>
      </c>
      <c r="H15" s="16">
        <v>1</v>
      </c>
      <c r="I15" s="17"/>
      <c r="J15" s="3"/>
      <c r="K15" s="18" t="s">
        <v>34</v>
      </c>
      <c r="L15" s="75">
        <v>1</v>
      </c>
      <c r="M15" s="3"/>
      <c r="N15" s="3"/>
      <c r="O15" s="3"/>
      <c r="P15" s="3"/>
      <c r="Q15" s="3"/>
    </row>
    <row r="16" spans="2:17" ht="30" x14ac:dyDescent="0.25">
      <c r="B16" s="132" t="s">
        <v>35</v>
      </c>
      <c r="C16" s="133"/>
      <c r="D16" s="31"/>
      <c r="E16" s="3"/>
      <c r="F16" s="3"/>
      <c r="G16" s="15" t="s">
        <v>36</v>
      </c>
      <c r="H16" s="16">
        <v>45</v>
      </c>
      <c r="I16" s="17"/>
      <c r="J16" s="3"/>
      <c r="K16" s="18" t="s">
        <v>37</v>
      </c>
      <c r="L16" s="19"/>
      <c r="M16" s="3"/>
      <c r="N16" s="3"/>
      <c r="O16" s="3"/>
      <c r="P16" s="3"/>
      <c r="Q16" s="3"/>
    </row>
    <row r="17" spans="2:17" ht="30" x14ac:dyDescent="0.25">
      <c r="B17" s="132" t="s">
        <v>38</v>
      </c>
      <c r="C17" s="133"/>
      <c r="D17" s="31"/>
      <c r="E17" s="3"/>
      <c r="F17" s="3"/>
      <c r="G17" s="15" t="s">
        <v>32</v>
      </c>
      <c r="H17" s="16"/>
      <c r="I17" s="17"/>
      <c r="J17" s="3"/>
      <c r="K17" s="21" t="s">
        <v>39</v>
      </c>
      <c r="L17" s="19"/>
      <c r="M17" s="3"/>
      <c r="N17" s="3"/>
      <c r="O17" s="3"/>
      <c r="P17" s="3"/>
      <c r="Q17" s="3"/>
    </row>
    <row r="18" spans="2:17" ht="15.75" x14ac:dyDescent="0.25">
      <c r="B18" s="132" t="s">
        <v>40</v>
      </c>
      <c r="C18" s="133"/>
      <c r="D18" s="31"/>
      <c r="E18" s="3"/>
      <c r="F18" s="3"/>
      <c r="G18" s="15" t="s">
        <v>35</v>
      </c>
      <c r="H18" s="16"/>
      <c r="I18" s="17"/>
      <c r="J18" s="3"/>
      <c r="K18" s="139" t="s">
        <v>41</v>
      </c>
      <c r="L18" s="140"/>
      <c r="M18" s="3"/>
      <c r="N18" s="3"/>
      <c r="O18" s="3"/>
      <c r="P18" s="3"/>
      <c r="Q18" s="3"/>
    </row>
    <row r="19" spans="2:17" ht="45" x14ac:dyDescent="0.25">
      <c r="B19" s="132" t="s">
        <v>42</v>
      </c>
      <c r="C19" s="133"/>
      <c r="D19" s="31"/>
      <c r="E19" s="3"/>
      <c r="F19" s="3"/>
      <c r="G19" s="15" t="s">
        <v>43</v>
      </c>
      <c r="H19" s="16">
        <v>2</v>
      </c>
      <c r="I19" s="17"/>
      <c r="J19" s="3"/>
      <c r="K19" s="18" t="s">
        <v>44</v>
      </c>
      <c r="L19" s="19"/>
      <c r="M19" s="3"/>
      <c r="N19" s="3"/>
      <c r="O19" s="3"/>
      <c r="P19" s="3"/>
      <c r="Q19" s="3"/>
    </row>
    <row r="20" spans="2:17" ht="30" x14ac:dyDescent="0.25">
      <c r="B20" s="132" t="s">
        <v>45</v>
      </c>
      <c r="C20" s="133"/>
      <c r="D20" s="31"/>
      <c r="E20" s="3"/>
      <c r="F20" s="3"/>
      <c r="G20" s="15" t="s">
        <v>40</v>
      </c>
      <c r="H20" s="16"/>
      <c r="I20" s="17"/>
      <c r="J20" s="3"/>
      <c r="K20" s="18" t="s">
        <v>46</v>
      </c>
      <c r="L20" s="19"/>
      <c r="M20" s="3"/>
      <c r="N20" s="3"/>
      <c r="O20" s="3"/>
      <c r="P20" s="3"/>
      <c r="Q20" s="3"/>
    </row>
    <row r="21" spans="2:17" ht="15.75" x14ac:dyDescent="0.25">
      <c r="B21" s="132" t="s">
        <v>47</v>
      </c>
      <c r="C21" s="133"/>
      <c r="D21" s="31"/>
      <c r="E21" s="3"/>
      <c r="F21" s="3"/>
      <c r="G21" s="15" t="s">
        <v>42</v>
      </c>
      <c r="H21" s="16"/>
      <c r="I21" s="17"/>
      <c r="J21" s="3"/>
      <c r="K21" s="18" t="s">
        <v>48</v>
      </c>
      <c r="L21" s="19"/>
      <c r="M21" s="3"/>
      <c r="N21" s="3"/>
      <c r="O21" s="3"/>
      <c r="P21" s="3"/>
      <c r="Q21" s="3"/>
    </row>
    <row r="22" spans="2:17" ht="60" x14ac:dyDescent="0.25">
      <c r="B22" s="132" t="s">
        <v>49</v>
      </c>
      <c r="C22" s="133"/>
      <c r="D22" s="31"/>
      <c r="E22" s="3"/>
      <c r="F22" s="3"/>
      <c r="G22" s="15" t="s">
        <v>45</v>
      </c>
      <c r="H22" s="16">
        <v>1</v>
      </c>
      <c r="I22" s="17"/>
      <c r="J22" s="3"/>
      <c r="K22" s="21" t="s">
        <v>50</v>
      </c>
      <c r="L22" s="19"/>
      <c r="M22" s="3"/>
      <c r="N22" s="3"/>
      <c r="O22" s="3"/>
      <c r="P22" s="3"/>
      <c r="Q22" s="3"/>
    </row>
    <row r="23" spans="2:17" ht="30" x14ac:dyDescent="0.25">
      <c r="B23" s="132" t="s">
        <v>51</v>
      </c>
      <c r="C23" s="133"/>
      <c r="D23" s="31"/>
      <c r="E23" s="3"/>
      <c r="F23" s="3"/>
      <c r="G23" s="15" t="s">
        <v>47</v>
      </c>
      <c r="H23" s="80">
        <v>23200</v>
      </c>
      <c r="I23" s="17"/>
      <c r="J23" s="3"/>
      <c r="K23" s="18" t="s">
        <v>52</v>
      </c>
      <c r="L23" s="19"/>
      <c r="M23" s="3"/>
      <c r="N23" s="3"/>
      <c r="O23" s="3"/>
      <c r="P23" s="3"/>
      <c r="Q23" s="3"/>
    </row>
    <row r="24" spans="2:17" ht="30" x14ac:dyDescent="0.25">
      <c r="B24" s="132" t="s">
        <v>53</v>
      </c>
      <c r="C24" s="133"/>
      <c r="D24" s="31"/>
      <c r="E24" s="3"/>
      <c r="F24" s="3"/>
      <c r="G24" s="15" t="s">
        <v>49</v>
      </c>
      <c r="H24" s="80">
        <v>47605</v>
      </c>
      <c r="I24" s="17"/>
      <c r="J24" s="3"/>
      <c r="K24" s="18" t="s">
        <v>54</v>
      </c>
      <c r="L24" s="19"/>
      <c r="M24" s="3"/>
      <c r="N24" s="3"/>
      <c r="O24" s="3"/>
      <c r="P24" s="3"/>
      <c r="Q24" s="3"/>
    </row>
    <row r="25" spans="2:17" ht="45" x14ac:dyDescent="0.25">
      <c r="B25" s="132" t="s">
        <v>55</v>
      </c>
      <c r="C25" s="133"/>
      <c r="D25" s="31"/>
      <c r="E25" s="3"/>
      <c r="F25" s="3"/>
      <c r="G25" s="15" t="s">
        <v>51</v>
      </c>
      <c r="H25" s="16"/>
      <c r="I25" s="17"/>
      <c r="J25" s="3"/>
      <c r="K25" s="18" t="s">
        <v>56</v>
      </c>
      <c r="L25" s="19"/>
      <c r="M25" s="3"/>
      <c r="N25" s="3"/>
      <c r="O25" s="3"/>
      <c r="P25" s="3"/>
      <c r="Q25" s="3"/>
    </row>
    <row r="26" spans="2:17" ht="31.5" x14ac:dyDescent="0.25">
      <c r="B26" s="132" t="s">
        <v>57</v>
      </c>
      <c r="C26" s="133"/>
      <c r="D26" s="31"/>
      <c r="E26" s="3"/>
      <c r="F26" s="3"/>
      <c r="G26" s="15" t="s">
        <v>53</v>
      </c>
      <c r="H26" s="16"/>
      <c r="I26" s="17"/>
      <c r="J26" s="3"/>
      <c r="K26" s="18" t="s">
        <v>58</v>
      </c>
      <c r="L26" s="75">
        <v>24</v>
      </c>
      <c r="M26" s="3"/>
      <c r="N26" s="3"/>
      <c r="O26" s="3"/>
      <c r="P26" s="3"/>
      <c r="Q26" s="3"/>
    </row>
    <row r="27" spans="2:17" ht="31.5" x14ac:dyDescent="0.25">
      <c r="B27" s="132" t="s">
        <v>59</v>
      </c>
      <c r="C27" s="133"/>
      <c r="D27" s="31"/>
      <c r="E27" s="3"/>
      <c r="F27" s="3"/>
      <c r="G27" s="15" t="s">
        <v>55</v>
      </c>
      <c r="H27" s="16"/>
      <c r="I27" s="17"/>
      <c r="J27" s="3"/>
      <c r="K27" s="18" t="s">
        <v>60</v>
      </c>
      <c r="L27" s="19"/>
      <c r="M27" s="3"/>
      <c r="N27" s="3"/>
      <c r="O27" s="3"/>
      <c r="P27" s="3"/>
      <c r="Q27" s="3"/>
    </row>
    <row r="28" spans="2:17" ht="15.75" x14ac:dyDescent="0.25">
      <c r="B28" s="132" t="s">
        <v>61</v>
      </c>
      <c r="C28" s="133"/>
      <c r="D28" s="31"/>
      <c r="E28" s="3"/>
      <c r="F28" s="3"/>
      <c r="G28" s="15" t="s">
        <v>57</v>
      </c>
      <c r="H28" s="16"/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132" t="s">
        <v>63</v>
      </c>
      <c r="C29" s="133"/>
      <c r="D29" s="31"/>
      <c r="E29" s="3"/>
      <c r="F29" s="3"/>
      <c r="G29" s="15" t="s">
        <v>59</v>
      </c>
      <c r="H29" s="16"/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64</v>
      </c>
      <c r="H30" s="40"/>
      <c r="I30" s="26"/>
    </row>
    <row r="31" spans="2:17" x14ac:dyDescent="0.25">
      <c r="G31" s="27"/>
      <c r="H31" s="26"/>
      <c r="I31" s="26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A9C8D-704D-49F4-93D7-6C848B46BDCA}">
  <dimension ref="B1:Q31"/>
  <sheetViews>
    <sheetView topLeftCell="B7" workbookViewId="0">
      <selection activeCell="H18" sqref="H18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134" t="s">
        <v>132</v>
      </c>
      <c r="D2" s="134"/>
      <c r="E2" s="9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67</v>
      </c>
      <c r="C3" s="134">
        <v>2019</v>
      </c>
      <c r="D3" s="134"/>
      <c r="E3" s="9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135" t="s">
        <v>4</v>
      </c>
      <c r="C5" s="135"/>
      <c r="D5" s="135"/>
      <c r="E5" s="6"/>
      <c r="F5" s="3"/>
      <c r="G5" s="136" t="s">
        <v>5</v>
      </c>
      <c r="H5" s="136"/>
      <c r="I5" s="7"/>
      <c r="J5" s="3"/>
      <c r="K5" s="129" t="s">
        <v>6</v>
      </c>
      <c r="L5" s="129"/>
      <c r="M5" s="3"/>
      <c r="N5" s="3"/>
      <c r="O5" s="3"/>
      <c r="P5" s="3"/>
      <c r="Q5" s="3"/>
    </row>
    <row r="6" spans="2:17" ht="15.75" x14ac:dyDescent="0.25">
      <c r="B6" s="130" t="s">
        <v>7</v>
      </c>
      <c r="C6" s="131"/>
      <c r="D6" s="11" t="s">
        <v>8</v>
      </c>
      <c r="E6" s="97"/>
      <c r="F6" s="3"/>
      <c r="G6" s="10" t="s">
        <v>7</v>
      </c>
      <c r="H6" s="11" t="s">
        <v>8</v>
      </c>
      <c r="I6" s="97"/>
      <c r="J6" s="3"/>
      <c r="K6" s="12" t="s">
        <v>7</v>
      </c>
      <c r="L6" s="13" t="s">
        <v>8</v>
      </c>
      <c r="M6" s="3"/>
      <c r="N6" s="3"/>
      <c r="O6" s="3"/>
      <c r="P6" s="3"/>
      <c r="Q6" s="3"/>
    </row>
    <row r="7" spans="2:17" ht="15.75" x14ac:dyDescent="0.25">
      <c r="B7" s="132" t="s">
        <v>9</v>
      </c>
      <c r="C7" s="133"/>
      <c r="D7" s="19"/>
      <c r="E7" s="3"/>
      <c r="F7" s="3"/>
      <c r="G7" s="15" t="s">
        <v>10</v>
      </c>
      <c r="H7" s="31">
        <v>20</v>
      </c>
      <c r="I7" s="17"/>
      <c r="J7" s="3"/>
      <c r="K7" s="137" t="s">
        <v>11</v>
      </c>
      <c r="L7" s="138"/>
      <c r="M7" s="3"/>
      <c r="N7" s="3"/>
      <c r="O7" s="3"/>
      <c r="P7" s="3"/>
      <c r="Q7" s="3"/>
    </row>
    <row r="8" spans="2:17" ht="45" x14ac:dyDescent="0.25">
      <c r="B8" s="132" t="s">
        <v>12</v>
      </c>
      <c r="C8" s="133"/>
      <c r="D8" s="19"/>
      <c r="E8" s="3"/>
      <c r="F8" s="3"/>
      <c r="G8" s="15" t="s">
        <v>13</v>
      </c>
      <c r="H8" s="31">
        <v>374</v>
      </c>
      <c r="I8" s="17"/>
      <c r="J8" s="3"/>
      <c r="K8" s="18" t="s">
        <v>14</v>
      </c>
      <c r="L8" s="19"/>
      <c r="M8" s="3"/>
      <c r="N8" s="3"/>
      <c r="O8" s="3"/>
      <c r="P8" s="3"/>
      <c r="Q8" s="3"/>
    </row>
    <row r="9" spans="2:17" ht="30" x14ac:dyDescent="0.25">
      <c r="B9" s="132" t="s">
        <v>15</v>
      </c>
      <c r="C9" s="133"/>
      <c r="D9" s="19"/>
      <c r="E9" s="3"/>
      <c r="F9" s="3"/>
      <c r="G9" s="15" t="s">
        <v>16</v>
      </c>
      <c r="H9" s="31">
        <v>3</v>
      </c>
      <c r="I9" s="17"/>
      <c r="J9" s="3"/>
      <c r="K9" s="18" t="s">
        <v>17</v>
      </c>
      <c r="L9" s="19"/>
      <c r="M9" s="3"/>
      <c r="N9" s="3"/>
      <c r="O9" s="3"/>
      <c r="P9" s="3"/>
      <c r="Q9" s="3"/>
    </row>
    <row r="10" spans="2:17" ht="30" x14ac:dyDescent="0.25">
      <c r="B10" s="132" t="s">
        <v>18</v>
      </c>
      <c r="C10" s="133"/>
      <c r="D10" s="19"/>
      <c r="E10" s="3"/>
      <c r="F10" s="3"/>
      <c r="G10" s="15" t="s">
        <v>18</v>
      </c>
      <c r="H10" s="31">
        <v>145</v>
      </c>
      <c r="I10" s="17"/>
      <c r="J10" s="3"/>
      <c r="K10" s="18" t="s">
        <v>19</v>
      </c>
      <c r="L10" s="19"/>
      <c r="M10" s="3"/>
      <c r="N10" s="3"/>
      <c r="O10" s="3"/>
      <c r="P10" s="3"/>
      <c r="Q10" s="3"/>
    </row>
    <row r="11" spans="2:17" ht="45" x14ac:dyDescent="0.25">
      <c r="B11" s="132" t="s">
        <v>20</v>
      </c>
      <c r="C11" s="133"/>
      <c r="D11" s="31"/>
      <c r="E11" s="3"/>
      <c r="F11" s="3"/>
      <c r="G11" s="15" t="s">
        <v>21</v>
      </c>
      <c r="H11" s="36">
        <v>2</v>
      </c>
      <c r="I11" s="17"/>
      <c r="J11" s="3"/>
      <c r="K11" s="18" t="s">
        <v>22</v>
      </c>
      <c r="L11" s="19"/>
      <c r="M11" s="3"/>
      <c r="N11" s="3"/>
      <c r="O11" s="3"/>
      <c r="P11" s="3"/>
      <c r="Q11" s="3"/>
    </row>
    <row r="12" spans="2:17" ht="31.5" x14ac:dyDescent="0.25">
      <c r="B12" s="132" t="s">
        <v>23</v>
      </c>
      <c r="C12" s="133"/>
      <c r="D12" s="31"/>
      <c r="E12" s="3"/>
      <c r="F12" s="3"/>
      <c r="G12" s="15" t="s">
        <v>24</v>
      </c>
      <c r="H12" s="36">
        <v>90000</v>
      </c>
      <c r="I12" s="17"/>
      <c r="J12" s="3"/>
      <c r="K12" s="18" t="s">
        <v>25</v>
      </c>
      <c r="L12" s="19"/>
      <c r="M12" s="3"/>
      <c r="N12" s="3"/>
      <c r="O12" s="3"/>
      <c r="P12" s="3"/>
      <c r="Q12" s="3"/>
    </row>
    <row r="13" spans="2:17" ht="30" x14ac:dyDescent="0.25">
      <c r="B13" s="132" t="s">
        <v>26</v>
      </c>
      <c r="C13" s="133"/>
      <c r="D13" s="31"/>
      <c r="E13" s="3"/>
      <c r="F13" s="3"/>
      <c r="G13" s="15" t="s">
        <v>27</v>
      </c>
      <c r="H13" s="36">
        <v>1</v>
      </c>
      <c r="I13" s="17"/>
      <c r="J13" s="3"/>
      <c r="K13" s="18" t="s">
        <v>28</v>
      </c>
      <c r="L13" s="19"/>
      <c r="M13" s="3"/>
      <c r="N13" s="3"/>
      <c r="O13" s="3"/>
      <c r="P13" s="3"/>
      <c r="Q13" s="3"/>
    </row>
    <row r="14" spans="2:17" ht="45" x14ac:dyDescent="0.25">
      <c r="B14" s="132" t="s">
        <v>29</v>
      </c>
      <c r="C14" s="133"/>
      <c r="D14" s="31"/>
      <c r="E14" s="3"/>
      <c r="F14" s="3"/>
      <c r="G14" s="15" t="s">
        <v>30</v>
      </c>
      <c r="H14" s="36">
        <v>30</v>
      </c>
      <c r="I14" s="17"/>
      <c r="J14" s="3"/>
      <c r="K14" s="18" t="s">
        <v>31</v>
      </c>
      <c r="L14" s="19"/>
      <c r="M14" s="3"/>
      <c r="N14" s="3"/>
      <c r="O14" s="3"/>
      <c r="P14" s="3"/>
      <c r="Q14" s="3"/>
    </row>
    <row r="15" spans="2:17" ht="30" x14ac:dyDescent="0.25">
      <c r="B15" s="132" t="s">
        <v>32</v>
      </c>
      <c r="C15" s="133"/>
      <c r="D15" s="19"/>
      <c r="E15" s="3"/>
      <c r="F15" s="3"/>
      <c r="G15" s="15" t="s">
        <v>33</v>
      </c>
      <c r="H15" s="36">
        <v>1</v>
      </c>
      <c r="I15" s="17"/>
      <c r="J15" s="3"/>
      <c r="K15" s="18" t="s">
        <v>34</v>
      </c>
      <c r="L15" s="19"/>
      <c r="M15" s="3"/>
      <c r="N15" s="3"/>
      <c r="O15" s="3"/>
      <c r="P15" s="3"/>
      <c r="Q15" s="3"/>
    </row>
    <row r="16" spans="2:17" ht="30" x14ac:dyDescent="0.25">
      <c r="B16" s="132" t="s">
        <v>35</v>
      </c>
      <c r="C16" s="133"/>
      <c r="D16" s="31"/>
      <c r="E16" s="3"/>
      <c r="F16" s="3"/>
      <c r="G16" s="15" t="s">
        <v>36</v>
      </c>
      <c r="H16" s="36">
        <v>41</v>
      </c>
      <c r="I16" s="17"/>
      <c r="J16" s="3"/>
      <c r="K16" s="18" t="s">
        <v>37</v>
      </c>
      <c r="L16" s="19"/>
      <c r="M16" s="3"/>
      <c r="N16" s="3"/>
      <c r="O16" s="3"/>
      <c r="P16" s="3"/>
      <c r="Q16" s="3"/>
    </row>
    <row r="17" spans="2:17" ht="30" x14ac:dyDescent="0.25">
      <c r="B17" s="132" t="s">
        <v>38</v>
      </c>
      <c r="C17" s="133"/>
      <c r="D17" s="31"/>
      <c r="E17" s="3"/>
      <c r="F17" s="3"/>
      <c r="G17" s="15" t="s">
        <v>32</v>
      </c>
      <c r="H17" s="36">
        <v>1</v>
      </c>
      <c r="I17" s="17"/>
      <c r="J17" s="3"/>
      <c r="K17" s="21" t="s">
        <v>39</v>
      </c>
      <c r="L17" s="19"/>
      <c r="M17" s="3"/>
      <c r="N17" s="3"/>
      <c r="O17" s="3"/>
      <c r="P17" s="3"/>
      <c r="Q17" s="3"/>
    </row>
    <row r="18" spans="2:17" ht="15.75" x14ac:dyDescent="0.25">
      <c r="B18" s="132" t="s">
        <v>40</v>
      </c>
      <c r="C18" s="133"/>
      <c r="D18" s="31"/>
      <c r="E18" s="3"/>
      <c r="F18" s="3"/>
      <c r="G18" s="15" t="s">
        <v>35</v>
      </c>
      <c r="H18" s="36"/>
      <c r="I18" s="17"/>
      <c r="J18" s="3"/>
      <c r="K18" s="139" t="s">
        <v>41</v>
      </c>
      <c r="L18" s="140"/>
      <c r="M18" s="3"/>
      <c r="N18" s="3"/>
      <c r="O18" s="3"/>
      <c r="P18" s="3"/>
      <c r="Q18" s="3"/>
    </row>
    <row r="19" spans="2:17" ht="45" x14ac:dyDescent="0.25">
      <c r="B19" s="132" t="s">
        <v>42</v>
      </c>
      <c r="C19" s="133"/>
      <c r="D19" s="31"/>
      <c r="E19" s="3"/>
      <c r="F19" s="3"/>
      <c r="G19" s="15" t="s">
        <v>43</v>
      </c>
      <c r="H19" s="36">
        <v>24</v>
      </c>
      <c r="I19" s="17"/>
      <c r="J19" s="3"/>
      <c r="K19" s="18" t="s">
        <v>44</v>
      </c>
      <c r="L19" s="19"/>
      <c r="M19" s="3"/>
      <c r="N19" s="3"/>
      <c r="O19" s="3"/>
      <c r="P19" s="3"/>
      <c r="Q19" s="3"/>
    </row>
    <row r="20" spans="2:17" ht="30" x14ac:dyDescent="0.25">
      <c r="B20" s="132" t="s">
        <v>45</v>
      </c>
      <c r="C20" s="133"/>
      <c r="D20" s="31"/>
      <c r="E20" s="3"/>
      <c r="F20" s="3"/>
      <c r="G20" s="15" t="s">
        <v>40</v>
      </c>
      <c r="H20" s="36"/>
      <c r="I20" s="17"/>
      <c r="J20" s="3"/>
      <c r="K20" s="18" t="s">
        <v>46</v>
      </c>
      <c r="L20" s="19"/>
      <c r="M20" s="3"/>
      <c r="N20" s="3"/>
      <c r="O20" s="3"/>
      <c r="P20" s="3"/>
      <c r="Q20" s="3"/>
    </row>
    <row r="21" spans="2:17" ht="15.75" x14ac:dyDescent="0.25">
      <c r="B21" s="132" t="s">
        <v>47</v>
      </c>
      <c r="C21" s="133"/>
      <c r="D21" s="31"/>
      <c r="E21" s="3"/>
      <c r="F21" s="3"/>
      <c r="G21" s="15" t="s">
        <v>42</v>
      </c>
      <c r="H21" s="36"/>
      <c r="I21" s="17"/>
      <c r="J21" s="3"/>
      <c r="K21" s="18" t="s">
        <v>48</v>
      </c>
      <c r="L21" s="19"/>
      <c r="M21" s="3"/>
      <c r="N21" s="3"/>
      <c r="O21" s="3"/>
      <c r="P21" s="3"/>
      <c r="Q21" s="3"/>
    </row>
    <row r="22" spans="2:17" ht="60" x14ac:dyDescent="0.25">
      <c r="B22" s="132" t="s">
        <v>49</v>
      </c>
      <c r="C22" s="133"/>
      <c r="D22" s="31"/>
      <c r="E22" s="3"/>
      <c r="F22" s="3"/>
      <c r="G22" s="15" t="s">
        <v>45</v>
      </c>
      <c r="H22" s="36">
        <v>1</v>
      </c>
      <c r="I22" s="17"/>
      <c r="J22" s="3"/>
      <c r="K22" s="21" t="s">
        <v>50</v>
      </c>
      <c r="L22" s="19"/>
      <c r="M22" s="3"/>
      <c r="N22" s="3"/>
      <c r="O22" s="3"/>
      <c r="P22" s="3"/>
      <c r="Q22" s="3"/>
    </row>
    <row r="23" spans="2:17" ht="30" x14ac:dyDescent="0.25">
      <c r="B23" s="132" t="s">
        <v>51</v>
      </c>
      <c r="C23" s="133"/>
      <c r="D23" s="31"/>
      <c r="E23" s="3"/>
      <c r="F23" s="3"/>
      <c r="G23" s="15" t="s">
        <v>47</v>
      </c>
      <c r="H23" s="36">
        <v>897</v>
      </c>
      <c r="I23" s="17"/>
      <c r="J23" s="3"/>
      <c r="K23" s="18" t="s">
        <v>52</v>
      </c>
      <c r="L23" s="19"/>
      <c r="M23" s="3"/>
      <c r="N23" s="3"/>
      <c r="O23" s="3"/>
      <c r="P23" s="3"/>
      <c r="Q23" s="3"/>
    </row>
    <row r="24" spans="2:17" ht="30" x14ac:dyDescent="0.25">
      <c r="B24" s="132" t="s">
        <v>53</v>
      </c>
      <c r="C24" s="133"/>
      <c r="D24" s="31"/>
      <c r="E24" s="3"/>
      <c r="F24" s="3"/>
      <c r="G24" s="15" t="s">
        <v>49</v>
      </c>
      <c r="H24" s="36">
        <v>3251</v>
      </c>
      <c r="I24" s="17"/>
      <c r="J24" s="3"/>
      <c r="K24" s="18" t="s">
        <v>54</v>
      </c>
      <c r="L24" s="19"/>
      <c r="M24" s="3"/>
      <c r="N24" s="3"/>
      <c r="O24" s="3"/>
      <c r="P24" s="3"/>
      <c r="Q24" s="3"/>
    </row>
    <row r="25" spans="2:17" ht="45" x14ac:dyDescent="0.25">
      <c r="B25" s="132" t="s">
        <v>55</v>
      </c>
      <c r="C25" s="133"/>
      <c r="D25" s="31"/>
      <c r="E25" s="3"/>
      <c r="F25" s="3"/>
      <c r="G25" s="15" t="s">
        <v>51</v>
      </c>
      <c r="H25" s="36">
        <v>1</v>
      </c>
      <c r="I25" s="17"/>
      <c r="J25" s="3"/>
      <c r="K25" s="18" t="s">
        <v>56</v>
      </c>
      <c r="L25" s="19"/>
      <c r="M25" s="3"/>
      <c r="N25" s="3"/>
      <c r="O25" s="3"/>
      <c r="P25" s="3"/>
      <c r="Q25" s="3"/>
    </row>
    <row r="26" spans="2:17" ht="31.5" x14ac:dyDescent="0.25">
      <c r="B26" s="132" t="s">
        <v>57</v>
      </c>
      <c r="C26" s="133"/>
      <c r="D26" s="31"/>
      <c r="E26" s="3"/>
      <c r="F26" s="3"/>
      <c r="G26" s="15" t="s">
        <v>53</v>
      </c>
      <c r="H26" s="36">
        <v>127</v>
      </c>
      <c r="I26" s="17"/>
      <c r="J26" s="3"/>
      <c r="K26" s="18" t="s">
        <v>58</v>
      </c>
      <c r="L26" s="19"/>
      <c r="M26" s="3"/>
      <c r="N26" s="3"/>
      <c r="O26" s="3"/>
      <c r="P26" s="3"/>
      <c r="Q26" s="3"/>
    </row>
    <row r="27" spans="2:17" ht="31.5" x14ac:dyDescent="0.25">
      <c r="B27" s="132" t="s">
        <v>59</v>
      </c>
      <c r="C27" s="133"/>
      <c r="D27" s="31"/>
      <c r="E27" s="3"/>
      <c r="F27" s="3"/>
      <c r="G27" s="15" t="s">
        <v>55</v>
      </c>
      <c r="H27" s="36">
        <v>780</v>
      </c>
      <c r="I27" s="17"/>
      <c r="J27" s="3"/>
      <c r="K27" s="18" t="s">
        <v>60</v>
      </c>
      <c r="L27" s="19"/>
      <c r="M27" s="3"/>
      <c r="N27" s="3"/>
      <c r="O27" s="3"/>
      <c r="P27" s="3"/>
      <c r="Q27" s="3"/>
    </row>
    <row r="28" spans="2:17" ht="15.75" x14ac:dyDescent="0.25">
      <c r="B28" s="132" t="s">
        <v>61</v>
      </c>
      <c r="C28" s="133"/>
      <c r="D28" s="31"/>
      <c r="E28" s="3"/>
      <c r="F28" s="3"/>
      <c r="G28" s="15" t="s">
        <v>57</v>
      </c>
      <c r="H28" s="36"/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132" t="s">
        <v>63</v>
      </c>
      <c r="C29" s="133"/>
      <c r="D29" s="31"/>
      <c r="E29" s="3"/>
      <c r="F29" s="3"/>
      <c r="G29" s="15" t="s">
        <v>59</v>
      </c>
      <c r="H29" s="36"/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64</v>
      </c>
      <c r="H30" s="25"/>
      <c r="I30" s="26"/>
    </row>
    <row r="31" spans="2:17" x14ac:dyDescent="0.25">
      <c r="G31" s="27"/>
      <c r="H31" s="26"/>
      <c r="I31" s="26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24654-3C16-4629-B1ED-AC76D501879D}">
  <dimension ref="B1:Q33"/>
  <sheetViews>
    <sheetView topLeftCell="B1" workbookViewId="0">
      <selection activeCell="G24" sqref="G24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1" t="s">
        <v>133</v>
      </c>
      <c r="D2" s="1"/>
      <c r="E2" s="9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67</v>
      </c>
      <c r="C3" s="134">
        <v>2019</v>
      </c>
      <c r="D3" s="134"/>
      <c r="E3" s="9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135" t="s">
        <v>4</v>
      </c>
      <c r="C5" s="135"/>
      <c r="D5" s="135"/>
      <c r="E5" s="6"/>
      <c r="F5" s="3"/>
      <c r="G5" s="136" t="s">
        <v>5</v>
      </c>
      <c r="H5" s="136"/>
      <c r="I5" s="7"/>
      <c r="J5" s="3"/>
      <c r="K5" s="129" t="s">
        <v>6</v>
      </c>
      <c r="L5" s="129"/>
      <c r="M5" s="3"/>
      <c r="N5" s="3"/>
      <c r="O5" s="3"/>
      <c r="P5" s="3"/>
      <c r="Q5" s="3"/>
    </row>
    <row r="6" spans="2:17" ht="15.75" x14ac:dyDescent="0.25">
      <c r="B6" s="130" t="s">
        <v>7</v>
      </c>
      <c r="C6" s="131"/>
      <c r="D6" s="11" t="s">
        <v>8</v>
      </c>
      <c r="E6" s="97"/>
      <c r="F6" s="3"/>
      <c r="G6" s="10" t="s">
        <v>7</v>
      </c>
      <c r="H6" s="11" t="s">
        <v>8</v>
      </c>
      <c r="I6" s="97"/>
      <c r="J6" s="3"/>
      <c r="K6" s="12" t="s">
        <v>7</v>
      </c>
      <c r="L6" s="13" t="s">
        <v>8</v>
      </c>
      <c r="M6" s="3"/>
      <c r="N6" s="3"/>
      <c r="O6" s="3"/>
      <c r="P6" s="3"/>
      <c r="Q6" s="3"/>
    </row>
    <row r="7" spans="2:17" ht="15.75" x14ac:dyDescent="0.25">
      <c r="B7" s="132" t="s">
        <v>9</v>
      </c>
      <c r="C7" s="133"/>
      <c r="D7" s="31"/>
      <c r="E7" s="3"/>
      <c r="F7" s="3"/>
      <c r="G7" s="15" t="s">
        <v>10</v>
      </c>
      <c r="H7" s="102">
        <v>5</v>
      </c>
      <c r="I7" s="17"/>
      <c r="J7" s="3"/>
      <c r="K7" s="137" t="s">
        <v>11</v>
      </c>
      <c r="L7" s="138"/>
      <c r="M7" s="3"/>
      <c r="N7" s="3"/>
      <c r="O7" s="3"/>
      <c r="P7" s="3"/>
      <c r="Q7" s="3"/>
    </row>
    <row r="8" spans="2:17" ht="45" x14ac:dyDescent="0.25">
      <c r="B8" s="132" t="s">
        <v>12</v>
      </c>
      <c r="C8" s="133"/>
      <c r="D8" s="31"/>
      <c r="E8" s="3"/>
      <c r="F8" s="3"/>
      <c r="G8" s="15" t="s">
        <v>13</v>
      </c>
      <c r="H8" s="102">
        <v>174</v>
      </c>
      <c r="I8" s="17"/>
      <c r="J8" s="3"/>
      <c r="K8" s="101" t="s">
        <v>14</v>
      </c>
      <c r="L8" s="103"/>
      <c r="M8" s="3"/>
      <c r="N8" s="3"/>
      <c r="O8" s="3"/>
      <c r="P8" s="3"/>
      <c r="Q8" s="3"/>
    </row>
    <row r="9" spans="2:17" ht="30" x14ac:dyDescent="0.25">
      <c r="B9" s="132" t="s">
        <v>15</v>
      </c>
      <c r="C9" s="133"/>
      <c r="D9" s="31"/>
      <c r="E9" s="3"/>
      <c r="F9" s="3"/>
      <c r="G9" s="15" t="s">
        <v>134</v>
      </c>
      <c r="H9" s="102">
        <v>3</v>
      </c>
      <c r="I9" s="17"/>
      <c r="J9" s="3"/>
      <c r="K9" s="101" t="s">
        <v>17</v>
      </c>
      <c r="L9" s="103">
        <v>45</v>
      </c>
      <c r="M9" s="3"/>
      <c r="N9" s="3"/>
      <c r="O9" s="3"/>
      <c r="P9" s="3"/>
      <c r="Q9" s="3"/>
    </row>
    <row r="10" spans="2:17" ht="30" x14ac:dyDescent="0.25">
      <c r="B10" s="132" t="s">
        <v>18</v>
      </c>
      <c r="C10" s="133"/>
      <c r="D10" s="31"/>
      <c r="E10" s="3"/>
      <c r="F10" s="3"/>
      <c r="G10" s="15" t="s">
        <v>135</v>
      </c>
      <c r="H10" s="102">
        <v>140</v>
      </c>
      <c r="I10" s="17"/>
      <c r="J10" s="3"/>
      <c r="K10" s="101" t="s">
        <v>19</v>
      </c>
      <c r="L10" s="103"/>
      <c r="M10" s="3"/>
      <c r="N10" s="3"/>
      <c r="O10" s="3"/>
      <c r="P10" s="3"/>
      <c r="Q10" s="3"/>
    </row>
    <row r="11" spans="2:17" ht="45" x14ac:dyDescent="0.25">
      <c r="B11" s="132" t="s">
        <v>20</v>
      </c>
      <c r="C11" s="133"/>
      <c r="D11" s="31"/>
      <c r="E11" s="3"/>
      <c r="F11" s="3"/>
      <c r="G11" s="15" t="s">
        <v>136</v>
      </c>
      <c r="H11" s="16">
        <v>1</v>
      </c>
      <c r="I11" s="17"/>
      <c r="J11" s="3"/>
      <c r="K11" s="101" t="s">
        <v>22</v>
      </c>
      <c r="L11" s="103"/>
      <c r="M11" s="3"/>
      <c r="N11" s="3"/>
      <c r="O11" s="3"/>
      <c r="P11" s="3"/>
      <c r="Q11" s="3"/>
    </row>
    <row r="12" spans="2:17" ht="33.75" x14ac:dyDescent="0.25">
      <c r="B12" s="132" t="s">
        <v>23</v>
      </c>
      <c r="C12" s="133"/>
      <c r="D12" s="31"/>
      <c r="E12" s="3"/>
      <c r="F12" s="3"/>
      <c r="G12" s="15" t="s">
        <v>137</v>
      </c>
      <c r="H12" s="16">
        <v>8</v>
      </c>
      <c r="I12" s="17"/>
      <c r="J12" s="3"/>
      <c r="K12" s="101" t="s">
        <v>25</v>
      </c>
      <c r="L12" s="103">
        <v>1</v>
      </c>
      <c r="M12" s="3"/>
      <c r="N12" s="3"/>
      <c r="O12" s="3"/>
      <c r="P12" s="3"/>
      <c r="Q12" s="3"/>
    </row>
    <row r="13" spans="2:17" ht="30" x14ac:dyDescent="0.25">
      <c r="B13" s="132" t="s">
        <v>26</v>
      </c>
      <c r="C13" s="133"/>
      <c r="D13" s="31"/>
      <c r="E13" s="3"/>
      <c r="F13" s="3"/>
      <c r="G13" s="15" t="s">
        <v>27</v>
      </c>
      <c r="H13" s="102">
        <v>2</v>
      </c>
      <c r="I13" s="17"/>
      <c r="J13" s="3"/>
      <c r="K13" s="101" t="s">
        <v>28</v>
      </c>
      <c r="L13" s="103"/>
      <c r="M13" s="3"/>
      <c r="N13" s="3"/>
      <c r="O13" s="3"/>
      <c r="P13" s="3"/>
      <c r="Q13" s="3"/>
    </row>
    <row r="14" spans="2:17" ht="45" x14ac:dyDescent="0.25">
      <c r="B14" s="132" t="s">
        <v>29</v>
      </c>
      <c r="C14" s="133"/>
      <c r="D14" s="31"/>
      <c r="E14" s="3"/>
      <c r="F14" s="3"/>
      <c r="G14" s="15" t="s">
        <v>30</v>
      </c>
      <c r="H14" s="102">
        <v>65</v>
      </c>
      <c r="I14" s="17"/>
      <c r="J14" s="3"/>
      <c r="K14" s="101" t="s">
        <v>31</v>
      </c>
      <c r="L14" s="103"/>
      <c r="M14" s="3"/>
      <c r="N14" s="3"/>
      <c r="O14" s="3"/>
      <c r="P14" s="3"/>
      <c r="Q14" s="3"/>
    </row>
    <row r="15" spans="2:17" ht="30" x14ac:dyDescent="0.25">
      <c r="B15" s="132" t="s">
        <v>32</v>
      </c>
      <c r="C15" s="133"/>
      <c r="D15" s="31"/>
      <c r="E15" s="3"/>
      <c r="F15" s="3"/>
      <c r="G15" s="15" t="s">
        <v>33</v>
      </c>
      <c r="H15" s="102">
        <v>2</v>
      </c>
      <c r="I15" s="17"/>
      <c r="J15" s="3"/>
      <c r="K15" s="101" t="s">
        <v>34</v>
      </c>
      <c r="L15" s="103">
        <v>1</v>
      </c>
      <c r="M15" s="3"/>
      <c r="N15" s="3"/>
      <c r="O15" s="3"/>
      <c r="P15" s="3"/>
      <c r="Q15" s="3"/>
    </row>
    <row r="16" spans="2:17" ht="30" x14ac:dyDescent="0.25">
      <c r="B16" s="132" t="s">
        <v>35</v>
      </c>
      <c r="C16" s="133"/>
      <c r="D16" s="31"/>
      <c r="E16" s="3"/>
      <c r="F16" s="3"/>
      <c r="G16" s="15" t="s">
        <v>36</v>
      </c>
      <c r="H16" s="102">
        <v>60</v>
      </c>
      <c r="I16" s="17"/>
      <c r="J16" s="3"/>
      <c r="K16" s="101" t="s">
        <v>37</v>
      </c>
      <c r="L16" s="103"/>
      <c r="M16" s="3"/>
      <c r="N16" s="3"/>
      <c r="O16" s="3"/>
      <c r="P16" s="3"/>
      <c r="Q16" s="3"/>
    </row>
    <row r="17" spans="2:17" ht="30" x14ac:dyDescent="0.25">
      <c r="B17" s="132" t="s">
        <v>38</v>
      </c>
      <c r="C17" s="133"/>
      <c r="D17" s="31"/>
      <c r="E17" s="3"/>
      <c r="F17" s="3"/>
      <c r="G17" s="15" t="s">
        <v>138</v>
      </c>
      <c r="H17" s="102">
        <v>1</v>
      </c>
      <c r="I17" s="17"/>
      <c r="J17" s="3"/>
      <c r="K17" s="104" t="s">
        <v>39</v>
      </c>
      <c r="L17" s="103">
        <v>3</v>
      </c>
      <c r="M17" s="3"/>
      <c r="N17" s="3"/>
      <c r="O17" s="3"/>
      <c r="P17" s="3"/>
      <c r="Q17" s="3"/>
    </row>
    <row r="18" spans="2:17" ht="18" x14ac:dyDescent="0.25">
      <c r="B18" s="132" t="s">
        <v>40</v>
      </c>
      <c r="C18" s="133"/>
      <c r="D18" s="31"/>
      <c r="E18" s="3"/>
      <c r="F18" s="3"/>
      <c r="G18" s="15" t="s">
        <v>139</v>
      </c>
      <c r="H18" s="102">
        <v>1</v>
      </c>
      <c r="I18" s="17"/>
      <c r="J18" s="3"/>
      <c r="K18" s="139" t="s">
        <v>41</v>
      </c>
      <c r="L18" s="140"/>
      <c r="M18" s="3"/>
      <c r="N18" s="3"/>
      <c r="O18" s="3"/>
      <c r="P18" s="3"/>
      <c r="Q18" s="3"/>
    </row>
    <row r="19" spans="2:17" ht="45" x14ac:dyDescent="0.25">
      <c r="B19" s="132" t="s">
        <v>42</v>
      </c>
      <c r="C19" s="133"/>
      <c r="D19" s="31"/>
      <c r="E19" s="3"/>
      <c r="F19" s="3"/>
      <c r="G19" s="15" t="s">
        <v>140</v>
      </c>
      <c r="H19" s="102">
        <v>53</v>
      </c>
      <c r="I19" s="17"/>
      <c r="J19" s="3"/>
      <c r="K19" s="18" t="s">
        <v>44</v>
      </c>
      <c r="L19" s="19"/>
      <c r="M19" s="3"/>
      <c r="N19" s="3"/>
      <c r="O19" s="3"/>
      <c r="P19" s="3"/>
      <c r="Q19" s="3"/>
    </row>
    <row r="20" spans="2:17" ht="30" x14ac:dyDescent="0.25">
      <c r="B20" s="132" t="s">
        <v>45</v>
      </c>
      <c r="C20" s="133"/>
      <c r="D20" s="31"/>
      <c r="E20" s="3"/>
      <c r="F20" s="3"/>
      <c r="G20" s="15" t="s">
        <v>40</v>
      </c>
      <c r="H20" s="16">
        <v>2</v>
      </c>
      <c r="I20" s="17"/>
      <c r="J20" s="3"/>
      <c r="K20" s="18" t="s">
        <v>46</v>
      </c>
      <c r="L20" s="19"/>
      <c r="M20" s="3"/>
      <c r="N20" s="3"/>
      <c r="O20" s="3"/>
      <c r="P20" s="3"/>
      <c r="Q20" s="3"/>
    </row>
    <row r="21" spans="2:17" ht="15.75" x14ac:dyDescent="0.25">
      <c r="B21" s="132" t="s">
        <v>47</v>
      </c>
      <c r="C21" s="133"/>
      <c r="D21" s="31"/>
      <c r="E21" s="3"/>
      <c r="F21" s="3"/>
      <c r="G21" s="15" t="s">
        <v>42</v>
      </c>
      <c r="H21" s="16"/>
      <c r="I21" s="17"/>
      <c r="J21" s="3"/>
      <c r="K21" s="18" t="s">
        <v>48</v>
      </c>
      <c r="L21" s="19"/>
      <c r="M21" s="3"/>
      <c r="N21" s="3"/>
      <c r="O21" s="3"/>
      <c r="P21" s="3"/>
      <c r="Q21" s="3"/>
    </row>
    <row r="22" spans="2:17" ht="60" x14ac:dyDescent="0.25">
      <c r="B22" s="132" t="s">
        <v>49</v>
      </c>
      <c r="C22" s="133"/>
      <c r="D22" s="31"/>
      <c r="E22" s="3"/>
      <c r="F22" s="3"/>
      <c r="G22" s="15" t="s">
        <v>141</v>
      </c>
      <c r="H22" s="16">
        <v>1</v>
      </c>
      <c r="I22" s="17"/>
      <c r="J22" s="3"/>
      <c r="K22" s="21" t="s">
        <v>50</v>
      </c>
      <c r="L22" s="19"/>
      <c r="M22" s="3"/>
      <c r="N22" s="3"/>
      <c r="O22" s="3"/>
      <c r="P22" s="3"/>
      <c r="Q22" s="3"/>
    </row>
    <row r="23" spans="2:17" ht="30" x14ac:dyDescent="0.25">
      <c r="B23" s="132" t="s">
        <v>51</v>
      </c>
      <c r="C23" s="133"/>
      <c r="D23" s="31"/>
      <c r="E23" s="3"/>
      <c r="F23" s="3"/>
      <c r="G23" s="15" t="s">
        <v>142</v>
      </c>
      <c r="H23" s="16">
        <v>89008</v>
      </c>
      <c r="I23" s="17"/>
      <c r="J23" s="3"/>
      <c r="K23" s="101" t="s">
        <v>52</v>
      </c>
      <c r="L23" s="103">
        <v>16</v>
      </c>
      <c r="M23" s="3"/>
      <c r="N23" s="3"/>
      <c r="O23" s="3"/>
      <c r="P23" s="3"/>
      <c r="Q23" s="3"/>
    </row>
    <row r="24" spans="2:17" ht="30" x14ac:dyDescent="0.25">
      <c r="B24" s="132" t="s">
        <v>53</v>
      </c>
      <c r="C24" s="133"/>
      <c r="D24" s="31"/>
      <c r="E24" s="3"/>
      <c r="F24" s="3"/>
      <c r="G24" s="15" t="s">
        <v>143</v>
      </c>
      <c r="H24" s="16">
        <v>140633</v>
      </c>
      <c r="I24" s="17"/>
      <c r="J24" s="3"/>
      <c r="K24" s="101" t="s">
        <v>54</v>
      </c>
      <c r="L24" s="105"/>
      <c r="M24" s="3"/>
      <c r="N24" s="3"/>
      <c r="O24" s="3"/>
      <c r="P24" s="3"/>
      <c r="Q24" s="3"/>
    </row>
    <row r="25" spans="2:17" ht="45" x14ac:dyDescent="0.25">
      <c r="B25" s="132" t="s">
        <v>55</v>
      </c>
      <c r="C25" s="133"/>
      <c r="D25" s="31"/>
      <c r="E25" s="3"/>
      <c r="F25" s="3"/>
      <c r="G25" s="15" t="s">
        <v>51</v>
      </c>
      <c r="H25" s="16" t="s">
        <v>144</v>
      </c>
      <c r="I25" s="17"/>
      <c r="J25" s="3"/>
      <c r="K25" s="101" t="s">
        <v>56</v>
      </c>
      <c r="L25" s="105"/>
      <c r="M25" s="3"/>
      <c r="N25" s="3"/>
      <c r="O25" s="3"/>
      <c r="P25" s="3"/>
      <c r="Q25" s="3"/>
    </row>
    <row r="26" spans="2:17" ht="31.5" x14ac:dyDescent="0.25">
      <c r="B26" s="132" t="s">
        <v>57</v>
      </c>
      <c r="C26" s="133"/>
      <c r="D26" s="31"/>
      <c r="E26" s="3"/>
      <c r="F26" s="3"/>
      <c r="G26" s="15" t="s">
        <v>53</v>
      </c>
      <c r="H26" s="16" t="s">
        <v>144</v>
      </c>
      <c r="I26" s="17"/>
      <c r="J26" s="3"/>
      <c r="K26" s="101" t="s">
        <v>58</v>
      </c>
      <c r="L26" s="103">
        <v>16</v>
      </c>
      <c r="M26" s="3"/>
      <c r="N26" s="3"/>
      <c r="O26" s="3"/>
      <c r="P26" s="3"/>
      <c r="Q26" s="3"/>
    </row>
    <row r="27" spans="2:17" ht="31.5" x14ac:dyDescent="0.25">
      <c r="B27" s="132" t="s">
        <v>59</v>
      </c>
      <c r="C27" s="133"/>
      <c r="D27" s="31"/>
      <c r="E27" s="3"/>
      <c r="F27" s="3"/>
      <c r="G27" s="15" t="s">
        <v>55</v>
      </c>
      <c r="H27" s="16" t="s">
        <v>144</v>
      </c>
      <c r="I27" s="17"/>
      <c r="J27" s="3"/>
      <c r="K27" s="18" t="s">
        <v>60</v>
      </c>
      <c r="L27" s="105"/>
      <c r="M27" s="3"/>
      <c r="N27" s="3"/>
      <c r="O27" s="3"/>
      <c r="P27" s="3"/>
      <c r="Q27" s="3"/>
    </row>
    <row r="28" spans="2:17" ht="15.75" x14ac:dyDescent="0.25">
      <c r="B28" s="132" t="s">
        <v>61</v>
      </c>
      <c r="C28" s="133"/>
      <c r="D28" s="31"/>
      <c r="E28" s="3"/>
      <c r="F28" s="3"/>
      <c r="G28" s="15" t="s">
        <v>57</v>
      </c>
      <c r="H28" s="16" t="s">
        <v>144</v>
      </c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132" t="s">
        <v>63</v>
      </c>
      <c r="C29" s="133"/>
      <c r="D29" s="31"/>
      <c r="E29" s="3"/>
      <c r="F29" s="3"/>
      <c r="G29" s="15" t="s">
        <v>59</v>
      </c>
      <c r="H29" s="16" t="s">
        <v>144</v>
      </c>
      <c r="I29" s="17"/>
      <c r="J29" s="3"/>
      <c r="K29" s="3"/>
      <c r="L29" s="3"/>
      <c r="M29" s="3"/>
      <c r="N29" s="3"/>
      <c r="O29" s="3"/>
      <c r="P29" s="3"/>
      <c r="Q29" s="3"/>
    </row>
    <row r="30" spans="2:17" ht="15.75" x14ac:dyDescent="0.25">
      <c r="G30" s="21" t="s">
        <v>64</v>
      </c>
      <c r="H30" s="16" t="s">
        <v>144</v>
      </c>
      <c r="I30" s="26"/>
    </row>
    <row r="31" spans="2:17" x14ac:dyDescent="0.25">
      <c r="G31" s="27"/>
      <c r="H31" s="26"/>
      <c r="I31" s="26"/>
    </row>
    <row r="33" spans="7:8" ht="135.75" customHeight="1" x14ac:dyDescent="0.25">
      <c r="G33" s="155" t="s">
        <v>145</v>
      </c>
      <c r="H33" s="155"/>
    </row>
  </sheetData>
  <mergeCells count="31">
    <mergeCell ref="G33:H33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K18:L18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7:C7"/>
    <mergeCell ref="K7:L7"/>
    <mergeCell ref="C3:D3"/>
    <mergeCell ref="B5:D5"/>
    <mergeCell ref="G5:H5"/>
    <mergeCell ref="K5:L5"/>
    <mergeCell ref="B6:C6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32FF8-E80E-4463-BF9F-D2F6343088A4}">
  <dimension ref="B1:Q31"/>
  <sheetViews>
    <sheetView topLeftCell="D13" workbookViewId="0">
      <selection activeCell="L19" sqref="L19:L27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134" t="s">
        <v>146</v>
      </c>
      <c r="D2" s="134"/>
      <c r="E2" s="99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67</v>
      </c>
      <c r="C3" s="134">
        <v>2019</v>
      </c>
      <c r="D3" s="134"/>
      <c r="E3" s="9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135" t="s">
        <v>4</v>
      </c>
      <c r="C5" s="135"/>
      <c r="D5" s="135"/>
      <c r="E5" s="6"/>
      <c r="F5" s="3"/>
      <c r="G5" s="136" t="s">
        <v>5</v>
      </c>
      <c r="H5" s="136"/>
      <c r="I5" s="7"/>
      <c r="J5" s="3"/>
      <c r="K5" s="129" t="s">
        <v>6</v>
      </c>
      <c r="L5" s="129"/>
      <c r="M5" s="3"/>
      <c r="N5" s="3"/>
      <c r="O5" s="3"/>
      <c r="P5" s="3"/>
      <c r="Q5" s="3"/>
    </row>
    <row r="6" spans="2:17" ht="15.75" x14ac:dyDescent="0.25">
      <c r="B6" s="130" t="s">
        <v>7</v>
      </c>
      <c r="C6" s="131"/>
      <c r="D6" s="11" t="s">
        <v>8</v>
      </c>
      <c r="E6" s="98"/>
      <c r="F6" s="3"/>
      <c r="G6" s="10" t="s">
        <v>7</v>
      </c>
      <c r="H6" s="11" t="s">
        <v>8</v>
      </c>
      <c r="I6" s="98"/>
      <c r="J6" s="3"/>
      <c r="K6" s="12" t="s">
        <v>7</v>
      </c>
      <c r="L6" s="13" t="s">
        <v>8</v>
      </c>
      <c r="M6" s="3"/>
      <c r="N6" s="3"/>
      <c r="O6" s="3"/>
      <c r="P6" s="3"/>
      <c r="Q6" s="3"/>
    </row>
    <row r="7" spans="2:17" ht="15.75" x14ac:dyDescent="0.25">
      <c r="B7" s="132" t="s">
        <v>9</v>
      </c>
      <c r="C7" s="133"/>
      <c r="D7" s="31"/>
      <c r="E7" s="3"/>
      <c r="F7" s="3"/>
      <c r="G7" s="121" t="s">
        <v>10</v>
      </c>
      <c r="H7" s="108">
        <v>1</v>
      </c>
      <c r="I7" s="17"/>
      <c r="J7" s="3"/>
      <c r="K7" s="137" t="s">
        <v>11</v>
      </c>
      <c r="L7" s="138"/>
      <c r="M7" s="3"/>
      <c r="N7" s="3"/>
      <c r="O7" s="3"/>
      <c r="P7" s="3"/>
      <c r="Q7" s="3"/>
    </row>
    <row r="8" spans="2:17" ht="45" x14ac:dyDescent="0.25">
      <c r="B8" s="132" t="s">
        <v>12</v>
      </c>
      <c r="C8" s="133"/>
      <c r="D8" s="31"/>
      <c r="E8" s="3"/>
      <c r="F8" s="3"/>
      <c r="G8" s="121" t="s">
        <v>13</v>
      </c>
      <c r="H8" s="109">
        <v>30</v>
      </c>
      <c r="I8" s="17"/>
      <c r="J8" s="3"/>
      <c r="K8" s="123" t="s">
        <v>14</v>
      </c>
      <c r="L8" s="126"/>
      <c r="M8" s="3"/>
      <c r="N8" s="3"/>
      <c r="O8" s="3"/>
      <c r="P8" s="3"/>
      <c r="Q8" s="3"/>
    </row>
    <row r="9" spans="2:17" ht="30" x14ac:dyDescent="0.25">
      <c r="B9" s="132" t="s">
        <v>15</v>
      </c>
      <c r="C9" s="133"/>
      <c r="D9" s="31"/>
      <c r="E9" s="3"/>
      <c r="F9" s="3"/>
      <c r="G9" s="121" t="s">
        <v>16</v>
      </c>
      <c r="H9" s="110">
        <v>3</v>
      </c>
      <c r="I9" s="17"/>
      <c r="J9" s="3"/>
      <c r="K9" s="123" t="s">
        <v>17</v>
      </c>
      <c r="L9" s="127">
        <v>4</v>
      </c>
      <c r="M9" s="3"/>
      <c r="N9" s="3"/>
      <c r="O9" s="3"/>
      <c r="P9" s="3"/>
      <c r="Q9" s="3"/>
    </row>
    <row r="10" spans="2:17" ht="30" x14ac:dyDescent="0.25">
      <c r="B10" s="132" t="s">
        <v>18</v>
      </c>
      <c r="C10" s="133"/>
      <c r="D10" s="31"/>
      <c r="E10" s="3"/>
      <c r="F10" s="3"/>
      <c r="G10" s="121" t="s">
        <v>18</v>
      </c>
      <c r="H10" s="110">
        <v>225</v>
      </c>
      <c r="I10" s="17"/>
      <c r="J10" s="3"/>
      <c r="K10" s="123" t="s">
        <v>19</v>
      </c>
      <c r="L10" s="126"/>
      <c r="M10" s="3"/>
      <c r="N10" s="3"/>
      <c r="O10" s="3"/>
      <c r="P10" s="3"/>
      <c r="Q10" s="3"/>
    </row>
    <row r="11" spans="2:17" ht="45" x14ac:dyDescent="0.25">
      <c r="B11" s="132" t="s">
        <v>20</v>
      </c>
      <c r="C11" s="133"/>
      <c r="D11" s="31"/>
      <c r="E11" s="3"/>
      <c r="F11" s="3"/>
      <c r="G11" s="121" t="s">
        <v>21</v>
      </c>
      <c r="H11" s="111"/>
      <c r="I11" s="17"/>
      <c r="J11" s="3"/>
      <c r="K11" s="123" t="s">
        <v>22</v>
      </c>
      <c r="L11" s="126"/>
      <c r="M11" s="3"/>
      <c r="N11" s="3"/>
      <c r="O11" s="3"/>
      <c r="P11" s="3"/>
      <c r="Q11" s="3"/>
    </row>
    <row r="12" spans="2:17" ht="31.5" x14ac:dyDescent="0.25">
      <c r="B12" s="132" t="s">
        <v>23</v>
      </c>
      <c r="C12" s="133"/>
      <c r="D12" s="31"/>
      <c r="E12" s="3"/>
      <c r="F12" s="3"/>
      <c r="G12" s="121" t="s">
        <v>24</v>
      </c>
      <c r="H12" s="20">
        <v>0</v>
      </c>
      <c r="I12" s="17"/>
      <c r="J12" s="3"/>
      <c r="K12" s="123" t="s">
        <v>25</v>
      </c>
      <c r="L12" s="127">
        <v>3</v>
      </c>
      <c r="M12" s="3"/>
      <c r="N12" s="3"/>
      <c r="O12" s="3"/>
      <c r="P12" s="3"/>
      <c r="Q12" s="3"/>
    </row>
    <row r="13" spans="2:17" ht="30" x14ac:dyDescent="0.25">
      <c r="B13" s="132" t="s">
        <v>26</v>
      </c>
      <c r="C13" s="133"/>
      <c r="D13" s="31"/>
      <c r="E13" s="3"/>
      <c r="F13" s="3"/>
      <c r="G13" s="121" t="s">
        <v>27</v>
      </c>
      <c r="H13" s="20">
        <v>1</v>
      </c>
      <c r="I13" s="17"/>
      <c r="J13" s="3"/>
      <c r="K13" s="123" t="s">
        <v>28</v>
      </c>
      <c r="L13" s="126"/>
      <c r="M13" s="3"/>
      <c r="N13" s="3"/>
      <c r="O13" s="3"/>
      <c r="P13" s="3"/>
      <c r="Q13" s="3"/>
    </row>
    <row r="14" spans="2:17" ht="45" x14ac:dyDescent="0.25">
      <c r="B14" s="132" t="s">
        <v>29</v>
      </c>
      <c r="C14" s="133"/>
      <c r="D14" s="31"/>
      <c r="E14" s="3"/>
      <c r="F14" s="3"/>
      <c r="G14" s="121" t="s">
        <v>30</v>
      </c>
      <c r="H14" s="20">
        <v>25</v>
      </c>
      <c r="I14" s="17"/>
      <c r="J14" s="3"/>
      <c r="K14" s="123" t="s">
        <v>31</v>
      </c>
      <c r="L14" s="126"/>
      <c r="M14" s="3"/>
      <c r="N14" s="3"/>
      <c r="O14" s="3"/>
      <c r="P14" s="3"/>
      <c r="Q14" s="3"/>
    </row>
    <row r="15" spans="2:17" ht="30" x14ac:dyDescent="0.25">
      <c r="B15" s="132" t="s">
        <v>32</v>
      </c>
      <c r="C15" s="133"/>
      <c r="D15" s="31"/>
      <c r="E15" s="3"/>
      <c r="F15" s="3"/>
      <c r="G15" s="121" t="s">
        <v>33</v>
      </c>
      <c r="H15" s="80"/>
      <c r="I15" s="17"/>
      <c r="J15" s="3"/>
      <c r="K15" s="123" t="s">
        <v>34</v>
      </c>
      <c r="L15" s="127">
        <v>1</v>
      </c>
      <c r="M15" s="3"/>
      <c r="N15" s="3"/>
      <c r="O15" s="3"/>
      <c r="P15" s="3"/>
      <c r="Q15" s="3"/>
    </row>
    <row r="16" spans="2:17" ht="30" x14ac:dyDescent="0.25">
      <c r="B16" s="132" t="s">
        <v>35</v>
      </c>
      <c r="C16" s="133"/>
      <c r="D16" s="31"/>
      <c r="E16" s="3"/>
      <c r="F16" s="3"/>
      <c r="G16" s="121" t="s">
        <v>36</v>
      </c>
      <c r="H16" s="102"/>
      <c r="I16" s="17"/>
      <c r="J16" s="3"/>
      <c r="K16" s="123" t="s">
        <v>37</v>
      </c>
      <c r="L16" s="126"/>
      <c r="M16" s="3"/>
      <c r="N16" s="3"/>
      <c r="O16" s="3"/>
      <c r="P16" s="3"/>
      <c r="Q16" s="3"/>
    </row>
    <row r="17" spans="2:17" ht="30" x14ac:dyDescent="0.25">
      <c r="B17" s="132" t="s">
        <v>38</v>
      </c>
      <c r="C17" s="133"/>
      <c r="D17" s="31"/>
      <c r="E17" s="3"/>
      <c r="F17" s="3"/>
      <c r="G17" s="121" t="s">
        <v>32</v>
      </c>
      <c r="H17" s="80">
        <v>3</v>
      </c>
      <c r="I17" s="17"/>
      <c r="J17" s="3"/>
      <c r="K17" s="122" t="s">
        <v>39</v>
      </c>
      <c r="L17" s="126">
        <v>0</v>
      </c>
      <c r="M17" s="3"/>
      <c r="N17" s="3"/>
      <c r="O17" s="3"/>
      <c r="P17" s="3"/>
      <c r="Q17" s="3"/>
    </row>
    <row r="18" spans="2:17" ht="15.75" x14ac:dyDescent="0.25">
      <c r="B18" s="132" t="s">
        <v>40</v>
      </c>
      <c r="C18" s="133"/>
      <c r="D18" s="31"/>
      <c r="E18" s="3"/>
      <c r="F18" s="3"/>
      <c r="G18" s="121" t="s">
        <v>35</v>
      </c>
      <c r="H18" s="111"/>
      <c r="I18" s="17"/>
      <c r="J18" s="3"/>
      <c r="K18" s="149" t="s">
        <v>41</v>
      </c>
      <c r="L18" s="150"/>
      <c r="M18" s="3"/>
      <c r="N18" s="3"/>
      <c r="O18" s="3"/>
      <c r="P18" s="3"/>
      <c r="Q18" s="3"/>
    </row>
    <row r="19" spans="2:17" ht="45" x14ac:dyDescent="0.25">
      <c r="B19" s="132" t="s">
        <v>42</v>
      </c>
      <c r="C19" s="133"/>
      <c r="D19" s="31"/>
      <c r="E19" s="3"/>
      <c r="F19" s="3"/>
      <c r="G19" s="121" t="s">
        <v>43</v>
      </c>
      <c r="H19" s="20">
        <v>4</v>
      </c>
      <c r="I19" s="17"/>
      <c r="J19" s="3"/>
      <c r="K19" s="123" t="s">
        <v>44</v>
      </c>
      <c r="L19" s="126"/>
      <c r="M19" s="3"/>
      <c r="N19" s="3"/>
      <c r="O19" s="3"/>
      <c r="P19" s="3"/>
      <c r="Q19" s="3"/>
    </row>
    <row r="20" spans="2:17" ht="30" x14ac:dyDescent="0.25">
      <c r="B20" s="132" t="s">
        <v>45</v>
      </c>
      <c r="C20" s="133"/>
      <c r="D20" s="31"/>
      <c r="E20" s="3"/>
      <c r="F20" s="3"/>
      <c r="G20" s="121" t="s">
        <v>40</v>
      </c>
      <c r="H20" s="80"/>
      <c r="I20" s="17"/>
      <c r="J20" s="3"/>
      <c r="K20" s="123" t="s">
        <v>46</v>
      </c>
      <c r="L20" s="126">
        <v>3</v>
      </c>
      <c r="M20" s="3"/>
      <c r="N20" s="3"/>
      <c r="O20" s="3"/>
      <c r="P20" s="3"/>
      <c r="Q20" s="3"/>
    </row>
    <row r="21" spans="2:17" ht="15.75" x14ac:dyDescent="0.25">
      <c r="B21" s="132" t="s">
        <v>47</v>
      </c>
      <c r="C21" s="133"/>
      <c r="D21" s="31"/>
      <c r="E21" s="3"/>
      <c r="F21" s="3"/>
      <c r="G21" s="121" t="s">
        <v>42</v>
      </c>
      <c r="H21" s="20"/>
      <c r="I21" s="17"/>
      <c r="J21" s="3"/>
      <c r="K21" s="123" t="s">
        <v>48</v>
      </c>
      <c r="L21" s="126"/>
      <c r="M21" s="3"/>
      <c r="N21" s="3"/>
      <c r="O21" s="3"/>
      <c r="P21" s="3"/>
      <c r="Q21" s="3"/>
    </row>
    <row r="22" spans="2:17" ht="60" x14ac:dyDescent="0.25">
      <c r="B22" s="132" t="s">
        <v>49</v>
      </c>
      <c r="C22" s="133"/>
      <c r="D22" s="31"/>
      <c r="E22" s="3"/>
      <c r="F22" s="3"/>
      <c r="G22" s="121" t="s">
        <v>45</v>
      </c>
      <c r="H22" s="16">
        <v>1</v>
      </c>
      <c r="I22" s="17"/>
      <c r="J22" s="3"/>
      <c r="K22" s="122" t="s">
        <v>50</v>
      </c>
      <c r="L22" s="126"/>
      <c r="M22" s="3"/>
      <c r="N22" s="3"/>
      <c r="O22" s="3"/>
      <c r="P22" s="3"/>
      <c r="Q22" s="3"/>
    </row>
    <row r="23" spans="2:17" ht="30" x14ac:dyDescent="0.25">
      <c r="B23" s="132" t="s">
        <v>51</v>
      </c>
      <c r="C23" s="133"/>
      <c r="D23" s="31"/>
      <c r="E23" s="3"/>
      <c r="F23" s="3"/>
      <c r="G23" s="121" t="s">
        <v>47</v>
      </c>
      <c r="H23" s="80"/>
      <c r="I23" s="17"/>
      <c r="J23" s="3"/>
      <c r="K23" s="123" t="s">
        <v>52</v>
      </c>
      <c r="L23" s="126"/>
      <c r="M23" s="3"/>
      <c r="N23" s="3"/>
      <c r="O23" s="3"/>
      <c r="P23" s="3"/>
      <c r="Q23" s="3"/>
    </row>
    <row r="24" spans="2:17" ht="30" x14ac:dyDescent="0.25">
      <c r="B24" s="132" t="s">
        <v>53</v>
      </c>
      <c r="C24" s="133"/>
      <c r="D24" s="31"/>
      <c r="E24" s="3"/>
      <c r="F24" s="3"/>
      <c r="G24" s="121" t="s">
        <v>49</v>
      </c>
      <c r="H24" s="112">
        <v>12000</v>
      </c>
      <c r="I24" s="17"/>
      <c r="J24" s="3"/>
      <c r="K24" s="123" t="s">
        <v>54</v>
      </c>
      <c r="L24" s="126"/>
      <c r="M24" s="3"/>
      <c r="N24" s="3"/>
      <c r="O24" s="3"/>
      <c r="P24" s="3"/>
      <c r="Q24" s="3"/>
    </row>
    <row r="25" spans="2:17" ht="45" x14ac:dyDescent="0.25">
      <c r="B25" s="132" t="s">
        <v>55</v>
      </c>
      <c r="C25" s="133"/>
      <c r="D25" s="31"/>
      <c r="E25" s="3"/>
      <c r="F25" s="3"/>
      <c r="G25" s="121" t="s">
        <v>51</v>
      </c>
      <c r="H25" s="20"/>
      <c r="I25" s="17"/>
      <c r="J25" s="3"/>
      <c r="K25" s="123" t="s">
        <v>56</v>
      </c>
      <c r="L25" s="126"/>
      <c r="M25" s="3"/>
      <c r="N25" s="3"/>
      <c r="O25" s="3"/>
      <c r="P25" s="3"/>
      <c r="Q25" s="3"/>
    </row>
    <row r="26" spans="2:17" ht="31.5" x14ac:dyDescent="0.25">
      <c r="B26" s="132" t="s">
        <v>57</v>
      </c>
      <c r="C26" s="133"/>
      <c r="D26" s="31"/>
      <c r="E26" s="3"/>
      <c r="F26" s="3"/>
      <c r="G26" s="121" t="s">
        <v>53</v>
      </c>
      <c r="H26" s="20"/>
      <c r="I26" s="17"/>
      <c r="J26" s="3"/>
      <c r="K26" s="123" t="s">
        <v>58</v>
      </c>
      <c r="L26" s="127">
        <v>5</v>
      </c>
      <c r="M26" s="3"/>
      <c r="N26" s="3"/>
      <c r="O26" s="3"/>
      <c r="P26" s="3"/>
      <c r="Q26" s="3"/>
    </row>
    <row r="27" spans="2:17" ht="31.5" x14ac:dyDescent="0.25">
      <c r="B27" s="132" t="s">
        <v>59</v>
      </c>
      <c r="C27" s="133"/>
      <c r="D27" s="31"/>
      <c r="E27" s="3"/>
      <c r="F27" s="3"/>
      <c r="G27" s="121" t="s">
        <v>55</v>
      </c>
      <c r="H27" s="20"/>
      <c r="I27" s="17"/>
      <c r="J27" s="3"/>
      <c r="K27" s="123" t="s">
        <v>60</v>
      </c>
      <c r="L27" s="126"/>
      <c r="M27" s="3"/>
      <c r="N27" s="3"/>
      <c r="O27" s="3"/>
      <c r="P27" s="3"/>
      <c r="Q27" s="3"/>
    </row>
    <row r="28" spans="2:17" ht="15.75" x14ac:dyDescent="0.25">
      <c r="B28" s="132" t="s">
        <v>61</v>
      </c>
      <c r="C28" s="133"/>
      <c r="D28" s="31"/>
      <c r="E28" s="3"/>
      <c r="F28" s="3"/>
      <c r="G28" s="121" t="s">
        <v>57</v>
      </c>
      <c r="H28" s="20"/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132" t="s">
        <v>63</v>
      </c>
      <c r="C29" s="133"/>
      <c r="D29" s="31"/>
      <c r="E29" s="3"/>
      <c r="F29" s="3"/>
      <c r="G29" s="121" t="s">
        <v>59</v>
      </c>
      <c r="H29" s="20"/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122" t="s">
        <v>64</v>
      </c>
      <c r="H30" s="113"/>
      <c r="I30" s="26"/>
    </row>
    <row r="31" spans="2:17" x14ac:dyDescent="0.25">
      <c r="G31" s="27"/>
      <c r="H31" s="26"/>
      <c r="I31" s="26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  <legacy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9A898-D517-4F3D-80BF-DF235A5CE272}">
  <dimension ref="B1:Q31"/>
  <sheetViews>
    <sheetView workbookViewId="0">
      <selection activeCell="H23" sqref="H23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20.5703125" customWidth="1"/>
    <col min="9" max="9" width="9.28515625" customWidth="1"/>
    <col min="11" max="11" width="69.5703125" customWidth="1"/>
    <col min="12" max="12" width="19.5703125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1" t="s">
        <v>148</v>
      </c>
      <c r="D2" s="1"/>
      <c r="E2" s="10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97</v>
      </c>
      <c r="C3" s="134">
        <v>2019</v>
      </c>
      <c r="D3" s="134"/>
      <c r="E3" s="10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135" t="s">
        <v>4</v>
      </c>
      <c r="C5" s="135"/>
      <c r="D5" s="135"/>
      <c r="E5" s="6"/>
      <c r="F5" s="3"/>
      <c r="G5" s="136" t="s">
        <v>5</v>
      </c>
      <c r="H5" s="136"/>
      <c r="I5" s="7"/>
      <c r="J5" s="3"/>
      <c r="K5" s="129" t="s">
        <v>6</v>
      </c>
      <c r="L5" s="129"/>
      <c r="M5" s="3"/>
      <c r="N5" s="3"/>
      <c r="O5" s="3"/>
      <c r="P5" s="3"/>
      <c r="Q5" s="3"/>
    </row>
    <row r="6" spans="2:17" ht="15.75" x14ac:dyDescent="0.25">
      <c r="B6" s="130" t="s">
        <v>7</v>
      </c>
      <c r="C6" s="131"/>
      <c r="D6" s="11" t="s">
        <v>8</v>
      </c>
      <c r="E6" s="107"/>
      <c r="F6" s="3"/>
      <c r="G6" s="10" t="s">
        <v>7</v>
      </c>
      <c r="H6" s="11" t="s">
        <v>8</v>
      </c>
      <c r="I6" s="107"/>
      <c r="J6" s="3"/>
      <c r="K6" s="12" t="s">
        <v>7</v>
      </c>
      <c r="L6" s="13" t="s">
        <v>8</v>
      </c>
      <c r="M6" s="3"/>
      <c r="N6" s="3"/>
      <c r="O6" s="3"/>
      <c r="P6" s="3"/>
      <c r="Q6" s="3"/>
    </row>
    <row r="7" spans="2:17" ht="15.75" x14ac:dyDescent="0.25">
      <c r="B7" s="132" t="s">
        <v>9</v>
      </c>
      <c r="C7" s="133"/>
      <c r="D7" s="31"/>
      <c r="E7" s="3"/>
      <c r="F7" s="3"/>
      <c r="G7" s="15" t="s">
        <v>10</v>
      </c>
      <c r="H7" s="16">
        <v>2</v>
      </c>
      <c r="I7" s="17"/>
      <c r="J7" s="3"/>
      <c r="K7" s="137" t="s">
        <v>11</v>
      </c>
      <c r="L7" s="138"/>
      <c r="M7" s="3"/>
      <c r="N7" s="3"/>
      <c r="O7" s="3"/>
      <c r="P7" s="3"/>
      <c r="Q7" s="3"/>
    </row>
    <row r="8" spans="2:17" ht="45" x14ac:dyDescent="0.25">
      <c r="B8" s="132" t="s">
        <v>12</v>
      </c>
      <c r="C8" s="133"/>
      <c r="D8" s="31"/>
      <c r="E8" s="3"/>
      <c r="F8" s="3"/>
      <c r="G8" s="15" t="s">
        <v>13</v>
      </c>
      <c r="H8" s="16">
        <v>58</v>
      </c>
      <c r="I8" s="17"/>
      <c r="J8" s="3"/>
      <c r="K8" s="18" t="s">
        <v>14</v>
      </c>
      <c r="L8" s="75"/>
      <c r="M8" s="3"/>
      <c r="N8" s="3"/>
      <c r="O8" s="3"/>
      <c r="P8" s="3"/>
      <c r="Q8" s="3"/>
    </row>
    <row r="9" spans="2:17" ht="30" x14ac:dyDescent="0.25">
      <c r="B9" s="132" t="s">
        <v>15</v>
      </c>
      <c r="C9" s="133"/>
      <c r="D9" s="31"/>
      <c r="E9" s="3"/>
      <c r="F9" s="3"/>
      <c r="G9" s="15" t="s">
        <v>16</v>
      </c>
      <c r="H9" s="16">
        <v>3</v>
      </c>
      <c r="I9" s="17"/>
      <c r="J9" s="3"/>
      <c r="K9" s="18" t="s">
        <v>17</v>
      </c>
      <c r="L9" s="75">
        <v>5</v>
      </c>
      <c r="M9" s="3"/>
      <c r="N9" s="3"/>
      <c r="O9" s="3"/>
      <c r="P9" s="3"/>
      <c r="Q9" s="3"/>
    </row>
    <row r="10" spans="2:17" ht="30" x14ac:dyDescent="0.25">
      <c r="B10" s="132" t="s">
        <v>18</v>
      </c>
      <c r="C10" s="133"/>
      <c r="D10" s="31"/>
      <c r="E10" s="3"/>
      <c r="F10" s="3"/>
      <c r="G10" s="15" t="s">
        <v>18</v>
      </c>
      <c r="H10" s="16">
        <v>314</v>
      </c>
      <c r="I10" s="17"/>
      <c r="J10" s="3"/>
      <c r="K10" s="18" t="s">
        <v>19</v>
      </c>
      <c r="L10" s="75"/>
      <c r="M10" s="3"/>
      <c r="N10" s="3"/>
      <c r="O10" s="3"/>
      <c r="P10" s="3"/>
      <c r="Q10" s="3"/>
    </row>
    <row r="11" spans="2:17" ht="45" x14ac:dyDescent="0.25">
      <c r="B11" s="132" t="s">
        <v>20</v>
      </c>
      <c r="C11" s="133"/>
      <c r="D11" s="31"/>
      <c r="E11" s="3"/>
      <c r="F11" s="3"/>
      <c r="G11" s="15" t="s">
        <v>21</v>
      </c>
      <c r="H11" s="16"/>
      <c r="I11" s="17"/>
      <c r="J11" s="3"/>
      <c r="K11" s="18" t="s">
        <v>22</v>
      </c>
      <c r="L11" s="75"/>
      <c r="M11" s="3"/>
      <c r="N11" s="3"/>
      <c r="O11" s="3"/>
      <c r="P11" s="3"/>
      <c r="Q11" s="3"/>
    </row>
    <row r="12" spans="2:17" ht="31.5" x14ac:dyDescent="0.25">
      <c r="B12" s="132" t="s">
        <v>23</v>
      </c>
      <c r="C12" s="133"/>
      <c r="D12" s="31"/>
      <c r="E12" s="3"/>
      <c r="F12" s="3"/>
      <c r="G12" s="15" t="s">
        <v>24</v>
      </c>
      <c r="H12" s="16"/>
      <c r="I12" s="17"/>
      <c r="J12" s="3"/>
      <c r="K12" s="18" t="s">
        <v>25</v>
      </c>
      <c r="L12" s="75">
        <v>2</v>
      </c>
      <c r="M12" s="3"/>
      <c r="N12" s="3"/>
      <c r="O12" s="3"/>
      <c r="P12" s="3"/>
      <c r="Q12" s="3"/>
    </row>
    <row r="13" spans="2:17" ht="30" x14ac:dyDescent="0.25">
      <c r="B13" s="132" t="s">
        <v>26</v>
      </c>
      <c r="C13" s="133"/>
      <c r="D13" s="31"/>
      <c r="E13" s="3"/>
      <c r="F13" s="3"/>
      <c r="G13" s="15" t="s">
        <v>27</v>
      </c>
      <c r="H13" s="16">
        <v>2</v>
      </c>
      <c r="I13" s="17"/>
      <c r="J13" s="3"/>
      <c r="K13" s="18" t="s">
        <v>28</v>
      </c>
      <c r="L13" s="75"/>
      <c r="M13" s="3"/>
      <c r="N13" s="3"/>
      <c r="O13" s="3"/>
      <c r="P13" s="3"/>
      <c r="Q13" s="3"/>
    </row>
    <row r="14" spans="2:17" ht="45" x14ac:dyDescent="0.25">
      <c r="B14" s="132" t="s">
        <v>29</v>
      </c>
      <c r="C14" s="133"/>
      <c r="D14" s="31"/>
      <c r="E14" s="3"/>
      <c r="F14" s="3"/>
      <c r="G14" s="15" t="s">
        <v>30</v>
      </c>
      <c r="H14" s="16">
        <v>63</v>
      </c>
      <c r="I14" s="17"/>
      <c r="J14" s="3"/>
      <c r="K14" s="18" t="s">
        <v>31</v>
      </c>
      <c r="L14" s="75">
        <v>1</v>
      </c>
      <c r="M14" s="3"/>
      <c r="N14" s="3"/>
      <c r="O14" s="3"/>
      <c r="P14" s="3"/>
      <c r="Q14" s="3"/>
    </row>
    <row r="15" spans="2:17" ht="30" x14ac:dyDescent="0.25">
      <c r="B15" s="132" t="s">
        <v>32</v>
      </c>
      <c r="C15" s="133"/>
      <c r="D15" s="31"/>
      <c r="E15" s="3"/>
      <c r="F15" s="3"/>
      <c r="G15" s="15" t="s">
        <v>33</v>
      </c>
      <c r="H15" s="16">
        <v>3</v>
      </c>
      <c r="I15" s="17"/>
      <c r="J15" s="3"/>
      <c r="K15" s="18" t="s">
        <v>34</v>
      </c>
      <c r="L15" s="75"/>
      <c r="M15" s="3"/>
      <c r="N15" s="3"/>
      <c r="O15" s="3"/>
      <c r="P15" s="3"/>
      <c r="Q15" s="3"/>
    </row>
    <row r="16" spans="2:17" ht="30" x14ac:dyDescent="0.25">
      <c r="B16" s="132" t="s">
        <v>35</v>
      </c>
      <c r="C16" s="133"/>
      <c r="D16" s="31"/>
      <c r="E16" s="3"/>
      <c r="F16" s="3"/>
      <c r="G16" s="15" t="s">
        <v>36</v>
      </c>
      <c r="H16" s="16">
        <v>80</v>
      </c>
      <c r="I16" s="17"/>
      <c r="J16" s="3"/>
      <c r="K16" s="18" t="s">
        <v>37</v>
      </c>
      <c r="L16" s="75"/>
      <c r="M16" s="3"/>
      <c r="N16" s="3"/>
      <c r="O16" s="3"/>
      <c r="P16" s="3"/>
      <c r="Q16" s="3"/>
    </row>
    <row r="17" spans="2:17" ht="44.25" customHeight="1" x14ac:dyDescent="0.25">
      <c r="B17" s="132" t="s">
        <v>38</v>
      </c>
      <c r="C17" s="133"/>
      <c r="D17" s="31"/>
      <c r="E17" s="3"/>
      <c r="F17" s="3"/>
      <c r="G17" s="15" t="s">
        <v>32</v>
      </c>
      <c r="H17" s="40" t="s">
        <v>154</v>
      </c>
      <c r="I17" s="17"/>
      <c r="J17" s="3"/>
      <c r="K17" s="21" t="s">
        <v>39</v>
      </c>
      <c r="L17" s="40" t="s">
        <v>149</v>
      </c>
      <c r="M17" s="3"/>
      <c r="N17" s="3"/>
      <c r="O17" s="3"/>
      <c r="P17" s="3"/>
      <c r="Q17" s="3"/>
    </row>
    <row r="18" spans="2:17" ht="15.75" x14ac:dyDescent="0.25">
      <c r="B18" s="132" t="s">
        <v>40</v>
      </c>
      <c r="C18" s="133"/>
      <c r="D18" s="31"/>
      <c r="E18" s="3"/>
      <c r="F18" s="3"/>
      <c r="G18" s="15" t="s">
        <v>35</v>
      </c>
      <c r="H18" s="16"/>
      <c r="I18" s="17"/>
      <c r="J18" s="3"/>
      <c r="K18" s="139" t="s">
        <v>41</v>
      </c>
      <c r="L18" s="140"/>
      <c r="M18" s="3"/>
      <c r="N18" s="3"/>
      <c r="O18" s="3"/>
      <c r="P18" s="3"/>
      <c r="Q18" s="3"/>
    </row>
    <row r="19" spans="2:17" ht="45" x14ac:dyDescent="0.25">
      <c r="B19" s="132" t="s">
        <v>42</v>
      </c>
      <c r="C19" s="133"/>
      <c r="D19" s="31"/>
      <c r="E19" s="3"/>
      <c r="F19" s="3"/>
      <c r="G19" s="15" t="s">
        <v>43</v>
      </c>
      <c r="H19" s="16">
        <v>1</v>
      </c>
      <c r="I19" s="17"/>
      <c r="J19" s="3"/>
      <c r="K19" s="18" t="s">
        <v>44</v>
      </c>
      <c r="L19" s="75"/>
      <c r="M19" s="3"/>
      <c r="N19" s="3"/>
      <c r="O19" s="3"/>
      <c r="P19" s="3"/>
      <c r="Q19" s="3"/>
    </row>
    <row r="20" spans="2:17" ht="30" x14ac:dyDescent="0.25">
      <c r="B20" s="132" t="s">
        <v>45</v>
      </c>
      <c r="C20" s="133"/>
      <c r="D20" s="31"/>
      <c r="E20" s="3"/>
      <c r="F20" s="3"/>
      <c r="G20" s="15" t="s">
        <v>40</v>
      </c>
      <c r="H20" s="16"/>
      <c r="I20" s="17"/>
      <c r="J20" s="3"/>
      <c r="K20" s="18" t="s">
        <v>46</v>
      </c>
      <c r="L20" s="75"/>
      <c r="M20" s="3"/>
      <c r="N20" s="3"/>
      <c r="O20" s="3"/>
      <c r="P20" s="3"/>
      <c r="Q20" s="3"/>
    </row>
    <row r="21" spans="2:17" ht="15.75" x14ac:dyDescent="0.25">
      <c r="B21" s="132" t="s">
        <v>47</v>
      </c>
      <c r="C21" s="133"/>
      <c r="D21" s="31"/>
      <c r="E21" s="3"/>
      <c r="F21" s="3"/>
      <c r="G21" s="15" t="s">
        <v>42</v>
      </c>
      <c r="H21" s="16"/>
      <c r="I21" s="17"/>
      <c r="J21" s="3"/>
      <c r="K21" s="18" t="s">
        <v>48</v>
      </c>
      <c r="L21" s="75"/>
      <c r="M21" s="3"/>
      <c r="N21" s="3"/>
      <c r="O21" s="3"/>
      <c r="P21" s="3"/>
      <c r="Q21" s="3"/>
    </row>
    <row r="22" spans="2:17" ht="60" x14ac:dyDescent="0.25">
      <c r="B22" s="132" t="s">
        <v>49</v>
      </c>
      <c r="C22" s="133"/>
      <c r="D22" s="31"/>
      <c r="E22" s="3"/>
      <c r="F22" s="3"/>
      <c r="G22" s="15" t="s">
        <v>45</v>
      </c>
      <c r="H22" s="40">
        <v>1</v>
      </c>
      <c r="I22" s="17"/>
      <c r="J22" s="3"/>
      <c r="K22" s="21" t="s">
        <v>50</v>
      </c>
      <c r="L22" s="75"/>
      <c r="M22" s="3"/>
      <c r="N22" s="3"/>
      <c r="O22" s="3"/>
      <c r="P22" s="3"/>
      <c r="Q22" s="3"/>
    </row>
    <row r="23" spans="2:17" ht="30" x14ac:dyDescent="0.25">
      <c r="B23" s="132" t="s">
        <v>51</v>
      </c>
      <c r="C23" s="133"/>
      <c r="D23" s="31"/>
      <c r="E23" s="3"/>
      <c r="F23" s="3"/>
      <c r="G23" s="15" t="s">
        <v>47</v>
      </c>
      <c r="H23" s="80">
        <v>5234</v>
      </c>
      <c r="I23" s="17"/>
      <c r="J23" s="3"/>
      <c r="K23" s="18" t="s">
        <v>52</v>
      </c>
      <c r="L23" s="75">
        <v>200</v>
      </c>
      <c r="M23" s="3"/>
      <c r="N23" s="3"/>
      <c r="O23" s="3"/>
      <c r="P23" s="3"/>
      <c r="Q23" s="3"/>
    </row>
    <row r="24" spans="2:17" ht="30" x14ac:dyDescent="0.25">
      <c r="B24" s="132" t="s">
        <v>53</v>
      </c>
      <c r="C24" s="133"/>
      <c r="D24" s="31"/>
      <c r="E24" s="3"/>
      <c r="F24" s="3"/>
      <c r="G24" s="15" t="s">
        <v>49</v>
      </c>
      <c r="H24" s="80">
        <v>6580</v>
      </c>
      <c r="I24" s="17"/>
      <c r="J24" s="3"/>
      <c r="K24" s="18" t="s">
        <v>54</v>
      </c>
      <c r="L24" s="75"/>
      <c r="M24" s="3"/>
      <c r="N24" s="3"/>
      <c r="O24" s="3"/>
      <c r="P24" s="3"/>
      <c r="Q24" s="3"/>
    </row>
    <row r="25" spans="2:17" ht="45" x14ac:dyDescent="0.25">
      <c r="B25" s="132" t="s">
        <v>55</v>
      </c>
      <c r="C25" s="133"/>
      <c r="D25" s="31"/>
      <c r="E25" s="3"/>
      <c r="F25" s="3"/>
      <c r="G25" s="15" t="s">
        <v>51</v>
      </c>
      <c r="H25" s="16"/>
      <c r="I25" s="17"/>
      <c r="J25" s="3"/>
      <c r="K25" s="18" t="s">
        <v>56</v>
      </c>
      <c r="L25" s="75"/>
      <c r="M25" s="3"/>
      <c r="N25" s="3"/>
      <c r="O25" s="3"/>
      <c r="P25" s="3"/>
      <c r="Q25" s="3"/>
    </row>
    <row r="26" spans="2:17" ht="31.5" x14ac:dyDescent="0.25">
      <c r="B26" s="132" t="s">
        <v>57</v>
      </c>
      <c r="C26" s="133"/>
      <c r="D26" s="31"/>
      <c r="E26" s="3"/>
      <c r="F26" s="3"/>
      <c r="G26" s="15" t="s">
        <v>53</v>
      </c>
      <c r="H26" s="16"/>
      <c r="I26" s="17"/>
      <c r="J26" s="3"/>
      <c r="K26" s="18" t="s">
        <v>58</v>
      </c>
      <c r="L26" s="75"/>
      <c r="M26" s="3"/>
      <c r="N26" s="3"/>
      <c r="O26" s="3"/>
      <c r="P26" s="3"/>
      <c r="Q26" s="3"/>
    </row>
    <row r="27" spans="2:17" ht="31.5" x14ac:dyDescent="0.25">
      <c r="B27" s="132" t="s">
        <v>59</v>
      </c>
      <c r="C27" s="133"/>
      <c r="D27" s="31"/>
      <c r="E27" s="3"/>
      <c r="F27" s="3"/>
      <c r="G27" s="15" t="s">
        <v>55</v>
      </c>
      <c r="H27" s="16"/>
      <c r="I27" s="17"/>
      <c r="J27" s="3"/>
      <c r="K27" s="18" t="s">
        <v>60</v>
      </c>
      <c r="L27" s="75"/>
      <c r="M27" s="3"/>
      <c r="N27" s="3"/>
      <c r="O27" s="3"/>
      <c r="P27" s="3"/>
      <c r="Q27" s="3"/>
    </row>
    <row r="28" spans="2:17" ht="15.75" x14ac:dyDescent="0.25">
      <c r="B28" s="132" t="s">
        <v>61</v>
      </c>
      <c r="C28" s="133"/>
      <c r="D28" s="31"/>
      <c r="E28" s="3"/>
      <c r="F28" s="3"/>
      <c r="G28" s="15" t="s">
        <v>57</v>
      </c>
      <c r="H28" s="16"/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132" t="s">
        <v>63</v>
      </c>
      <c r="C29" s="133"/>
      <c r="D29" s="31"/>
      <c r="E29" s="3"/>
      <c r="F29" s="3"/>
      <c r="G29" s="15" t="s">
        <v>59</v>
      </c>
      <c r="H29" s="16"/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64</v>
      </c>
      <c r="H30" s="40"/>
      <c r="I30" s="26"/>
    </row>
    <row r="31" spans="2:17" x14ac:dyDescent="0.25">
      <c r="G31" s="27"/>
      <c r="H31" s="26"/>
      <c r="I31" s="26"/>
    </row>
  </sheetData>
  <mergeCells count="30">
    <mergeCell ref="B25:C25"/>
    <mergeCell ref="B26:C26"/>
    <mergeCell ref="B27:C27"/>
    <mergeCell ref="B28:C28"/>
    <mergeCell ref="B29:C29"/>
    <mergeCell ref="B24:C24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K18:L18"/>
    <mergeCell ref="B8:C8"/>
    <mergeCell ref="B9:C9"/>
    <mergeCell ref="B10:C10"/>
    <mergeCell ref="B11:C11"/>
    <mergeCell ref="B12:C12"/>
    <mergeCell ref="B13:C13"/>
    <mergeCell ref="B7:C7"/>
    <mergeCell ref="K7:L7"/>
    <mergeCell ref="C3:D3"/>
    <mergeCell ref="B5:D5"/>
    <mergeCell ref="G5:H5"/>
    <mergeCell ref="K5:L5"/>
    <mergeCell ref="B6:C6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1C214-604C-4D5A-AB1B-92869717CDB9}">
  <dimension ref="B1:Q31"/>
  <sheetViews>
    <sheetView topLeftCell="D13" workbookViewId="0">
      <selection activeCell="K22" sqref="K22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134" t="s">
        <v>147</v>
      </c>
      <c r="D2" s="134"/>
      <c r="E2" s="99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67</v>
      </c>
      <c r="C3" s="134">
        <v>2019</v>
      </c>
      <c r="D3" s="134"/>
      <c r="E3" s="9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135" t="s">
        <v>4</v>
      </c>
      <c r="C5" s="135"/>
      <c r="D5" s="135"/>
      <c r="E5" s="6"/>
      <c r="F5" s="3"/>
      <c r="G5" s="136" t="s">
        <v>5</v>
      </c>
      <c r="H5" s="136"/>
      <c r="I5" s="7"/>
      <c r="J5" s="3"/>
      <c r="K5" s="129" t="s">
        <v>6</v>
      </c>
      <c r="L5" s="129"/>
      <c r="M5" s="3"/>
      <c r="N5" s="3"/>
      <c r="O5" s="3"/>
      <c r="P5" s="3"/>
      <c r="Q5" s="3"/>
    </row>
    <row r="6" spans="2:17" ht="15.75" x14ac:dyDescent="0.25">
      <c r="B6" s="130" t="s">
        <v>7</v>
      </c>
      <c r="C6" s="131"/>
      <c r="D6" s="11" t="s">
        <v>8</v>
      </c>
      <c r="E6" s="98"/>
      <c r="F6" s="3"/>
      <c r="G6" s="10" t="s">
        <v>7</v>
      </c>
      <c r="H6" s="11" t="s">
        <v>8</v>
      </c>
      <c r="I6" s="98"/>
      <c r="J6" s="3"/>
      <c r="K6" s="12" t="s">
        <v>7</v>
      </c>
      <c r="L6" s="13" t="s">
        <v>8</v>
      </c>
      <c r="M6" s="3"/>
      <c r="N6" s="3"/>
      <c r="O6" s="3"/>
      <c r="P6" s="3"/>
      <c r="Q6" s="3"/>
    </row>
    <row r="7" spans="2:17" ht="15.75" x14ac:dyDescent="0.25">
      <c r="B7" s="132" t="s">
        <v>9</v>
      </c>
      <c r="C7" s="133"/>
      <c r="D7" s="31"/>
      <c r="E7" s="3"/>
      <c r="F7" s="3"/>
      <c r="G7" s="121" t="s">
        <v>10</v>
      </c>
      <c r="H7" s="20"/>
      <c r="I7" s="17"/>
      <c r="J7" s="3"/>
      <c r="K7" s="137" t="s">
        <v>11</v>
      </c>
      <c r="L7" s="138"/>
      <c r="M7" s="3"/>
      <c r="N7" s="3"/>
      <c r="O7" s="3"/>
      <c r="P7" s="3"/>
      <c r="Q7" s="3"/>
    </row>
    <row r="8" spans="2:17" ht="45" x14ac:dyDescent="0.25">
      <c r="B8" s="132" t="s">
        <v>12</v>
      </c>
      <c r="C8" s="133"/>
      <c r="D8" s="31"/>
      <c r="E8" s="3"/>
      <c r="F8" s="3"/>
      <c r="G8" s="121" t="s">
        <v>13</v>
      </c>
      <c r="H8" s="20"/>
      <c r="I8" s="17"/>
      <c r="J8" s="3"/>
      <c r="K8" s="123" t="s">
        <v>14</v>
      </c>
      <c r="L8" s="125"/>
      <c r="M8" s="3"/>
      <c r="N8" s="3"/>
      <c r="O8" s="3"/>
      <c r="P8" s="3"/>
      <c r="Q8" s="3"/>
    </row>
    <row r="9" spans="2:17" ht="30" x14ac:dyDescent="0.25">
      <c r="B9" s="132" t="s">
        <v>15</v>
      </c>
      <c r="C9" s="133"/>
      <c r="D9" s="31"/>
      <c r="E9" s="3"/>
      <c r="F9" s="3"/>
      <c r="G9" s="121" t="s">
        <v>16</v>
      </c>
      <c r="H9" s="20">
        <v>1</v>
      </c>
      <c r="I9" s="17"/>
      <c r="J9" s="3"/>
      <c r="K9" s="123" t="s">
        <v>17</v>
      </c>
      <c r="L9" s="125">
        <v>21</v>
      </c>
      <c r="M9" s="3"/>
      <c r="N9" s="3"/>
      <c r="O9" s="3"/>
      <c r="P9" s="3"/>
      <c r="Q9" s="3"/>
    </row>
    <row r="10" spans="2:17" ht="30" x14ac:dyDescent="0.25">
      <c r="B10" s="132" t="s">
        <v>18</v>
      </c>
      <c r="C10" s="133"/>
      <c r="D10" s="31"/>
      <c r="E10" s="3"/>
      <c r="F10" s="3"/>
      <c r="G10" s="121" t="s">
        <v>18</v>
      </c>
      <c r="H10" s="20">
        <v>50</v>
      </c>
      <c r="I10" s="17"/>
      <c r="J10" s="3"/>
      <c r="K10" s="123" t="s">
        <v>19</v>
      </c>
      <c r="L10" s="125"/>
      <c r="M10" s="3"/>
      <c r="N10" s="3"/>
      <c r="O10" s="3"/>
      <c r="P10" s="3"/>
      <c r="Q10" s="3"/>
    </row>
    <row r="11" spans="2:17" ht="45" x14ac:dyDescent="0.25">
      <c r="B11" s="132" t="s">
        <v>20</v>
      </c>
      <c r="C11" s="133"/>
      <c r="D11" s="31"/>
      <c r="E11" s="3"/>
      <c r="F11" s="3"/>
      <c r="G11" s="121" t="s">
        <v>21</v>
      </c>
      <c r="H11" s="20">
        <v>2</v>
      </c>
      <c r="I11" s="17"/>
      <c r="J11" s="3"/>
      <c r="K11" s="123" t="s">
        <v>22</v>
      </c>
      <c r="L11" s="125"/>
      <c r="M11" s="3"/>
      <c r="N11" s="3"/>
      <c r="O11" s="3"/>
      <c r="P11" s="3"/>
      <c r="Q11" s="3"/>
    </row>
    <row r="12" spans="2:17" ht="31.5" x14ac:dyDescent="0.25">
      <c r="B12" s="132" t="s">
        <v>23</v>
      </c>
      <c r="C12" s="133"/>
      <c r="D12" s="31"/>
      <c r="E12" s="3"/>
      <c r="F12" s="3"/>
      <c r="G12" s="121" t="s">
        <v>24</v>
      </c>
      <c r="H12" s="20">
        <v>400</v>
      </c>
      <c r="I12" s="17"/>
      <c r="J12" s="3"/>
      <c r="K12" s="123" t="s">
        <v>25</v>
      </c>
      <c r="L12" s="125">
        <v>1</v>
      </c>
      <c r="M12" s="3"/>
      <c r="N12" s="3"/>
      <c r="O12" s="3"/>
      <c r="P12" s="3"/>
      <c r="Q12" s="3"/>
    </row>
    <row r="13" spans="2:17" ht="30" x14ac:dyDescent="0.25">
      <c r="B13" s="132" t="s">
        <v>26</v>
      </c>
      <c r="C13" s="133"/>
      <c r="D13" s="31"/>
      <c r="E13" s="3"/>
      <c r="F13" s="3"/>
      <c r="G13" s="121" t="s">
        <v>27</v>
      </c>
      <c r="H13" s="20">
        <v>1</v>
      </c>
      <c r="I13" s="17"/>
      <c r="J13" s="3"/>
      <c r="K13" s="123" t="s">
        <v>28</v>
      </c>
      <c r="L13" s="125"/>
      <c r="M13" s="3"/>
      <c r="N13" s="3"/>
      <c r="O13" s="3"/>
      <c r="P13" s="3"/>
      <c r="Q13" s="3"/>
    </row>
    <row r="14" spans="2:17" ht="45" x14ac:dyDescent="0.25">
      <c r="B14" s="132" t="s">
        <v>29</v>
      </c>
      <c r="C14" s="133"/>
      <c r="D14" s="31"/>
      <c r="E14" s="3"/>
      <c r="F14" s="3"/>
      <c r="G14" s="121" t="s">
        <v>30</v>
      </c>
      <c r="H14" s="20">
        <v>20</v>
      </c>
      <c r="I14" s="17"/>
      <c r="J14" s="3"/>
      <c r="K14" s="123" t="s">
        <v>31</v>
      </c>
      <c r="L14" s="125"/>
      <c r="M14" s="3"/>
      <c r="N14" s="3"/>
      <c r="O14" s="3"/>
      <c r="P14" s="3"/>
      <c r="Q14" s="3"/>
    </row>
    <row r="15" spans="2:17" ht="30" x14ac:dyDescent="0.25">
      <c r="B15" s="132" t="s">
        <v>32</v>
      </c>
      <c r="C15" s="133"/>
      <c r="D15" s="31"/>
      <c r="E15" s="3"/>
      <c r="F15" s="3"/>
      <c r="G15" s="121" t="s">
        <v>33</v>
      </c>
      <c r="H15" s="20">
        <v>2</v>
      </c>
      <c r="I15" s="17"/>
      <c r="J15" s="3"/>
      <c r="K15" s="123" t="s">
        <v>34</v>
      </c>
      <c r="L15" s="125"/>
      <c r="M15" s="3"/>
      <c r="N15" s="3"/>
      <c r="O15" s="3"/>
      <c r="P15" s="3"/>
      <c r="Q15" s="3"/>
    </row>
    <row r="16" spans="2:17" ht="30" x14ac:dyDescent="0.25">
      <c r="B16" s="132" t="s">
        <v>35</v>
      </c>
      <c r="C16" s="133"/>
      <c r="D16" s="31"/>
      <c r="E16" s="3"/>
      <c r="F16" s="3"/>
      <c r="G16" s="121" t="s">
        <v>36</v>
      </c>
      <c r="H16" s="20">
        <v>80</v>
      </c>
      <c r="I16" s="17"/>
      <c r="J16" s="3"/>
      <c r="K16" s="123" t="s">
        <v>37</v>
      </c>
      <c r="L16" s="125"/>
      <c r="M16" s="3"/>
      <c r="O16" s="3"/>
      <c r="P16" s="3"/>
      <c r="Q16" s="3"/>
    </row>
    <row r="17" spans="2:17" ht="30" x14ac:dyDescent="0.25">
      <c r="B17" s="132" t="s">
        <v>38</v>
      </c>
      <c r="C17" s="133"/>
      <c r="D17" s="31"/>
      <c r="E17" s="3"/>
      <c r="F17" s="3"/>
      <c r="G17" s="121" t="s">
        <v>32</v>
      </c>
      <c r="H17" s="20">
        <v>1</v>
      </c>
      <c r="I17" s="17"/>
      <c r="J17" s="3"/>
      <c r="K17" s="122" t="s">
        <v>39</v>
      </c>
      <c r="L17" s="125"/>
      <c r="M17" s="3"/>
      <c r="N17" s="3"/>
      <c r="O17" s="3"/>
      <c r="P17" s="3"/>
      <c r="Q17" s="3"/>
    </row>
    <row r="18" spans="2:17" ht="15.75" x14ac:dyDescent="0.25">
      <c r="B18" s="132" t="s">
        <v>40</v>
      </c>
      <c r="C18" s="133"/>
      <c r="D18" s="31"/>
      <c r="E18" s="3"/>
      <c r="F18" s="3"/>
      <c r="G18" s="121" t="s">
        <v>35</v>
      </c>
      <c r="H18" s="36"/>
      <c r="I18" s="17"/>
      <c r="J18" s="3"/>
      <c r="K18" s="149" t="s">
        <v>41</v>
      </c>
      <c r="L18" s="150"/>
      <c r="M18" s="3"/>
      <c r="N18" s="3"/>
      <c r="O18" s="3"/>
      <c r="P18" s="3"/>
      <c r="Q18" s="3"/>
    </row>
    <row r="19" spans="2:17" ht="45" x14ac:dyDescent="0.25">
      <c r="B19" s="132" t="s">
        <v>42</v>
      </c>
      <c r="C19" s="133"/>
      <c r="D19" s="31"/>
      <c r="E19" s="3"/>
      <c r="F19" s="3"/>
      <c r="G19" s="121" t="s">
        <v>43</v>
      </c>
      <c r="H19" s="36"/>
      <c r="I19" s="17"/>
      <c r="J19" s="3"/>
      <c r="K19" s="123" t="s">
        <v>44</v>
      </c>
      <c r="L19" s="125"/>
      <c r="M19" s="3"/>
      <c r="N19" s="3"/>
      <c r="O19" s="3"/>
      <c r="P19" s="3"/>
      <c r="Q19" s="3"/>
    </row>
    <row r="20" spans="2:17" ht="30" x14ac:dyDescent="0.25">
      <c r="B20" s="132" t="s">
        <v>45</v>
      </c>
      <c r="C20" s="133"/>
      <c r="D20" s="31"/>
      <c r="E20" s="3"/>
      <c r="F20" s="3"/>
      <c r="G20" s="121" t="s">
        <v>40</v>
      </c>
      <c r="H20" s="36"/>
      <c r="I20" s="17"/>
      <c r="J20" s="3"/>
      <c r="K20" s="123" t="s">
        <v>46</v>
      </c>
      <c r="L20" s="125"/>
      <c r="M20" s="3"/>
      <c r="N20" s="3"/>
      <c r="O20" s="3"/>
      <c r="P20" s="3"/>
      <c r="Q20" s="3"/>
    </row>
    <row r="21" spans="2:17" ht="15.75" x14ac:dyDescent="0.25">
      <c r="B21" s="132" t="s">
        <v>47</v>
      </c>
      <c r="C21" s="133"/>
      <c r="D21" s="31"/>
      <c r="E21" s="3"/>
      <c r="F21" s="3"/>
      <c r="G21" s="121" t="s">
        <v>42</v>
      </c>
      <c r="H21" s="36"/>
      <c r="I21" s="17"/>
      <c r="J21" s="3"/>
      <c r="K21" s="123" t="s">
        <v>48</v>
      </c>
      <c r="L21" s="125"/>
      <c r="M21" s="3"/>
      <c r="N21" s="3"/>
      <c r="O21" s="3"/>
      <c r="P21" s="3"/>
      <c r="Q21" s="3"/>
    </row>
    <row r="22" spans="2:17" ht="60" x14ac:dyDescent="0.25">
      <c r="B22" s="132" t="s">
        <v>49</v>
      </c>
      <c r="C22" s="133"/>
      <c r="D22" s="31"/>
      <c r="E22" s="3"/>
      <c r="F22" s="3"/>
      <c r="G22" s="121" t="s">
        <v>45</v>
      </c>
      <c r="H22" s="20">
        <v>1</v>
      </c>
      <c r="I22" s="17"/>
      <c r="J22" s="3"/>
      <c r="K22" s="122" t="s">
        <v>50</v>
      </c>
      <c r="L22" s="125"/>
      <c r="M22" s="3"/>
      <c r="N22" s="3"/>
      <c r="O22" s="3"/>
      <c r="P22" s="3"/>
      <c r="Q22" s="3"/>
    </row>
    <row r="23" spans="2:17" ht="30" x14ac:dyDescent="0.25">
      <c r="B23" s="132" t="s">
        <v>51</v>
      </c>
      <c r="C23" s="133"/>
      <c r="D23" s="31"/>
      <c r="E23" s="3"/>
      <c r="F23" s="3"/>
      <c r="G23" s="121" t="s">
        <v>47</v>
      </c>
      <c r="H23" s="36"/>
      <c r="I23" s="17"/>
      <c r="J23" s="3"/>
      <c r="K23" s="123" t="s">
        <v>52</v>
      </c>
      <c r="L23" s="125"/>
      <c r="M23" s="3"/>
      <c r="N23" s="3"/>
      <c r="O23" s="3"/>
      <c r="P23" s="3"/>
      <c r="Q23" s="3"/>
    </row>
    <row r="24" spans="2:17" ht="30" x14ac:dyDescent="0.25">
      <c r="B24" s="132" t="s">
        <v>53</v>
      </c>
      <c r="C24" s="133"/>
      <c r="D24" s="31"/>
      <c r="E24" s="3"/>
      <c r="F24" s="3"/>
      <c r="G24" s="121" t="s">
        <v>49</v>
      </c>
      <c r="H24" s="20">
        <v>89738</v>
      </c>
      <c r="I24" s="17"/>
      <c r="J24" s="3"/>
      <c r="K24" s="123" t="s">
        <v>54</v>
      </c>
      <c r="L24" s="125"/>
      <c r="M24" s="3"/>
      <c r="N24" s="3"/>
      <c r="O24" s="3"/>
      <c r="P24" s="3"/>
      <c r="Q24" s="3"/>
    </row>
    <row r="25" spans="2:17" ht="45" x14ac:dyDescent="0.25">
      <c r="B25" s="132" t="s">
        <v>55</v>
      </c>
      <c r="C25" s="133"/>
      <c r="D25" s="31"/>
      <c r="E25" s="3"/>
      <c r="F25" s="3"/>
      <c r="G25" s="121" t="s">
        <v>51</v>
      </c>
      <c r="H25" s="36"/>
      <c r="I25" s="17"/>
      <c r="J25" s="3"/>
      <c r="K25" s="123" t="s">
        <v>56</v>
      </c>
      <c r="L25" s="125"/>
      <c r="M25" s="3"/>
      <c r="N25" s="3"/>
      <c r="O25" s="3"/>
      <c r="P25" s="3"/>
      <c r="Q25" s="3"/>
    </row>
    <row r="26" spans="2:17" ht="31.5" x14ac:dyDescent="0.25">
      <c r="B26" s="132" t="s">
        <v>57</v>
      </c>
      <c r="C26" s="133"/>
      <c r="D26" s="31"/>
      <c r="E26" s="3"/>
      <c r="F26" s="3"/>
      <c r="G26" s="121" t="s">
        <v>53</v>
      </c>
      <c r="H26" s="36"/>
      <c r="I26" s="17"/>
      <c r="J26" s="3"/>
      <c r="K26" s="123" t="s">
        <v>58</v>
      </c>
      <c r="L26" s="125"/>
      <c r="M26" s="3"/>
      <c r="N26" s="3"/>
      <c r="O26" s="3"/>
      <c r="P26" s="3"/>
      <c r="Q26" s="3"/>
    </row>
    <row r="27" spans="2:17" ht="31.5" x14ac:dyDescent="0.25">
      <c r="B27" s="132" t="s">
        <v>59</v>
      </c>
      <c r="C27" s="133"/>
      <c r="D27" s="31"/>
      <c r="E27" s="3"/>
      <c r="F27" s="3"/>
      <c r="G27" s="121" t="s">
        <v>55</v>
      </c>
      <c r="H27" s="20"/>
      <c r="I27" s="17"/>
      <c r="J27" s="3"/>
      <c r="K27" s="123" t="s">
        <v>60</v>
      </c>
      <c r="L27" s="125"/>
      <c r="M27" s="3"/>
      <c r="N27" s="3"/>
      <c r="O27" s="3"/>
      <c r="P27" s="3"/>
      <c r="Q27" s="3"/>
    </row>
    <row r="28" spans="2:17" ht="15.75" x14ac:dyDescent="0.25">
      <c r="B28" s="132" t="s">
        <v>61</v>
      </c>
      <c r="C28" s="133"/>
      <c r="D28" s="31"/>
      <c r="E28" s="3"/>
      <c r="F28" s="3"/>
      <c r="G28" s="121" t="s">
        <v>57</v>
      </c>
      <c r="H28" s="36"/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132" t="s">
        <v>63</v>
      </c>
      <c r="C29" s="133"/>
      <c r="D29" s="31"/>
      <c r="E29" s="3"/>
      <c r="F29" s="3"/>
      <c r="G29" s="121" t="s">
        <v>59</v>
      </c>
      <c r="H29" s="36"/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122" t="s">
        <v>64</v>
      </c>
      <c r="H30" s="25"/>
      <c r="I30" s="26"/>
    </row>
    <row r="31" spans="2:17" x14ac:dyDescent="0.25">
      <c r="G31" s="27"/>
      <c r="H31" s="26"/>
      <c r="I31" s="26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  <legacy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37597-9E08-46B7-9EFA-1B94E30AB596}">
  <dimension ref="B1:Q31"/>
  <sheetViews>
    <sheetView topLeftCell="A13" workbookViewId="0">
      <selection activeCell="G26" sqref="G26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134" t="s">
        <v>155</v>
      </c>
      <c r="D2" s="134"/>
      <c r="E2" s="11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67</v>
      </c>
      <c r="C3" s="134">
        <v>2019</v>
      </c>
      <c r="D3" s="134"/>
      <c r="E3" s="11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135" t="s">
        <v>4</v>
      </c>
      <c r="C5" s="135"/>
      <c r="D5" s="135"/>
      <c r="E5" s="6"/>
      <c r="F5" s="3"/>
      <c r="G5" s="136" t="s">
        <v>5</v>
      </c>
      <c r="H5" s="136"/>
      <c r="I5" s="7"/>
      <c r="J5" s="3"/>
      <c r="K5" s="129" t="s">
        <v>6</v>
      </c>
      <c r="L5" s="129"/>
      <c r="M5" s="3"/>
      <c r="N5" s="3"/>
      <c r="O5" s="3"/>
      <c r="P5" s="3"/>
      <c r="Q5" s="3"/>
    </row>
    <row r="6" spans="2:17" ht="15.75" x14ac:dyDescent="0.25">
      <c r="B6" s="130" t="s">
        <v>7</v>
      </c>
      <c r="C6" s="131"/>
      <c r="D6" s="11" t="s">
        <v>8</v>
      </c>
      <c r="E6" s="114"/>
      <c r="F6" s="3"/>
      <c r="G6" s="10" t="s">
        <v>7</v>
      </c>
      <c r="H6" s="11" t="s">
        <v>8</v>
      </c>
      <c r="I6" s="114"/>
      <c r="J6" s="3"/>
      <c r="K6" s="12" t="s">
        <v>7</v>
      </c>
      <c r="L6" s="13" t="s">
        <v>8</v>
      </c>
      <c r="M6" s="3"/>
      <c r="N6" s="3"/>
      <c r="O6" s="3"/>
      <c r="P6" s="3"/>
      <c r="Q6" s="3"/>
    </row>
    <row r="7" spans="2:17" ht="15.75" x14ac:dyDescent="0.25">
      <c r="B7" s="132" t="s">
        <v>9</v>
      </c>
      <c r="C7" s="133"/>
      <c r="D7" s="31"/>
      <c r="E7" s="3"/>
      <c r="F7" s="3"/>
      <c r="G7" s="15" t="s">
        <v>10</v>
      </c>
      <c r="H7" s="36">
        <f>1+2+7+14+2+2+1+1+10+5+16+10+4+2+1+1+1+1</f>
        <v>81</v>
      </c>
      <c r="I7" s="17"/>
      <c r="J7" s="3"/>
      <c r="K7" s="137" t="s">
        <v>11</v>
      </c>
      <c r="L7" s="138"/>
      <c r="M7" s="3"/>
      <c r="N7" s="3"/>
      <c r="O7" s="3"/>
      <c r="P7" s="3"/>
      <c r="Q7" s="3"/>
    </row>
    <row r="8" spans="2:17" ht="45" x14ac:dyDescent="0.25">
      <c r="B8" s="132" t="s">
        <v>12</v>
      </c>
      <c r="C8" s="133"/>
      <c r="D8" s="31"/>
      <c r="E8" s="3"/>
      <c r="F8" s="3"/>
      <c r="G8" s="15" t="s">
        <v>13</v>
      </c>
      <c r="H8" s="36">
        <f>80+81+60+420+283+63+19+75+150+125+488+268+680+200+40+88+20+101</f>
        <v>3241</v>
      </c>
      <c r="I8" s="17"/>
      <c r="J8" s="3"/>
      <c r="K8" s="18" t="s">
        <v>14</v>
      </c>
      <c r="L8" s="19"/>
      <c r="M8" s="3"/>
      <c r="N8" s="3"/>
      <c r="O8" s="3"/>
      <c r="P8" s="3"/>
      <c r="Q8" s="3"/>
    </row>
    <row r="9" spans="2:17" ht="30" x14ac:dyDescent="0.25">
      <c r="B9" s="132" t="s">
        <v>15</v>
      </c>
      <c r="C9" s="133"/>
      <c r="D9" s="31"/>
      <c r="E9" s="3"/>
      <c r="F9" s="3"/>
      <c r="G9" s="15" t="s">
        <v>16</v>
      </c>
      <c r="H9" s="36">
        <f>2+2+1+1+1+1+1+1+1+1+1+1</f>
        <v>14</v>
      </c>
      <c r="I9" s="17"/>
      <c r="J9" s="3"/>
      <c r="K9" s="18" t="s">
        <v>17</v>
      </c>
      <c r="L9" s="19"/>
      <c r="M9" s="3"/>
      <c r="N9" s="3"/>
      <c r="O9" s="3"/>
      <c r="P9" s="3"/>
      <c r="Q9" s="3"/>
    </row>
    <row r="10" spans="2:17" ht="30" x14ac:dyDescent="0.25">
      <c r="B10" s="132" t="s">
        <v>18</v>
      </c>
      <c r="C10" s="133"/>
      <c r="D10" s="31"/>
      <c r="E10" s="3"/>
      <c r="F10" s="3"/>
      <c r="G10" s="15" t="s">
        <v>18</v>
      </c>
      <c r="H10" s="36">
        <f>160+170+152+130+200+65+226+70+40+98+100+120</f>
        <v>1531</v>
      </c>
      <c r="I10" s="17"/>
      <c r="J10" s="3"/>
      <c r="K10" s="18" t="s">
        <v>19</v>
      </c>
      <c r="L10" s="19"/>
      <c r="M10" s="3"/>
      <c r="N10" s="3"/>
      <c r="O10" s="3"/>
      <c r="P10" s="3"/>
      <c r="Q10" s="3"/>
    </row>
    <row r="11" spans="2:17" ht="45" x14ac:dyDescent="0.25">
      <c r="B11" s="132" t="s">
        <v>20</v>
      </c>
      <c r="C11" s="133"/>
      <c r="D11" s="31"/>
      <c r="E11" s="3"/>
      <c r="F11" s="3"/>
      <c r="G11" s="15" t="s">
        <v>21</v>
      </c>
      <c r="H11" s="36">
        <f>1+1+4+1</f>
        <v>7</v>
      </c>
      <c r="I11" s="17"/>
      <c r="J11" s="3"/>
      <c r="K11" s="18" t="s">
        <v>22</v>
      </c>
      <c r="L11" s="19"/>
      <c r="M11" s="3"/>
      <c r="N11" s="3"/>
      <c r="O11" s="3"/>
      <c r="P11" s="3"/>
      <c r="Q11" s="3"/>
    </row>
    <row r="12" spans="2:17" ht="31.5" x14ac:dyDescent="0.25">
      <c r="B12" s="132" t="s">
        <v>23</v>
      </c>
      <c r="C12" s="133"/>
      <c r="D12" s="31"/>
      <c r="E12" s="3"/>
      <c r="F12" s="3"/>
      <c r="G12" s="15" t="s">
        <v>24</v>
      </c>
      <c r="H12" s="36">
        <f>14+4</f>
        <v>18</v>
      </c>
      <c r="I12" s="17"/>
      <c r="J12" s="3"/>
      <c r="K12" s="18" t="s">
        <v>25</v>
      </c>
      <c r="L12" s="19"/>
      <c r="M12" s="3"/>
      <c r="N12" s="3"/>
      <c r="O12" s="3"/>
      <c r="P12" s="3"/>
      <c r="Q12" s="3"/>
    </row>
    <row r="13" spans="2:17" ht="30" x14ac:dyDescent="0.25">
      <c r="B13" s="132" t="s">
        <v>26</v>
      </c>
      <c r="C13" s="133"/>
      <c r="D13" s="31"/>
      <c r="E13" s="3"/>
      <c r="F13" s="3"/>
      <c r="G13" s="15" t="s">
        <v>27</v>
      </c>
      <c r="H13" s="36">
        <f>1+2+5+1+1+1</f>
        <v>11</v>
      </c>
      <c r="I13" s="17"/>
      <c r="J13" s="3"/>
      <c r="K13" s="18" t="s">
        <v>28</v>
      </c>
      <c r="L13" s="19"/>
      <c r="M13" s="3"/>
      <c r="N13" s="3"/>
      <c r="O13" s="3"/>
      <c r="P13" s="3"/>
      <c r="Q13" s="3"/>
    </row>
    <row r="14" spans="2:17" ht="45" x14ac:dyDescent="0.25">
      <c r="B14" s="132" t="s">
        <v>29</v>
      </c>
      <c r="C14" s="133"/>
      <c r="D14" s="31"/>
      <c r="E14" s="3"/>
      <c r="F14" s="3"/>
      <c r="G14" s="15" t="s">
        <v>30</v>
      </c>
      <c r="H14" s="36">
        <f>35+90+125+100+87+120</f>
        <v>557</v>
      </c>
      <c r="I14" s="17"/>
      <c r="J14" s="3"/>
      <c r="K14" s="18" t="s">
        <v>31</v>
      </c>
      <c r="L14" s="19"/>
      <c r="M14" s="3"/>
      <c r="N14" s="3"/>
      <c r="O14" s="3"/>
      <c r="P14" s="3"/>
      <c r="Q14" s="3"/>
    </row>
    <row r="15" spans="2:17" ht="30" x14ac:dyDescent="0.25">
      <c r="B15" s="132" t="s">
        <v>32</v>
      </c>
      <c r="C15" s="133"/>
      <c r="D15" s="31"/>
      <c r="E15" s="3"/>
      <c r="F15" s="3"/>
      <c r="G15" s="15" t="s">
        <v>33</v>
      </c>
      <c r="H15" s="36">
        <f>1+1+1+1+1+2+1+1+2+1</f>
        <v>12</v>
      </c>
      <c r="I15" s="17"/>
      <c r="J15" s="3"/>
      <c r="K15" s="18" t="s">
        <v>34</v>
      </c>
      <c r="L15" s="19"/>
      <c r="M15" s="3"/>
      <c r="N15" s="3"/>
      <c r="O15" s="3"/>
      <c r="P15" s="3"/>
      <c r="Q15" s="3"/>
    </row>
    <row r="16" spans="2:17" ht="30" x14ac:dyDescent="0.25">
      <c r="B16" s="132" t="s">
        <v>35</v>
      </c>
      <c r="C16" s="133"/>
      <c r="D16" s="31"/>
      <c r="E16" s="3"/>
      <c r="F16" s="3"/>
      <c r="G16" s="15" t="s">
        <v>36</v>
      </c>
      <c r="H16" s="36">
        <f>16+32+32+20+37+68+20+22+60+15</f>
        <v>322</v>
      </c>
      <c r="I16" s="17"/>
      <c r="J16" s="3"/>
      <c r="K16" s="18" t="s">
        <v>37</v>
      </c>
      <c r="L16" s="19"/>
      <c r="M16" s="3"/>
      <c r="N16" s="3"/>
      <c r="O16" s="3"/>
      <c r="P16" s="3"/>
      <c r="Q16" s="3"/>
    </row>
    <row r="17" spans="2:17" ht="30" x14ac:dyDescent="0.25">
      <c r="B17" s="132" t="s">
        <v>38</v>
      </c>
      <c r="C17" s="133"/>
      <c r="D17" s="31"/>
      <c r="E17" s="3"/>
      <c r="F17" s="3"/>
      <c r="G17" s="15" t="s">
        <v>32</v>
      </c>
      <c r="H17" s="36">
        <f>1+1+10+1+1+1+1+1+1+1+2+1+1+1+1+5+2</f>
        <v>32</v>
      </c>
      <c r="I17" s="17"/>
      <c r="J17" s="3"/>
      <c r="K17" s="21" t="s">
        <v>39</v>
      </c>
      <c r="L17" s="19">
        <f>5</f>
        <v>5</v>
      </c>
      <c r="M17" s="3"/>
      <c r="N17" s="3"/>
      <c r="O17" s="3"/>
      <c r="P17" s="3"/>
      <c r="Q17" s="3"/>
    </row>
    <row r="18" spans="2:17" ht="15.75" x14ac:dyDescent="0.25">
      <c r="B18" s="132" t="s">
        <v>40</v>
      </c>
      <c r="C18" s="133"/>
      <c r="D18" s="31"/>
      <c r="E18" s="3"/>
      <c r="F18" s="3"/>
      <c r="G18" s="15" t="s">
        <v>35</v>
      </c>
      <c r="H18" s="36">
        <f>1+1+1+1+1</f>
        <v>5</v>
      </c>
      <c r="I18" s="17"/>
      <c r="J18" s="3"/>
      <c r="K18" s="139" t="s">
        <v>41</v>
      </c>
      <c r="L18" s="140"/>
      <c r="M18" s="3"/>
      <c r="N18" s="3"/>
      <c r="O18" s="3"/>
      <c r="P18" s="3"/>
      <c r="Q18" s="3"/>
    </row>
    <row r="19" spans="2:17" ht="45" x14ac:dyDescent="0.25">
      <c r="B19" s="132" t="s">
        <v>42</v>
      </c>
      <c r="C19" s="133"/>
      <c r="D19" s="31"/>
      <c r="E19" s="3"/>
      <c r="F19" s="3"/>
      <c r="G19" s="15" t="s">
        <v>43</v>
      </c>
      <c r="H19" s="36">
        <f>4</f>
        <v>4</v>
      </c>
      <c r="I19" s="17"/>
      <c r="J19" s="3"/>
      <c r="K19" s="18" t="s">
        <v>44</v>
      </c>
      <c r="L19" s="19"/>
      <c r="M19" s="3"/>
      <c r="N19" s="3"/>
      <c r="O19" s="3"/>
      <c r="P19" s="3"/>
      <c r="Q19" s="3"/>
    </row>
    <row r="20" spans="2:17" ht="30" x14ac:dyDescent="0.25">
      <c r="B20" s="132" t="s">
        <v>45</v>
      </c>
      <c r="C20" s="133"/>
      <c r="D20" s="31"/>
      <c r="E20" s="3"/>
      <c r="F20" s="3"/>
      <c r="G20" s="15" t="s">
        <v>40</v>
      </c>
      <c r="H20" s="36">
        <f>15+4+30+12+50+12+204+10+20+4</f>
        <v>361</v>
      </c>
      <c r="I20" s="17"/>
      <c r="J20" s="3"/>
      <c r="K20" s="18" t="s">
        <v>46</v>
      </c>
      <c r="L20" s="19">
        <v>1</v>
      </c>
      <c r="M20" s="3"/>
      <c r="N20" s="3"/>
      <c r="O20" s="3"/>
      <c r="P20" s="3"/>
      <c r="Q20" s="3"/>
    </row>
    <row r="21" spans="2:17" ht="15.75" x14ac:dyDescent="0.25">
      <c r="B21" s="132" t="s">
        <v>47</v>
      </c>
      <c r="C21" s="133"/>
      <c r="D21" s="31"/>
      <c r="E21" s="3"/>
      <c r="F21" s="3"/>
      <c r="G21" s="15" t="s">
        <v>42</v>
      </c>
      <c r="H21" s="36">
        <f>60000</f>
        <v>60000</v>
      </c>
      <c r="I21" s="17"/>
      <c r="J21" s="3"/>
      <c r="K21" s="18" t="s">
        <v>48</v>
      </c>
      <c r="L21" s="19">
        <v>1</v>
      </c>
      <c r="M21" s="3"/>
      <c r="N21" s="3"/>
      <c r="O21" s="3"/>
      <c r="P21" s="3"/>
      <c r="Q21" s="3"/>
    </row>
    <row r="22" spans="2:17" ht="60" x14ac:dyDescent="0.25">
      <c r="B22" s="132" t="s">
        <v>49</v>
      </c>
      <c r="C22" s="133"/>
      <c r="D22" s="31"/>
      <c r="E22" s="3"/>
      <c r="F22" s="3"/>
      <c r="G22" s="15" t="s">
        <v>45</v>
      </c>
      <c r="H22" s="36">
        <v>1</v>
      </c>
      <c r="I22" s="17"/>
      <c r="J22" s="3"/>
      <c r="K22" s="21" t="s">
        <v>50</v>
      </c>
      <c r="L22" s="19"/>
      <c r="M22" s="3"/>
      <c r="N22" s="3"/>
      <c r="O22" s="3"/>
      <c r="P22" s="3"/>
      <c r="Q22" s="3"/>
    </row>
    <row r="23" spans="2:17" ht="30" x14ac:dyDescent="0.25">
      <c r="B23" s="132" t="s">
        <v>51</v>
      </c>
      <c r="C23" s="133"/>
      <c r="D23" s="31"/>
      <c r="E23" s="3"/>
      <c r="F23" s="3"/>
      <c r="G23" s="15" t="s">
        <v>47</v>
      </c>
      <c r="H23" s="36">
        <v>77720</v>
      </c>
      <c r="I23" s="17"/>
      <c r="J23" s="3"/>
      <c r="K23" s="18" t="s">
        <v>52</v>
      </c>
      <c r="L23" s="19"/>
      <c r="M23" s="3"/>
      <c r="N23" s="3"/>
      <c r="O23" s="3"/>
      <c r="P23" s="3"/>
      <c r="Q23" s="3"/>
    </row>
    <row r="24" spans="2:17" ht="30" x14ac:dyDescent="0.25">
      <c r="B24" s="132" t="s">
        <v>53</v>
      </c>
      <c r="C24" s="133"/>
      <c r="D24" s="31"/>
      <c r="E24" s="3"/>
      <c r="F24" s="3"/>
      <c r="G24" s="15" t="s">
        <v>49</v>
      </c>
      <c r="H24" s="36">
        <v>142227</v>
      </c>
      <c r="I24" s="17"/>
      <c r="J24" s="3"/>
      <c r="K24" s="18" t="s">
        <v>54</v>
      </c>
      <c r="L24" s="19"/>
      <c r="M24" s="3"/>
      <c r="N24" s="3"/>
      <c r="O24" s="3"/>
      <c r="P24" s="3"/>
      <c r="Q24" s="3"/>
    </row>
    <row r="25" spans="2:17" ht="45" x14ac:dyDescent="0.25">
      <c r="B25" s="132" t="s">
        <v>55</v>
      </c>
      <c r="C25" s="133"/>
      <c r="D25" s="31"/>
      <c r="E25" s="3"/>
      <c r="F25" s="3"/>
      <c r="G25" s="15" t="s">
        <v>51</v>
      </c>
      <c r="H25" s="36">
        <v>3</v>
      </c>
      <c r="I25" s="17"/>
      <c r="J25" s="3"/>
      <c r="K25" s="18" t="s">
        <v>56</v>
      </c>
      <c r="L25" s="19"/>
      <c r="M25" s="3"/>
      <c r="N25" s="3"/>
      <c r="O25" s="3"/>
      <c r="P25" s="3"/>
      <c r="Q25" s="3"/>
    </row>
    <row r="26" spans="2:17" ht="31.5" x14ac:dyDescent="0.25">
      <c r="B26" s="132" t="s">
        <v>57</v>
      </c>
      <c r="C26" s="133"/>
      <c r="D26" s="31"/>
      <c r="E26" s="3"/>
      <c r="F26" s="3"/>
      <c r="G26" s="15" t="s">
        <v>53</v>
      </c>
      <c r="H26" s="36">
        <f>2743+101+296</f>
        <v>3140</v>
      </c>
      <c r="I26" s="17"/>
      <c r="J26" s="3"/>
      <c r="K26" s="18" t="s">
        <v>58</v>
      </c>
      <c r="L26" s="19"/>
      <c r="M26" s="3"/>
      <c r="N26" s="3"/>
      <c r="O26" s="3"/>
      <c r="P26" s="3"/>
      <c r="Q26" s="3"/>
    </row>
    <row r="27" spans="2:17" ht="31.5" x14ac:dyDescent="0.25">
      <c r="B27" s="132" t="s">
        <v>59</v>
      </c>
      <c r="C27" s="133"/>
      <c r="D27" s="31"/>
      <c r="E27" s="3"/>
      <c r="F27" s="3"/>
      <c r="G27" s="15" t="s">
        <v>55</v>
      </c>
      <c r="H27" s="36">
        <f>42418+660+1690</f>
        <v>44768</v>
      </c>
      <c r="I27" s="17"/>
      <c r="J27" s="3"/>
      <c r="K27" s="18" t="s">
        <v>60</v>
      </c>
      <c r="L27" s="19"/>
      <c r="M27" s="3"/>
      <c r="N27" s="3"/>
      <c r="O27" s="3"/>
      <c r="P27" s="3"/>
      <c r="Q27" s="3"/>
    </row>
    <row r="28" spans="2:17" ht="15.75" x14ac:dyDescent="0.25">
      <c r="B28" s="132" t="s">
        <v>61</v>
      </c>
      <c r="C28" s="133"/>
      <c r="D28" s="31"/>
      <c r="E28" s="3"/>
      <c r="F28" s="3"/>
      <c r="G28" s="15" t="s">
        <v>57</v>
      </c>
      <c r="H28" s="36">
        <f>1+1+1+4+1</f>
        <v>8</v>
      </c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132" t="s">
        <v>63</v>
      </c>
      <c r="C29" s="133"/>
      <c r="D29" s="31"/>
      <c r="E29" s="3"/>
      <c r="F29" s="3"/>
      <c r="G29" s="15" t="s">
        <v>59</v>
      </c>
      <c r="H29" s="36">
        <f>65+48+80</f>
        <v>193</v>
      </c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64</v>
      </c>
      <c r="H30" s="25">
        <f>2</f>
        <v>2</v>
      </c>
      <c r="I30" s="26"/>
    </row>
    <row r="31" spans="2:17" x14ac:dyDescent="0.25">
      <c r="G31" s="27"/>
      <c r="H31" s="26"/>
      <c r="I31" s="26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43764-BA40-46D9-B0B6-587D82ADB751}">
  <dimension ref="B1:Q31"/>
  <sheetViews>
    <sheetView topLeftCell="A16" workbookViewId="0">
      <selection sqref="A1:XFD1048576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134" t="s">
        <v>68</v>
      </c>
      <c r="D2" s="134"/>
      <c r="E2" s="2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67</v>
      </c>
      <c r="C3" s="141">
        <v>43830</v>
      </c>
      <c r="D3" s="134"/>
      <c r="E3" s="2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135" t="s">
        <v>4</v>
      </c>
      <c r="C5" s="135"/>
      <c r="D5" s="135"/>
      <c r="E5" s="6"/>
      <c r="F5" s="3"/>
      <c r="G5" s="136" t="s">
        <v>5</v>
      </c>
      <c r="H5" s="136"/>
      <c r="I5" s="7"/>
      <c r="J5" s="3"/>
      <c r="K5" s="129" t="s">
        <v>6</v>
      </c>
      <c r="L5" s="129"/>
      <c r="M5" s="3"/>
      <c r="N5" s="3"/>
      <c r="O5" s="3"/>
      <c r="P5" s="3"/>
      <c r="Q5" s="3"/>
    </row>
    <row r="6" spans="2:17" ht="15.75" x14ac:dyDescent="0.25">
      <c r="B6" s="130" t="s">
        <v>7</v>
      </c>
      <c r="C6" s="131"/>
      <c r="D6" s="11" t="s">
        <v>8</v>
      </c>
      <c r="E6" s="29"/>
      <c r="F6" s="3"/>
      <c r="G6" s="10" t="s">
        <v>7</v>
      </c>
      <c r="H6" s="11" t="s">
        <v>8</v>
      </c>
      <c r="I6" s="29"/>
      <c r="J6" s="3"/>
      <c r="K6" s="12" t="s">
        <v>7</v>
      </c>
      <c r="L6" s="13" t="s">
        <v>8</v>
      </c>
      <c r="M6" s="3"/>
      <c r="N6" s="3"/>
      <c r="O6" s="3"/>
      <c r="P6" s="3"/>
      <c r="Q6" s="3"/>
    </row>
    <row r="7" spans="2:17" ht="15.75" x14ac:dyDescent="0.25">
      <c r="B7" s="132" t="s">
        <v>9</v>
      </c>
      <c r="C7" s="133"/>
      <c r="D7" s="31">
        <v>1</v>
      </c>
      <c r="E7" s="3"/>
      <c r="F7" s="3"/>
      <c r="G7" s="15" t="s">
        <v>10</v>
      </c>
      <c r="H7" s="36">
        <v>8</v>
      </c>
      <c r="I7" s="17"/>
      <c r="J7" s="3"/>
      <c r="K7" s="137" t="s">
        <v>11</v>
      </c>
      <c r="L7" s="138"/>
      <c r="M7" s="3"/>
      <c r="N7" s="3"/>
      <c r="O7" s="3"/>
      <c r="P7" s="3"/>
      <c r="Q7" s="3"/>
    </row>
    <row r="8" spans="2:17" ht="45" x14ac:dyDescent="0.25">
      <c r="B8" s="132" t="s">
        <v>12</v>
      </c>
      <c r="C8" s="133"/>
      <c r="D8" s="31">
        <v>29</v>
      </c>
      <c r="E8" s="3"/>
      <c r="F8" s="3"/>
      <c r="G8" s="15" t="s">
        <v>13</v>
      </c>
      <c r="H8" s="36">
        <v>698</v>
      </c>
      <c r="I8" s="17"/>
      <c r="J8" s="3"/>
      <c r="K8" s="18" t="s">
        <v>14</v>
      </c>
      <c r="L8" s="19">
        <v>30</v>
      </c>
      <c r="M8" s="3"/>
      <c r="N8" s="3"/>
      <c r="O8" s="3"/>
      <c r="P8" s="3"/>
      <c r="Q8" s="3"/>
    </row>
    <row r="9" spans="2:17" ht="30" x14ac:dyDescent="0.25">
      <c r="B9" s="132" t="s">
        <v>15</v>
      </c>
      <c r="C9" s="133"/>
      <c r="D9" s="31">
        <v>2</v>
      </c>
      <c r="E9" s="3"/>
      <c r="F9" s="3"/>
      <c r="G9" s="15" t="s">
        <v>16</v>
      </c>
      <c r="H9" s="36"/>
      <c r="I9" s="17"/>
      <c r="J9" s="3"/>
      <c r="K9" s="18" t="s">
        <v>17</v>
      </c>
      <c r="L9" s="19"/>
      <c r="M9" s="3"/>
      <c r="N9" s="3"/>
      <c r="O9" s="3"/>
      <c r="P9" s="3"/>
      <c r="Q9" s="3"/>
    </row>
    <row r="10" spans="2:17" ht="30" x14ac:dyDescent="0.25">
      <c r="B10" s="132" t="s">
        <v>18</v>
      </c>
      <c r="C10" s="133"/>
      <c r="D10" s="31">
        <v>101</v>
      </c>
      <c r="E10" s="3"/>
      <c r="F10" s="3"/>
      <c r="G10" s="15" t="s">
        <v>18</v>
      </c>
      <c r="H10" s="36"/>
      <c r="I10" s="17"/>
      <c r="J10" s="3"/>
      <c r="K10" s="18" t="s">
        <v>19</v>
      </c>
      <c r="L10" s="19">
        <v>3</v>
      </c>
      <c r="M10" s="3"/>
      <c r="N10" s="3"/>
      <c r="O10" s="3"/>
      <c r="P10" s="3"/>
      <c r="Q10" s="3"/>
    </row>
    <row r="11" spans="2:17" ht="45" x14ac:dyDescent="0.25">
      <c r="B11" s="132" t="s">
        <v>20</v>
      </c>
      <c r="C11" s="133"/>
      <c r="D11" s="31"/>
      <c r="E11" s="3"/>
      <c r="F11" s="3"/>
      <c r="G11" s="15" t="s">
        <v>21</v>
      </c>
      <c r="H11" s="36"/>
      <c r="I11" s="17"/>
      <c r="J11" s="3"/>
      <c r="K11" s="18" t="s">
        <v>22</v>
      </c>
      <c r="L11" s="19"/>
      <c r="M11" s="3"/>
      <c r="N11" s="3"/>
      <c r="O11" s="3"/>
      <c r="P11" s="3"/>
      <c r="Q11" s="3"/>
    </row>
    <row r="12" spans="2:17" ht="31.5" x14ac:dyDescent="0.25">
      <c r="B12" s="132" t="s">
        <v>23</v>
      </c>
      <c r="C12" s="133"/>
      <c r="D12" s="31"/>
      <c r="E12" s="3"/>
      <c r="F12" s="3"/>
      <c r="G12" s="15" t="s">
        <v>24</v>
      </c>
      <c r="H12" s="36"/>
      <c r="I12" s="17"/>
      <c r="J12" s="3"/>
      <c r="K12" s="18" t="s">
        <v>25</v>
      </c>
      <c r="L12" s="19">
        <v>1</v>
      </c>
      <c r="M12" s="3"/>
      <c r="N12" s="3"/>
      <c r="O12" s="3"/>
      <c r="P12" s="3"/>
      <c r="Q12" s="3"/>
    </row>
    <row r="13" spans="2:17" ht="30" x14ac:dyDescent="0.25">
      <c r="B13" s="132" t="s">
        <v>26</v>
      </c>
      <c r="C13" s="133"/>
      <c r="D13" s="31"/>
      <c r="E13" s="3"/>
      <c r="F13" s="3"/>
      <c r="G13" s="15" t="s">
        <v>27</v>
      </c>
      <c r="H13" s="36">
        <v>5</v>
      </c>
      <c r="I13" s="17"/>
      <c r="J13" s="3"/>
      <c r="K13" s="18" t="s">
        <v>28</v>
      </c>
      <c r="L13" s="19"/>
      <c r="M13" s="3"/>
      <c r="N13" s="3"/>
      <c r="O13" s="3"/>
      <c r="P13" s="3"/>
      <c r="Q13" s="3"/>
    </row>
    <row r="14" spans="2:17" ht="45" x14ac:dyDescent="0.25">
      <c r="B14" s="132" t="s">
        <v>29</v>
      </c>
      <c r="C14" s="133"/>
      <c r="D14" s="31"/>
      <c r="E14" s="3"/>
      <c r="F14" s="3"/>
      <c r="G14" s="15" t="s">
        <v>30</v>
      </c>
      <c r="H14" s="36">
        <v>217</v>
      </c>
      <c r="I14" s="17"/>
      <c r="J14" s="3"/>
      <c r="K14" s="18" t="s">
        <v>31</v>
      </c>
      <c r="L14" s="19"/>
      <c r="M14" s="3"/>
      <c r="N14" s="3"/>
      <c r="O14" s="3"/>
      <c r="P14" s="3"/>
      <c r="Q14" s="3"/>
    </row>
    <row r="15" spans="2:17" ht="30" x14ac:dyDescent="0.25">
      <c r="B15" s="132" t="s">
        <v>32</v>
      </c>
      <c r="C15" s="133"/>
      <c r="D15" s="31">
        <v>1</v>
      </c>
      <c r="E15" s="3"/>
      <c r="F15" s="3"/>
      <c r="G15" s="15" t="s">
        <v>33</v>
      </c>
      <c r="H15" s="36"/>
      <c r="I15" s="17"/>
      <c r="J15" s="3"/>
      <c r="K15" s="18" t="s">
        <v>34</v>
      </c>
      <c r="L15" s="19"/>
      <c r="M15" s="3"/>
      <c r="N15" s="3"/>
      <c r="O15" s="3"/>
      <c r="P15" s="3"/>
      <c r="Q15" s="3"/>
    </row>
    <row r="16" spans="2:17" ht="30" x14ac:dyDescent="0.25">
      <c r="B16" s="132" t="s">
        <v>35</v>
      </c>
      <c r="C16" s="133"/>
      <c r="D16" s="31"/>
      <c r="E16" s="3"/>
      <c r="F16" s="3"/>
      <c r="G16" s="15" t="s">
        <v>36</v>
      </c>
      <c r="H16" s="36"/>
      <c r="I16" s="17"/>
      <c r="J16" s="3"/>
      <c r="K16" s="18" t="s">
        <v>37</v>
      </c>
      <c r="L16" s="19"/>
      <c r="M16" s="3"/>
      <c r="N16" s="3"/>
      <c r="O16" s="3"/>
      <c r="P16" s="3"/>
      <c r="Q16" s="3"/>
    </row>
    <row r="17" spans="2:17" ht="30" x14ac:dyDescent="0.25">
      <c r="B17" s="132" t="s">
        <v>38</v>
      </c>
      <c r="C17" s="133"/>
      <c r="D17" s="31"/>
      <c r="E17" s="3"/>
      <c r="F17" s="3"/>
      <c r="G17" s="15" t="s">
        <v>32</v>
      </c>
      <c r="H17" s="36">
        <v>1</v>
      </c>
      <c r="I17" s="17"/>
      <c r="J17" s="3"/>
      <c r="K17" s="21" t="s">
        <v>39</v>
      </c>
      <c r="L17" s="19"/>
      <c r="M17" s="3"/>
      <c r="N17" s="3"/>
      <c r="O17" s="3"/>
      <c r="P17" s="3"/>
      <c r="Q17" s="3"/>
    </row>
    <row r="18" spans="2:17" ht="15.75" x14ac:dyDescent="0.25">
      <c r="B18" s="132" t="s">
        <v>40</v>
      </c>
      <c r="C18" s="133"/>
      <c r="D18" s="31">
        <v>10</v>
      </c>
      <c r="E18" s="3"/>
      <c r="F18" s="3"/>
      <c r="G18" s="15" t="s">
        <v>35</v>
      </c>
      <c r="H18" s="36"/>
      <c r="I18" s="17"/>
      <c r="J18" s="3"/>
      <c r="K18" s="139" t="s">
        <v>41</v>
      </c>
      <c r="L18" s="140"/>
      <c r="M18" s="3"/>
      <c r="N18" s="3"/>
      <c r="O18" s="3"/>
      <c r="P18" s="3"/>
      <c r="Q18" s="3"/>
    </row>
    <row r="19" spans="2:17" ht="45" x14ac:dyDescent="0.25">
      <c r="B19" s="132" t="s">
        <v>42</v>
      </c>
      <c r="C19" s="133"/>
      <c r="D19" s="31">
        <v>586071</v>
      </c>
      <c r="E19" s="3"/>
      <c r="F19" s="3"/>
      <c r="G19" s="15" t="s">
        <v>43</v>
      </c>
      <c r="H19" s="36"/>
      <c r="I19" s="17"/>
      <c r="J19" s="3"/>
      <c r="K19" s="18" t="s">
        <v>44</v>
      </c>
      <c r="L19" s="19">
        <v>1</v>
      </c>
      <c r="M19" s="3"/>
      <c r="N19" s="3"/>
      <c r="O19" s="3"/>
      <c r="P19" s="3"/>
      <c r="Q19" s="3"/>
    </row>
    <row r="20" spans="2:17" ht="30" x14ac:dyDescent="0.25">
      <c r="B20" s="132" t="s">
        <v>45</v>
      </c>
      <c r="C20" s="133"/>
      <c r="D20" s="31">
        <v>1</v>
      </c>
      <c r="E20" s="3"/>
      <c r="F20" s="3"/>
      <c r="G20" s="15" t="s">
        <v>40</v>
      </c>
      <c r="H20" s="36">
        <v>7</v>
      </c>
      <c r="I20" s="17"/>
      <c r="J20" s="3"/>
      <c r="K20" s="18" t="s">
        <v>46</v>
      </c>
      <c r="L20" s="19"/>
      <c r="M20" s="3"/>
      <c r="N20" s="3"/>
      <c r="O20" s="3"/>
      <c r="P20" s="3"/>
      <c r="Q20" s="3"/>
    </row>
    <row r="21" spans="2:17" ht="15.75" x14ac:dyDescent="0.25">
      <c r="B21" s="132" t="s">
        <v>47</v>
      </c>
      <c r="C21" s="133"/>
      <c r="D21" s="31">
        <v>21248</v>
      </c>
      <c r="E21" s="3"/>
      <c r="F21" s="3"/>
      <c r="G21" s="15" t="s">
        <v>42</v>
      </c>
      <c r="H21" s="36">
        <v>6125526</v>
      </c>
      <c r="I21" s="17"/>
      <c r="J21" s="3"/>
      <c r="K21" s="18" t="s">
        <v>48</v>
      </c>
      <c r="L21" s="19"/>
      <c r="M21" s="3"/>
      <c r="N21" s="3"/>
      <c r="O21" s="3"/>
      <c r="P21" s="3"/>
      <c r="Q21" s="3"/>
    </row>
    <row r="22" spans="2:17" ht="60" x14ac:dyDescent="0.25">
      <c r="B22" s="132" t="s">
        <v>49</v>
      </c>
      <c r="C22" s="133"/>
      <c r="D22" s="31">
        <v>25129</v>
      </c>
      <c r="E22" s="3"/>
      <c r="F22" s="3"/>
      <c r="G22" s="15" t="s">
        <v>45</v>
      </c>
      <c r="H22" s="36"/>
      <c r="I22" s="17"/>
      <c r="J22" s="3"/>
      <c r="K22" s="21" t="s">
        <v>50</v>
      </c>
      <c r="L22" s="19"/>
      <c r="M22" s="3"/>
      <c r="N22" s="3"/>
      <c r="O22" s="3"/>
      <c r="P22" s="3"/>
      <c r="Q22" s="3"/>
    </row>
    <row r="23" spans="2:17" ht="30" x14ac:dyDescent="0.25">
      <c r="B23" s="132" t="s">
        <v>51</v>
      </c>
      <c r="C23" s="133"/>
      <c r="D23" s="31">
        <v>1</v>
      </c>
      <c r="E23" s="3"/>
      <c r="F23" s="3"/>
      <c r="G23" s="15" t="s">
        <v>47</v>
      </c>
      <c r="H23" s="36"/>
      <c r="I23" s="17"/>
      <c r="J23" s="3"/>
      <c r="K23" s="18" t="s">
        <v>52</v>
      </c>
      <c r="L23" s="19"/>
      <c r="M23" s="3"/>
      <c r="N23" s="3"/>
      <c r="O23" s="3"/>
      <c r="P23" s="3"/>
      <c r="Q23" s="3"/>
    </row>
    <row r="24" spans="2:17" ht="30" x14ac:dyDescent="0.25">
      <c r="B24" s="132" t="s">
        <v>53</v>
      </c>
      <c r="C24" s="133"/>
      <c r="D24" s="31">
        <v>2331</v>
      </c>
      <c r="E24" s="3"/>
      <c r="F24" s="3"/>
      <c r="G24" s="15" t="s">
        <v>49</v>
      </c>
      <c r="H24" s="36"/>
      <c r="I24" s="17"/>
      <c r="J24" s="3"/>
      <c r="K24" s="18" t="s">
        <v>54</v>
      </c>
      <c r="L24" s="19"/>
      <c r="M24" s="3"/>
      <c r="N24" s="3"/>
      <c r="O24" s="3"/>
      <c r="P24" s="3"/>
      <c r="Q24" s="3"/>
    </row>
    <row r="25" spans="2:17" ht="45" x14ac:dyDescent="0.25">
      <c r="B25" s="132" t="s">
        <v>55</v>
      </c>
      <c r="C25" s="133"/>
      <c r="D25" s="31">
        <v>24060</v>
      </c>
      <c r="E25" s="3"/>
      <c r="F25" s="3"/>
      <c r="G25" s="15" t="s">
        <v>51</v>
      </c>
      <c r="H25" s="36"/>
      <c r="I25" s="17"/>
      <c r="J25" s="3"/>
      <c r="K25" s="18" t="s">
        <v>56</v>
      </c>
      <c r="L25" s="19"/>
      <c r="M25" s="3"/>
      <c r="N25" s="3"/>
      <c r="O25" s="3"/>
      <c r="P25" s="3"/>
      <c r="Q25" s="3"/>
    </row>
    <row r="26" spans="2:17" ht="31.5" x14ac:dyDescent="0.25">
      <c r="B26" s="132" t="s">
        <v>57</v>
      </c>
      <c r="C26" s="133"/>
      <c r="D26" s="31">
        <v>1</v>
      </c>
      <c r="E26" s="3"/>
      <c r="F26" s="3"/>
      <c r="G26" s="15" t="s">
        <v>53</v>
      </c>
      <c r="H26" s="36"/>
      <c r="I26" s="17"/>
      <c r="J26" s="3"/>
      <c r="K26" s="18" t="s">
        <v>58</v>
      </c>
      <c r="L26" s="19"/>
      <c r="M26" s="3"/>
      <c r="N26" s="3"/>
      <c r="O26" s="3"/>
      <c r="P26" s="3"/>
      <c r="Q26" s="3"/>
    </row>
    <row r="27" spans="2:17" ht="31.5" x14ac:dyDescent="0.25">
      <c r="B27" s="132" t="s">
        <v>59</v>
      </c>
      <c r="C27" s="133"/>
      <c r="D27" s="31">
        <v>450</v>
      </c>
      <c r="E27" s="3"/>
      <c r="F27" s="3"/>
      <c r="G27" s="15" t="s">
        <v>55</v>
      </c>
      <c r="H27" s="36"/>
      <c r="I27" s="17"/>
      <c r="J27" s="3"/>
      <c r="K27" s="18" t="s">
        <v>60</v>
      </c>
      <c r="L27" s="19"/>
      <c r="M27" s="3"/>
      <c r="N27" s="3"/>
      <c r="O27" s="3"/>
      <c r="P27" s="3"/>
      <c r="Q27" s="3"/>
    </row>
    <row r="28" spans="2:17" ht="15.75" x14ac:dyDescent="0.25">
      <c r="B28" s="132" t="s">
        <v>61</v>
      </c>
      <c r="C28" s="133"/>
      <c r="D28" s="31">
        <v>500</v>
      </c>
      <c r="E28" s="3"/>
      <c r="F28" s="3"/>
      <c r="G28" s="15" t="s">
        <v>57</v>
      </c>
      <c r="H28" s="36">
        <v>16</v>
      </c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132" t="s">
        <v>63</v>
      </c>
      <c r="C29" s="133"/>
      <c r="D29" s="31">
        <v>1500</v>
      </c>
      <c r="E29" s="3"/>
      <c r="F29" s="3"/>
      <c r="G29" s="15" t="s">
        <v>59</v>
      </c>
      <c r="H29" s="36">
        <v>677</v>
      </c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64</v>
      </c>
      <c r="H30" s="25"/>
      <c r="I30" s="26"/>
    </row>
    <row r="31" spans="2:17" x14ac:dyDescent="0.25">
      <c r="G31" s="27"/>
      <c r="H31" s="26"/>
      <c r="I31" s="26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A8B33-B706-4C20-9B47-E53E11C6CF46}">
  <dimension ref="B1:Q31"/>
  <sheetViews>
    <sheetView topLeftCell="A13" workbookViewId="0">
      <selection sqref="A1:XFD1048576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5.7109375" customWidth="1"/>
    <col min="6" max="6" width="5.28515625" customWidth="1"/>
    <col min="7" max="7" width="61.140625" customWidth="1"/>
    <col min="8" max="8" width="16.5703125" customWidth="1"/>
    <col min="9" max="10" width="5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134" t="s">
        <v>69</v>
      </c>
      <c r="D2" s="134"/>
      <c r="E2" s="3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67</v>
      </c>
      <c r="C3" s="134">
        <v>2019</v>
      </c>
      <c r="D3" s="134"/>
      <c r="E3" s="3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135" t="s">
        <v>4</v>
      </c>
      <c r="C5" s="135"/>
      <c r="D5" s="135"/>
      <c r="E5" s="6"/>
      <c r="F5" s="3"/>
      <c r="G5" s="136" t="s">
        <v>5</v>
      </c>
      <c r="H5" s="136"/>
      <c r="I5" s="7"/>
      <c r="J5" s="3"/>
      <c r="K5" s="129" t="s">
        <v>6</v>
      </c>
      <c r="L5" s="129"/>
      <c r="M5" s="3"/>
      <c r="N5" s="3"/>
      <c r="O5" s="3"/>
      <c r="P5" s="3"/>
      <c r="Q5" s="3"/>
    </row>
    <row r="6" spans="2:17" ht="15.75" x14ac:dyDescent="0.25">
      <c r="B6" s="130" t="s">
        <v>7</v>
      </c>
      <c r="C6" s="131"/>
      <c r="D6" s="11" t="s">
        <v>8</v>
      </c>
      <c r="E6" s="34"/>
      <c r="F6" s="3"/>
      <c r="G6" s="10" t="s">
        <v>7</v>
      </c>
      <c r="H6" s="11" t="s">
        <v>8</v>
      </c>
      <c r="I6" s="34"/>
      <c r="J6" s="3"/>
      <c r="K6" s="12" t="s">
        <v>7</v>
      </c>
      <c r="L6" s="13" t="s">
        <v>8</v>
      </c>
      <c r="M6" s="3"/>
      <c r="N6" s="3"/>
      <c r="O6" s="3"/>
      <c r="P6" s="3"/>
      <c r="Q6" s="3"/>
    </row>
    <row r="7" spans="2:17" ht="15.75" x14ac:dyDescent="0.25">
      <c r="B7" s="132" t="s">
        <v>9</v>
      </c>
      <c r="C7" s="133"/>
      <c r="D7" s="39"/>
      <c r="E7" s="3"/>
      <c r="F7" s="3"/>
      <c r="G7" s="15" t="s">
        <v>10</v>
      </c>
      <c r="H7" s="16">
        <v>2</v>
      </c>
      <c r="I7" s="17"/>
      <c r="J7" s="3"/>
      <c r="K7" s="137" t="s">
        <v>11</v>
      </c>
      <c r="L7" s="138"/>
      <c r="M7" s="3"/>
      <c r="N7" s="3"/>
      <c r="O7" s="3"/>
      <c r="P7" s="3"/>
      <c r="Q7" s="3"/>
    </row>
    <row r="8" spans="2:17" ht="45" x14ac:dyDescent="0.25">
      <c r="B8" s="132" t="s">
        <v>12</v>
      </c>
      <c r="C8" s="133"/>
      <c r="D8" s="39"/>
      <c r="E8" s="3"/>
      <c r="F8" s="3"/>
      <c r="G8" s="15" t="s">
        <v>13</v>
      </c>
      <c r="H8" s="16">
        <v>167</v>
      </c>
      <c r="I8" s="17"/>
      <c r="J8" s="3"/>
      <c r="K8" s="18" t="s">
        <v>14</v>
      </c>
      <c r="L8" s="19">
        <v>0</v>
      </c>
      <c r="M8" s="3"/>
      <c r="N8" s="3"/>
      <c r="O8" s="3"/>
      <c r="P8" s="3"/>
      <c r="Q8" s="3"/>
    </row>
    <row r="9" spans="2:17" ht="30" x14ac:dyDescent="0.25">
      <c r="B9" s="132" t="s">
        <v>15</v>
      </c>
      <c r="C9" s="133"/>
      <c r="D9" s="39"/>
      <c r="E9" s="3"/>
      <c r="F9" s="3"/>
      <c r="G9" s="15" t="s">
        <v>16</v>
      </c>
      <c r="H9" s="16">
        <v>3</v>
      </c>
      <c r="I9" s="17"/>
      <c r="J9" s="3"/>
      <c r="K9" s="18" t="s">
        <v>17</v>
      </c>
      <c r="L9" s="19">
        <v>0</v>
      </c>
      <c r="M9" s="3"/>
      <c r="N9" s="3"/>
      <c r="O9" s="3"/>
      <c r="P9" s="3"/>
      <c r="Q9" s="3"/>
    </row>
    <row r="10" spans="2:17" ht="30" x14ac:dyDescent="0.25">
      <c r="B10" s="132" t="s">
        <v>18</v>
      </c>
      <c r="C10" s="133"/>
      <c r="D10" s="39"/>
      <c r="E10" s="3"/>
      <c r="F10" s="3"/>
      <c r="G10" s="15" t="s">
        <v>18</v>
      </c>
      <c r="H10" s="16">
        <v>114</v>
      </c>
      <c r="I10" s="17"/>
      <c r="J10" s="3"/>
      <c r="K10" s="18" t="s">
        <v>19</v>
      </c>
      <c r="L10" s="19">
        <v>1</v>
      </c>
      <c r="M10" s="3"/>
      <c r="N10" s="3"/>
      <c r="O10" s="3"/>
      <c r="P10" s="3"/>
      <c r="Q10" s="3"/>
    </row>
    <row r="11" spans="2:17" ht="45" x14ac:dyDescent="0.25">
      <c r="B11" s="132" t="s">
        <v>20</v>
      </c>
      <c r="C11" s="133"/>
      <c r="D11" s="39">
        <v>5</v>
      </c>
      <c r="E11" s="3"/>
      <c r="F11" s="3"/>
      <c r="G11" s="15" t="s">
        <v>21</v>
      </c>
      <c r="H11" s="16">
        <v>11</v>
      </c>
      <c r="I11" s="17"/>
      <c r="J11" s="3"/>
      <c r="K11" s="18" t="s">
        <v>22</v>
      </c>
      <c r="L11" s="19">
        <v>0</v>
      </c>
      <c r="M11" s="3"/>
      <c r="N11" s="3"/>
      <c r="O11" s="3"/>
      <c r="P11" s="3"/>
      <c r="Q11" s="3"/>
    </row>
    <row r="12" spans="2:17" ht="31.5" x14ac:dyDescent="0.25">
      <c r="B12" s="132" t="s">
        <v>23</v>
      </c>
      <c r="C12" s="133"/>
      <c r="D12" s="39">
        <v>196</v>
      </c>
      <c r="E12" s="3"/>
      <c r="F12" s="3"/>
      <c r="G12" s="15" t="s">
        <v>24</v>
      </c>
      <c r="H12" s="16">
        <v>5775</v>
      </c>
      <c r="I12" s="17"/>
      <c r="J12" s="3"/>
      <c r="K12" s="18" t="s">
        <v>25</v>
      </c>
      <c r="L12" s="19">
        <v>0</v>
      </c>
      <c r="M12" s="3"/>
      <c r="N12" s="3"/>
      <c r="O12" s="3"/>
      <c r="P12" s="3"/>
      <c r="Q12" s="3"/>
    </row>
    <row r="13" spans="2:17" ht="30" x14ac:dyDescent="0.25">
      <c r="B13" s="132" t="s">
        <v>26</v>
      </c>
      <c r="C13" s="133"/>
      <c r="D13" s="39">
        <v>1</v>
      </c>
      <c r="E13" s="3"/>
      <c r="F13" s="3"/>
      <c r="G13" s="15" t="s">
        <v>27</v>
      </c>
      <c r="H13" s="16">
        <v>2</v>
      </c>
      <c r="I13" s="17"/>
      <c r="J13" s="3"/>
      <c r="K13" s="18" t="s">
        <v>28</v>
      </c>
      <c r="L13" s="19">
        <v>0</v>
      </c>
      <c r="M13" s="3"/>
      <c r="N13" s="3"/>
      <c r="O13" s="3"/>
      <c r="P13" s="3"/>
      <c r="Q13" s="3"/>
    </row>
    <row r="14" spans="2:17" ht="45" x14ac:dyDescent="0.25">
      <c r="B14" s="132" t="s">
        <v>29</v>
      </c>
      <c r="C14" s="133"/>
      <c r="D14" s="39">
        <v>1500</v>
      </c>
      <c r="E14" s="3"/>
      <c r="F14" s="3"/>
      <c r="G14" s="15" t="s">
        <v>30</v>
      </c>
      <c r="H14" s="16">
        <v>21</v>
      </c>
      <c r="I14" s="17"/>
      <c r="J14" s="3"/>
      <c r="K14" s="18" t="s">
        <v>31</v>
      </c>
      <c r="L14" s="19">
        <v>0</v>
      </c>
      <c r="M14" s="3"/>
      <c r="N14" s="3"/>
      <c r="O14" s="3"/>
      <c r="P14" s="3"/>
      <c r="Q14" s="3"/>
    </row>
    <row r="15" spans="2:17" ht="30" x14ac:dyDescent="0.25">
      <c r="B15" s="132" t="s">
        <v>32</v>
      </c>
      <c r="C15" s="133"/>
      <c r="D15" s="39"/>
      <c r="E15" s="3"/>
      <c r="F15" s="3"/>
      <c r="G15" s="15" t="s">
        <v>33</v>
      </c>
      <c r="H15" s="16">
        <v>1</v>
      </c>
      <c r="I15" s="17"/>
      <c r="J15" s="3"/>
      <c r="K15" s="18" t="s">
        <v>34</v>
      </c>
      <c r="L15" s="19">
        <v>0</v>
      </c>
      <c r="M15" s="3"/>
      <c r="N15" s="3"/>
      <c r="O15" s="3"/>
      <c r="P15" s="3"/>
      <c r="Q15" s="3"/>
    </row>
    <row r="16" spans="2:17" ht="30" x14ac:dyDescent="0.25">
      <c r="B16" s="132" t="s">
        <v>35</v>
      </c>
      <c r="C16" s="133"/>
      <c r="D16" s="39"/>
      <c r="E16" s="3"/>
      <c r="F16" s="3"/>
      <c r="G16" s="15" t="s">
        <v>36</v>
      </c>
      <c r="H16" s="16">
        <v>12</v>
      </c>
      <c r="I16" s="17"/>
      <c r="J16" s="3"/>
      <c r="K16" s="18" t="s">
        <v>37</v>
      </c>
      <c r="L16" s="19">
        <v>0</v>
      </c>
      <c r="M16" s="3"/>
      <c r="N16" s="3"/>
      <c r="O16" s="3"/>
      <c r="P16" s="3"/>
      <c r="Q16" s="3"/>
    </row>
    <row r="17" spans="2:17" ht="30" x14ac:dyDescent="0.25">
      <c r="B17" s="132" t="s">
        <v>38</v>
      </c>
      <c r="C17" s="133"/>
      <c r="D17" s="39"/>
      <c r="E17" s="3"/>
      <c r="F17" s="3"/>
      <c r="G17" s="15" t="s">
        <v>32</v>
      </c>
      <c r="H17" s="16">
        <v>5</v>
      </c>
      <c r="I17" s="17"/>
      <c r="J17" s="3"/>
      <c r="K17" s="21" t="s">
        <v>39</v>
      </c>
      <c r="L17" s="19">
        <v>0</v>
      </c>
      <c r="M17" s="3"/>
      <c r="N17" s="3"/>
      <c r="O17" s="3"/>
      <c r="P17" s="3"/>
      <c r="Q17" s="3"/>
    </row>
    <row r="18" spans="2:17" ht="15.75" x14ac:dyDescent="0.25">
      <c r="B18" s="132" t="s">
        <v>40</v>
      </c>
      <c r="C18" s="133"/>
      <c r="D18" s="39"/>
      <c r="E18" s="3"/>
      <c r="F18" s="3"/>
      <c r="G18" s="15" t="s">
        <v>35</v>
      </c>
      <c r="H18" s="16"/>
      <c r="I18" s="17"/>
      <c r="J18" s="3"/>
      <c r="K18" s="139" t="s">
        <v>41</v>
      </c>
      <c r="L18" s="140"/>
      <c r="M18" s="3"/>
      <c r="N18" s="3"/>
      <c r="O18" s="3"/>
      <c r="P18" s="3"/>
      <c r="Q18" s="3"/>
    </row>
    <row r="19" spans="2:17" ht="45" x14ac:dyDescent="0.25">
      <c r="B19" s="132" t="s">
        <v>42</v>
      </c>
      <c r="C19" s="133"/>
      <c r="D19" s="39"/>
      <c r="E19" s="3"/>
      <c r="F19" s="3"/>
      <c r="G19" s="15" t="s">
        <v>43</v>
      </c>
      <c r="H19" s="16">
        <v>1</v>
      </c>
      <c r="I19" s="17"/>
      <c r="J19" s="3"/>
      <c r="K19" s="18" t="s">
        <v>44</v>
      </c>
      <c r="L19" s="19">
        <v>0</v>
      </c>
      <c r="M19" s="3"/>
      <c r="N19" s="3"/>
      <c r="O19" s="3"/>
      <c r="P19" s="3"/>
      <c r="Q19" s="3"/>
    </row>
    <row r="20" spans="2:17" ht="30" x14ac:dyDescent="0.25">
      <c r="B20" s="132" t="s">
        <v>45</v>
      </c>
      <c r="C20" s="133"/>
      <c r="D20" s="39">
        <v>1</v>
      </c>
      <c r="E20" s="3"/>
      <c r="F20" s="3"/>
      <c r="G20" s="15" t="s">
        <v>40</v>
      </c>
      <c r="H20" s="16"/>
      <c r="I20" s="17"/>
      <c r="J20" s="3"/>
      <c r="K20" s="18" t="s">
        <v>46</v>
      </c>
      <c r="L20" s="19">
        <v>0</v>
      </c>
      <c r="M20" s="3"/>
      <c r="N20" s="3"/>
      <c r="O20" s="3"/>
      <c r="P20" s="3"/>
      <c r="Q20" s="3"/>
    </row>
    <row r="21" spans="2:17" ht="15.75" x14ac:dyDescent="0.25">
      <c r="B21" s="132" t="s">
        <v>47</v>
      </c>
      <c r="C21" s="133"/>
      <c r="D21" s="39">
        <v>2013</v>
      </c>
      <c r="E21" s="3"/>
      <c r="F21" s="3"/>
      <c r="G21" s="15" t="s">
        <v>42</v>
      </c>
      <c r="H21" s="16"/>
      <c r="I21" s="17"/>
      <c r="J21" s="3"/>
      <c r="K21" s="18" t="s">
        <v>48</v>
      </c>
      <c r="L21" s="19">
        <v>0</v>
      </c>
      <c r="M21" s="3"/>
      <c r="N21" s="3"/>
      <c r="O21" s="3"/>
      <c r="P21" s="3"/>
      <c r="Q21" s="3"/>
    </row>
    <row r="22" spans="2:17" ht="60" x14ac:dyDescent="0.25">
      <c r="B22" s="132" t="s">
        <v>49</v>
      </c>
      <c r="C22" s="133"/>
      <c r="D22" s="39">
        <v>3531</v>
      </c>
      <c r="E22" s="3"/>
      <c r="F22" s="3"/>
      <c r="G22" s="15" t="s">
        <v>45</v>
      </c>
      <c r="H22" s="16"/>
      <c r="I22" s="17"/>
      <c r="J22" s="3"/>
      <c r="K22" s="21" t="s">
        <v>50</v>
      </c>
      <c r="L22" s="19">
        <v>0</v>
      </c>
      <c r="M22" s="3"/>
      <c r="N22" s="3"/>
      <c r="O22" s="3"/>
      <c r="P22" s="3"/>
      <c r="Q22" s="3"/>
    </row>
    <row r="23" spans="2:17" ht="30" x14ac:dyDescent="0.25">
      <c r="B23" s="132" t="s">
        <v>51</v>
      </c>
      <c r="C23" s="133"/>
      <c r="D23" s="39">
        <v>1</v>
      </c>
      <c r="E23" s="3"/>
      <c r="F23" s="3"/>
      <c r="G23" s="15" t="s">
        <v>47</v>
      </c>
      <c r="H23" s="16"/>
      <c r="I23" s="17"/>
      <c r="J23" s="3"/>
      <c r="K23" s="18" t="s">
        <v>52</v>
      </c>
      <c r="L23" s="19">
        <v>0</v>
      </c>
      <c r="M23" s="3"/>
      <c r="N23" s="3"/>
      <c r="O23" s="3"/>
      <c r="P23" s="3"/>
      <c r="Q23" s="3"/>
    </row>
    <row r="24" spans="2:17" ht="30" x14ac:dyDescent="0.25">
      <c r="B24" s="132" t="s">
        <v>53</v>
      </c>
      <c r="C24" s="133"/>
      <c r="D24" s="39">
        <v>473</v>
      </c>
      <c r="E24" s="3"/>
      <c r="F24" s="3"/>
      <c r="G24" s="15" t="s">
        <v>49</v>
      </c>
      <c r="H24" s="16"/>
      <c r="I24" s="17"/>
      <c r="J24" s="3"/>
      <c r="K24" s="18" t="s">
        <v>54</v>
      </c>
      <c r="L24" s="19">
        <v>0</v>
      </c>
      <c r="M24" s="3"/>
      <c r="N24" s="3"/>
      <c r="O24" s="3"/>
      <c r="P24" s="3"/>
      <c r="Q24" s="3"/>
    </row>
    <row r="25" spans="2:17" ht="45" x14ac:dyDescent="0.25">
      <c r="B25" s="132" t="s">
        <v>55</v>
      </c>
      <c r="C25" s="133"/>
      <c r="D25" s="39">
        <v>21053</v>
      </c>
      <c r="E25" s="3"/>
      <c r="F25" s="3"/>
      <c r="G25" s="15" t="s">
        <v>51</v>
      </c>
      <c r="H25" s="16"/>
      <c r="I25" s="17"/>
      <c r="J25" s="3"/>
      <c r="K25" s="18" t="s">
        <v>56</v>
      </c>
      <c r="L25" s="19">
        <v>0</v>
      </c>
      <c r="M25" s="3"/>
      <c r="N25" s="3"/>
      <c r="O25" s="3"/>
      <c r="P25" s="3"/>
      <c r="Q25" s="3"/>
    </row>
    <row r="26" spans="2:17" ht="31.5" x14ac:dyDescent="0.25">
      <c r="B26" s="132" t="s">
        <v>57</v>
      </c>
      <c r="C26" s="133"/>
      <c r="D26" s="39"/>
      <c r="E26" s="3"/>
      <c r="F26" s="3"/>
      <c r="G26" s="15" t="s">
        <v>53</v>
      </c>
      <c r="H26" s="16"/>
      <c r="I26" s="17"/>
      <c r="J26" s="3"/>
      <c r="K26" s="18" t="s">
        <v>58</v>
      </c>
      <c r="L26" s="19">
        <v>0</v>
      </c>
      <c r="M26" s="3"/>
      <c r="N26" s="3"/>
      <c r="O26" s="3"/>
      <c r="P26" s="3"/>
      <c r="Q26" s="3"/>
    </row>
    <row r="27" spans="2:17" ht="31.5" x14ac:dyDescent="0.25">
      <c r="B27" s="132" t="s">
        <v>59</v>
      </c>
      <c r="C27" s="133"/>
      <c r="D27" s="39"/>
      <c r="E27" s="3"/>
      <c r="F27" s="3"/>
      <c r="G27" s="15" t="s">
        <v>55</v>
      </c>
      <c r="H27" s="16"/>
      <c r="I27" s="17"/>
      <c r="J27" s="3"/>
      <c r="K27" s="18" t="s">
        <v>60</v>
      </c>
      <c r="L27" s="19">
        <v>0</v>
      </c>
      <c r="M27" s="3"/>
      <c r="N27" s="3"/>
      <c r="O27" s="3"/>
      <c r="P27" s="3"/>
      <c r="Q27" s="3"/>
    </row>
    <row r="28" spans="2:17" ht="15.75" x14ac:dyDescent="0.25">
      <c r="B28" s="132" t="s">
        <v>61</v>
      </c>
      <c r="C28" s="133"/>
      <c r="D28" s="39">
        <v>300</v>
      </c>
      <c r="E28" s="3"/>
      <c r="F28" s="3"/>
      <c r="G28" s="15" t="s">
        <v>57</v>
      </c>
      <c r="H28" s="16">
        <v>1</v>
      </c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132" t="s">
        <v>63</v>
      </c>
      <c r="C29" s="133"/>
      <c r="D29" s="39">
        <v>480</v>
      </c>
      <c r="E29" s="3"/>
      <c r="F29" s="3"/>
      <c r="G29" s="15" t="s">
        <v>59</v>
      </c>
      <c r="H29" s="16">
        <v>10</v>
      </c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64</v>
      </c>
      <c r="H30" s="40">
        <v>3380</v>
      </c>
      <c r="I30" s="26"/>
    </row>
    <row r="31" spans="2:17" x14ac:dyDescent="0.25">
      <c r="G31" s="27"/>
      <c r="H31" s="26"/>
      <c r="I31" s="26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5AF54-8D6F-4780-80BC-EE52E5410701}">
  <dimension ref="B1:O31"/>
  <sheetViews>
    <sheetView topLeftCell="A19" workbookViewId="0">
      <selection sqref="A1:XFD1048576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59.7109375" customWidth="1"/>
    <col min="7" max="7" width="16.5703125" customWidth="1"/>
    <col min="8" max="8" width="9.28515625" customWidth="1"/>
    <col min="9" max="9" width="69.5703125" customWidth="1"/>
    <col min="10" max="10" width="16" customWidth="1"/>
  </cols>
  <sheetData>
    <row r="1" spans="2:15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ht="15.75" x14ac:dyDescent="0.25">
      <c r="B2" s="1" t="s">
        <v>1</v>
      </c>
      <c r="C2" s="134" t="s">
        <v>70</v>
      </c>
      <c r="D2" s="134"/>
      <c r="E2" s="38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ht="15.75" x14ac:dyDescent="0.25">
      <c r="B3" s="1" t="s">
        <v>67</v>
      </c>
      <c r="C3" s="134">
        <v>2019</v>
      </c>
      <c r="D3" s="134"/>
      <c r="E3" s="38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15.75" x14ac:dyDescent="0.25">
      <c r="B5" s="135" t="s">
        <v>4</v>
      </c>
      <c r="C5" s="135"/>
      <c r="D5" s="135"/>
      <c r="E5" s="6"/>
      <c r="F5" s="136" t="s">
        <v>5</v>
      </c>
      <c r="G5" s="136"/>
      <c r="H5" s="7"/>
      <c r="I5" s="129" t="s">
        <v>6</v>
      </c>
      <c r="J5" s="129"/>
      <c r="K5" s="3"/>
      <c r="L5" s="3"/>
      <c r="M5" s="3"/>
      <c r="N5" s="3"/>
      <c r="O5" s="3"/>
    </row>
    <row r="6" spans="2:15" ht="15.75" x14ac:dyDescent="0.25">
      <c r="B6" s="130" t="s">
        <v>7</v>
      </c>
      <c r="C6" s="131"/>
      <c r="D6" s="11" t="s">
        <v>8</v>
      </c>
      <c r="E6" s="37"/>
      <c r="F6" s="10" t="s">
        <v>7</v>
      </c>
      <c r="G6" s="11" t="s">
        <v>8</v>
      </c>
      <c r="H6" s="37"/>
      <c r="I6" s="12" t="s">
        <v>7</v>
      </c>
      <c r="J6" s="13" t="s">
        <v>8</v>
      </c>
      <c r="K6" s="3"/>
      <c r="L6" s="3"/>
      <c r="M6" s="3"/>
      <c r="N6" s="3"/>
      <c r="O6" s="3"/>
    </row>
    <row r="7" spans="2:15" ht="15.75" x14ac:dyDescent="0.25">
      <c r="B7" s="132" t="s">
        <v>9</v>
      </c>
      <c r="C7" s="133"/>
      <c r="D7" s="31">
        <v>3</v>
      </c>
      <c r="E7" s="3"/>
      <c r="F7" s="15" t="s">
        <v>10</v>
      </c>
      <c r="G7" s="36">
        <f>1+1+5+1+3+2+3+8+6</f>
        <v>30</v>
      </c>
      <c r="H7" s="17"/>
      <c r="I7" s="137" t="s">
        <v>11</v>
      </c>
      <c r="J7" s="138"/>
      <c r="K7" s="3"/>
      <c r="L7" s="3"/>
      <c r="M7" s="3"/>
      <c r="N7" s="3"/>
      <c r="O7" s="3"/>
    </row>
    <row r="8" spans="2:15" ht="45" x14ac:dyDescent="0.25">
      <c r="B8" s="132" t="s">
        <v>12</v>
      </c>
      <c r="C8" s="133"/>
      <c r="D8" s="31">
        <v>165</v>
      </c>
      <c r="E8" s="3"/>
      <c r="F8" s="15" t="s">
        <v>13</v>
      </c>
      <c r="G8" s="36">
        <f>75+38+138+150+76+59+76+358+36</f>
        <v>1006</v>
      </c>
      <c r="H8" s="17"/>
      <c r="I8" s="18" t="s">
        <v>14</v>
      </c>
      <c r="J8" s="19"/>
      <c r="K8" s="3"/>
      <c r="L8" s="3"/>
      <c r="M8" s="3"/>
      <c r="N8" s="3"/>
      <c r="O8" s="3"/>
    </row>
    <row r="9" spans="2:15" ht="30" x14ac:dyDescent="0.25">
      <c r="B9" s="132" t="s">
        <v>15</v>
      </c>
      <c r="C9" s="133"/>
      <c r="D9" s="31"/>
      <c r="E9" s="3"/>
      <c r="F9" s="15" t="s">
        <v>16</v>
      </c>
      <c r="G9" s="36">
        <f>2+1+3</f>
        <v>6</v>
      </c>
      <c r="H9" s="17"/>
      <c r="I9" s="18" t="s">
        <v>17</v>
      </c>
      <c r="J9" s="19"/>
      <c r="K9" s="3"/>
      <c r="L9" s="3"/>
      <c r="M9" s="3"/>
      <c r="N9" s="3"/>
      <c r="O9" s="3"/>
    </row>
    <row r="10" spans="2:15" ht="30" x14ac:dyDescent="0.25">
      <c r="B10" s="132" t="s">
        <v>18</v>
      </c>
      <c r="C10" s="133"/>
      <c r="D10" s="31"/>
      <c r="E10" s="3"/>
      <c r="F10" s="15" t="s">
        <v>18</v>
      </c>
      <c r="G10" s="36">
        <f>120+153+210</f>
        <v>483</v>
      </c>
      <c r="H10" s="17"/>
      <c r="I10" s="18" t="s">
        <v>19</v>
      </c>
      <c r="J10" s="19">
        <v>1</v>
      </c>
      <c r="K10" s="3"/>
      <c r="L10" s="3"/>
      <c r="M10" s="3"/>
      <c r="N10" s="3"/>
      <c r="O10" s="3"/>
    </row>
    <row r="11" spans="2:15" ht="45" x14ac:dyDescent="0.25">
      <c r="B11" s="132" t="s">
        <v>20</v>
      </c>
      <c r="C11" s="133"/>
      <c r="D11" s="31"/>
      <c r="E11" s="3"/>
      <c r="F11" s="15" t="s">
        <v>21</v>
      </c>
      <c r="G11" s="36">
        <f>3+1+1+1+1+1+1</f>
        <v>9</v>
      </c>
      <c r="H11" s="17"/>
      <c r="I11" s="18" t="s">
        <v>22</v>
      </c>
      <c r="J11" s="19"/>
      <c r="K11" s="3"/>
      <c r="L11" s="3"/>
      <c r="M11" s="3"/>
      <c r="N11" s="3"/>
      <c r="O11" s="3"/>
    </row>
    <row r="12" spans="2:15" ht="31.5" x14ac:dyDescent="0.25">
      <c r="B12" s="132" t="s">
        <v>23</v>
      </c>
      <c r="C12" s="133"/>
      <c r="D12" s="31"/>
      <c r="E12" s="3"/>
      <c r="F12" s="15" t="s">
        <v>24</v>
      </c>
      <c r="G12" s="36">
        <f>12500+900+2000+2400+15000+8000+18000</f>
        <v>58800</v>
      </c>
      <c r="H12" s="17"/>
      <c r="I12" s="18" t="s">
        <v>25</v>
      </c>
      <c r="J12" s="19"/>
      <c r="K12" s="3"/>
      <c r="L12" s="3"/>
      <c r="M12" s="3"/>
      <c r="N12" s="3"/>
      <c r="O12" s="3"/>
    </row>
    <row r="13" spans="2:15" ht="30" x14ac:dyDescent="0.25">
      <c r="B13" s="132" t="s">
        <v>26</v>
      </c>
      <c r="C13" s="133"/>
      <c r="D13" s="31">
        <v>30</v>
      </c>
      <c r="E13" s="3"/>
      <c r="F13" s="15" t="s">
        <v>27</v>
      </c>
      <c r="G13" s="36">
        <f>1+1+1+1+1+1+3+1+1+1</f>
        <v>12</v>
      </c>
      <c r="H13" s="17"/>
      <c r="I13" s="18" t="s">
        <v>28</v>
      </c>
      <c r="J13" s="19"/>
      <c r="K13" s="3"/>
      <c r="L13" s="3"/>
      <c r="M13" s="3"/>
      <c r="N13" s="3"/>
      <c r="O13" s="3"/>
    </row>
    <row r="14" spans="2:15" ht="45" x14ac:dyDescent="0.25">
      <c r="B14" s="132" t="s">
        <v>24</v>
      </c>
      <c r="C14" s="133"/>
      <c r="D14" s="31">
        <v>13028</v>
      </c>
      <c r="E14" s="17"/>
      <c r="F14" s="15" t="s">
        <v>30</v>
      </c>
      <c r="G14" s="36">
        <f>36+39+40+150+36+50+50+76+53+32</f>
        <v>562</v>
      </c>
      <c r="H14" s="17"/>
      <c r="I14" s="18" t="s">
        <v>31</v>
      </c>
      <c r="J14" s="19"/>
      <c r="K14" s="3"/>
      <c r="L14" s="3"/>
      <c r="M14" s="3"/>
      <c r="N14" s="3"/>
      <c r="O14" s="3"/>
    </row>
    <row r="15" spans="2:15" ht="30" x14ac:dyDescent="0.25">
      <c r="B15" s="132" t="s">
        <v>32</v>
      </c>
      <c r="C15" s="133"/>
      <c r="D15" s="31"/>
      <c r="E15" s="3"/>
      <c r="F15" s="15" t="s">
        <v>33</v>
      </c>
      <c r="G15" s="36">
        <v>1</v>
      </c>
      <c r="H15" s="17"/>
      <c r="I15" s="18" t="s">
        <v>34</v>
      </c>
      <c r="J15" s="19"/>
      <c r="K15" s="3"/>
      <c r="L15" s="3"/>
      <c r="M15" s="3"/>
      <c r="N15" s="3"/>
      <c r="O15" s="3"/>
    </row>
    <row r="16" spans="2:15" ht="30" x14ac:dyDescent="0.25">
      <c r="B16" s="132" t="s">
        <v>35</v>
      </c>
      <c r="C16" s="133"/>
      <c r="D16" s="31"/>
      <c r="E16" s="3"/>
      <c r="F16" s="15" t="s">
        <v>36</v>
      </c>
      <c r="G16" s="36">
        <v>20</v>
      </c>
      <c r="H16" s="17"/>
      <c r="I16" s="18" t="s">
        <v>37</v>
      </c>
      <c r="J16" s="19"/>
      <c r="K16" s="3"/>
      <c r="L16" s="3"/>
      <c r="M16" s="3"/>
      <c r="N16" s="3"/>
      <c r="O16" s="3"/>
    </row>
    <row r="17" spans="2:15" ht="30" x14ac:dyDescent="0.25">
      <c r="B17" s="132" t="s">
        <v>38</v>
      </c>
      <c r="C17" s="133"/>
      <c r="D17" s="31"/>
      <c r="E17" s="3"/>
      <c r="F17" s="15" t="s">
        <v>32</v>
      </c>
      <c r="G17" s="36">
        <f>2+2+1+1+2+1</f>
        <v>9</v>
      </c>
      <c r="H17" s="17"/>
      <c r="I17" s="21" t="s">
        <v>39</v>
      </c>
      <c r="J17" s="19"/>
      <c r="K17" s="3"/>
      <c r="L17" s="3"/>
      <c r="M17" s="3"/>
      <c r="N17" s="3"/>
      <c r="O17" s="3"/>
    </row>
    <row r="18" spans="2:15" ht="15.75" x14ac:dyDescent="0.25">
      <c r="B18" s="132" t="s">
        <v>40</v>
      </c>
      <c r="C18" s="133"/>
      <c r="D18" s="31">
        <v>5</v>
      </c>
      <c r="E18" s="3"/>
      <c r="F18" s="15" t="s">
        <v>35</v>
      </c>
      <c r="G18" s="36"/>
      <c r="H18" s="17"/>
      <c r="I18" s="139" t="s">
        <v>41</v>
      </c>
      <c r="J18" s="140"/>
      <c r="K18" s="3"/>
      <c r="L18" s="3"/>
      <c r="M18" s="3"/>
      <c r="N18" s="3"/>
      <c r="O18" s="3"/>
    </row>
    <row r="19" spans="2:15" ht="45" x14ac:dyDescent="0.25">
      <c r="B19" s="132" t="s">
        <v>42</v>
      </c>
      <c r="C19" s="133"/>
      <c r="D19" s="31">
        <v>1792429</v>
      </c>
      <c r="E19" s="3"/>
      <c r="F19" s="15" t="s">
        <v>43</v>
      </c>
      <c r="G19" s="36">
        <f>6+1+2+1+2+5+2+1+1</f>
        <v>21</v>
      </c>
      <c r="H19" s="17"/>
      <c r="I19" s="18" t="s">
        <v>44</v>
      </c>
      <c r="J19" s="19"/>
      <c r="K19" s="3"/>
      <c r="L19" s="3"/>
      <c r="M19" s="3"/>
      <c r="N19" s="3"/>
      <c r="O19" s="3"/>
    </row>
    <row r="20" spans="2:15" ht="30" x14ac:dyDescent="0.25">
      <c r="B20" s="132" t="s">
        <v>45</v>
      </c>
      <c r="C20" s="133"/>
      <c r="D20" s="31">
        <v>1</v>
      </c>
      <c r="E20" s="3"/>
      <c r="F20" s="15" t="s">
        <v>40</v>
      </c>
      <c r="G20" s="36">
        <f>1+3+49+1+10+24+1+10+48+1+10</f>
        <v>158</v>
      </c>
      <c r="H20" s="17"/>
      <c r="I20" s="18" t="s">
        <v>46</v>
      </c>
      <c r="J20" s="19"/>
      <c r="K20" s="3"/>
      <c r="L20" s="3"/>
      <c r="M20" s="3"/>
      <c r="N20" s="3"/>
      <c r="O20" s="3"/>
    </row>
    <row r="21" spans="2:15" ht="15.75" x14ac:dyDescent="0.25">
      <c r="B21" s="132" t="s">
        <v>47</v>
      </c>
      <c r="C21" s="133"/>
      <c r="D21" s="31">
        <v>35135</v>
      </c>
      <c r="E21" s="3"/>
      <c r="F21" s="15" t="s">
        <v>42</v>
      </c>
      <c r="G21" s="36">
        <f>21034+36000+286666+230488+50000+500+543+224925+70000+175000</f>
        <v>1095156</v>
      </c>
      <c r="H21" s="17"/>
      <c r="I21" s="18" t="s">
        <v>48</v>
      </c>
      <c r="J21" s="19"/>
      <c r="K21" s="3"/>
      <c r="L21" s="3"/>
      <c r="M21" s="3"/>
      <c r="N21" s="3"/>
      <c r="O21" s="3"/>
    </row>
    <row r="22" spans="2:15" ht="60" x14ac:dyDescent="0.25">
      <c r="B22" s="132" t="s">
        <v>49</v>
      </c>
      <c r="C22" s="133"/>
      <c r="D22" s="31">
        <v>89147</v>
      </c>
      <c r="E22" s="3"/>
      <c r="F22" s="15" t="s">
        <v>45</v>
      </c>
      <c r="G22" s="36">
        <v>1</v>
      </c>
      <c r="H22" s="17"/>
      <c r="I22" s="21" t="s">
        <v>50</v>
      </c>
      <c r="J22" s="19"/>
      <c r="K22" s="3"/>
      <c r="L22" s="3"/>
      <c r="M22" s="3"/>
      <c r="N22" s="3"/>
      <c r="O22" s="3"/>
    </row>
    <row r="23" spans="2:15" ht="30" x14ac:dyDescent="0.25">
      <c r="B23" s="132" t="s">
        <v>51</v>
      </c>
      <c r="C23" s="133"/>
      <c r="D23" s="31"/>
      <c r="E23" s="3"/>
      <c r="F23" s="15" t="s">
        <v>47</v>
      </c>
      <c r="G23" s="36">
        <v>4896</v>
      </c>
      <c r="H23" s="17"/>
      <c r="I23" s="18" t="s">
        <v>52</v>
      </c>
      <c r="J23" s="19"/>
      <c r="K23" s="3"/>
      <c r="L23" s="3"/>
      <c r="M23" s="3"/>
      <c r="N23" s="3"/>
      <c r="O23" s="3"/>
    </row>
    <row r="24" spans="2:15" ht="30" x14ac:dyDescent="0.25">
      <c r="B24" s="132" t="s">
        <v>53</v>
      </c>
      <c r="C24" s="133"/>
      <c r="D24" s="31"/>
      <c r="E24" s="3"/>
      <c r="F24" s="15" t="s">
        <v>49</v>
      </c>
      <c r="G24" s="36">
        <v>9297</v>
      </c>
      <c r="H24" s="17"/>
      <c r="I24" s="18" t="s">
        <v>54</v>
      </c>
      <c r="J24" s="19"/>
      <c r="K24" s="3"/>
      <c r="L24" s="3"/>
      <c r="M24" s="3"/>
      <c r="N24" s="3"/>
      <c r="O24" s="3"/>
    </row>
    <row r="25" spans="2:15" ht="45" x14ac:dyDescent="0.25">
      <c r="B25" s="132" t="s">
        <v>55</v>
      </c>
      <c r="C25" s="133"/>
      <c r="D25" s="31"/>
      <c r="E25" s="3"/>
      <c r="F25" s="15" t="s">
        <v>51</v>
      </c>
      <c r="G25" s="36"/>
      <c r="H25" s="17"/>
      <c r="I25" s="18" t="s">
        <v>56</v>
      </c>
      <c r="J25" s="19"/>
      <c r="K25" s="3"/>
      <c r="L25" s="3"/>
      <c r="M25" s="3"/>
      <c r="N25" s="3"/>
      <c r="O25" s="3"/>
    </row>
    <row r="26" spans="2:15" ht="31.5" x14ac:dyDescent="0.25">
      <c r="B26" s="132" t="s">
        <v>57</v>
      </c>
      <c r="C26" s="133"/>
      <c r="D26" s="31"/>
      <c r="E26" s="3"/>
      <c r="F26" s="15" t="s">
        <v>53</v>
      </c>
      <c r="G26" s="36"/>
      <c r="H26" s="17"/>
      <c r="I26" s="18" t="s">
        <v>58</v>
      </c>
      <c r="J26" s="19"/>
      <c r="K26" s="3"/>
      <c r="L26" s="3"/>
      <c r="M26" s="3"/>
      <c r="N26" s="3"/>
      <c r="O26" s="3"/>
    </row>
    <row r="27" spans="2:15" ht="31.5" x14ac:dyDescent="0.25">
      <c r="B27" s="132" t="s">
        <v>59</v>
      </c>
      <c r="C27" s="133"/>
      <c r="D27" s="31"/>
      <c r="E27" s="3"/>
      <c r="F27" s="15" t="s">
        <v>55</v>
      </c>
      <c r="G27" s="36"/>
      <c r="H27" s="17"/>
      <c r="I27" s="18" t="s">
        <v>60</v>
      </c>
      <c r="J27" s="19"/>
      <c r="K27" s="3"/>
      <c r="L27" s="3"/>
      <c r="M27" s="3"/>
      <c r="N27" s="3"/>
      <c r="O27" s="3"/>
    </row>
    <row r="28" spans="2:15" ht="15.75" x14ac:dyDescent="0.25">
      <c r="B28" s="132" t="s">
        <v>61</v>
      </c>
      <c r="C28" s="133"/>
      <c r="D28" s="31">
        <v>2373</v>
      </c>
      <c r="E28" s="3"/>
      <c r="F28" s="15" t="s">
        <v>57</v>
      </c>
      <c r="G28" s="36">
        <f>1+3+1+3+2+5+2</f>
        <v>17</v>
      </c>
      <c r="H28" s="17"/>
      <c r="I28" s="3"/>
      <c r="J28" s="3"/>
      <c r="K28" s="3"/>
      <c r="L28" s="3"/>
      <c r="M28" s="3"/>
      <c r="N28" s="3"/>
      <c r="O28" s="3"/>
    </row>
    <row r="29" spans="2:15" ht="15.75" x14ac:dyDescent="0.25">
      <c r="B29" s="132" t="s">
        <v>63</v>
      </c>
      <c r="C29" s="133"/>
      <c r="D29" s="31"/>
      <c r="E29" s="3"/>
      <c r="F29" s="15" t="s">
        <v>59</v>
      </c>
      <c r="G29" s="36">
        <f>105+45+10+400+28+72+26+66</f>
        <v>752</v>
      </c>
      <c r="H29" s="17"/>
      <c r="I29" s="3"/>
      <c r="J29" s="3"/>
      <c r="K29" s="3"/>
      <c r="L29" s="3"/>
      <c r="M29" s="3"/>
      <c r="N29" s="3"/>
      <c r="O29" s="3"/>
    </row>
    <row r="30" spans="2:15" ht="15.75" x14ac:dyDescent="0.25">
      <c r="F30" s="15" t="s">
        <v>64</v>
      </c>
      <c r="G30" s="25">
        <f>1+1+7+1</f>
        <v>10</v>
      </c>
      <c r="H30" s="26"/>
    </row>
    <row r="31" spans="2:15" x14ac:dyDescent="0.25">
      <c r="F31" s="27"/>
      <c r="G31" s="26"/>
      <c r="H31" s="26"/>
    </row>
  </sheetData>
  <mergeCells count="31">
    <mergeCell ref="C2:D2"/>
    <mergeCell ref="C3:D3"/>
    <mergeCell ref="B5:D5"/>
    <mergeCell ref="F5:G5"/>
    <mergeCell ref="B7:C7"/>
    <mergeCell ref="B17:C17"/>
    <mergeCell ref="B18:C18"/>
    <mergeCell ref="I5:J5"/>
    <mergeCell ref="B6:C6"/>
    <mergeCell ref="B11:C11"/>
    <mergeCell ref="I7:J7"/>
    <mergeCell ref="B8:C8"/>
    <mergeCell ref="B9:C9"/>
    <mergeCell ref="B10:C10"/>
    <mergeCell ref="B12:C12"/>
    <mergeCell ref="B13:C13"/>
    <mergeCell ref="B14:C14"/>
    <mergeCell ref="B15:C15"/>
    <mergeCell ref="B16:C16"/>
    <mergeCell ref="I18:J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A9AC2-46CE-411B-8F7C-A460F338435C}">
  <dimension ref="B1:Q31"/>
  <sheetViews>
    <sheetView topLeftCell="A16" workbookViewId="0">
      <selection sqref="A1:XFD1048576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134" t="s">
        <v>71</v>
      </c>
      <c r="D2" s="134"/>
      <c r="E2" s="4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67</v>
      </c>
      <c r="C3" s="134">
        <v>2019</v>
      </c>
      <c r="D3" s="134"/>
      <c r="E3" s="4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135" t="s">
        <v>4</v>
      </c>
      <c r="C5" s="135"/>
      <c r="D5" s="135"/>
      <c r="E5" s="6"/>
      <c r="F5" s="3"/>
      <c r="G5" s="136" t="s">
        <v>5</v>
      </c>
      <c r="H5" s="136"/>
      <c r="I5" s="7"/>
      <c r="J5" s="3"/>
      <c r="K5" s="129" t="s">
        <v>6</v>
      </c>
      <c r="L5" s="129"/>
      <c r="M5" s="3"/>
      <c r="N5" s="3"/>
      <c r="O5" s="3"/>
      <c r="P5" s="3"/>
      <c r="Q5" s="3"/>
    </row>
    <row r="6" spans="2:17" ht="15.75" x14ac:dyDescent="0.25">
      <c r="B6" s="130" t="s">
        <v>7</v>
      </c>
      <c r="C6" s="131"/>
      <c r="D6" s="11" t="s">
        <v>8</v>
      </c>
      <c r="E6" s="42"/>
      <c r="F6" s="3"/>
      <c r="G6" s="10" t="s">
        <v>7</v>
      </c>
      <c r="H6" s="11" t="s">
        <v>8</v>
      </c>
      <c r="I6" s="42"/>
      <c r="J6" s="3"/>
      <c r="K6" s="12" t="s">
        <v>7</v>
      </c>
      <c r="L6" s="13" t="s">
        <v>8</v>
      </c>
      <c r="M6" s="3"/>
      <c r="N6" s="3"/>
      <c r="O6" s="3"/>
      <c r="P6" s="3"/>
      <c r="Q6" s="3"/>
    </row>
    <row r="7" spans="2:17" ht="15.75" x14ac:dyDescent="0.25">
      <c r="B7" s="132" t="s">
        <v>9</v>
      </c>
      <c r="C7" s="133"/>
      <c r="D7" s="43">
        <v>12</v>
      </c>
      <c r="E7" s="3"/>
      <c r="F7" s="3"/>
      <c r="G7" s="15" t="s">
        <v>10</v>
      </c>
      <c r="H7" s="32">
        <v>19</v>
      </c>
      <c r="I7" s="17"/>
      <c r="J7" s="3"/>
      <c r="K7" s="137" t="s">
        <v>11</v>
      </c>
      <c r="L7" s="138"/>
      <c r="M7" s="3"/>
      <c r="N7" s="3"/>
      <c r="O7" s="3"/>
      <c r="P7" s="3"/>
      <c r="Q7" s="3"/>
    </row>
    <row r="8" spans="2:17" ht="45" x14ac:dyDescent="0.25">
      <c r="B8" s="132" t="s">
        <v>12</v>
      </c>
      <c r="C8" s="133"/>
      <c r="D8" s="43">
        <v>590</v>
      </c>
      <c r="E8" s="3"/>
      <c r="F8" s="3"/>
      <c r="G8" s="15" t="s">
        <v>13</v>
      </c>
      <c r="H8" s="32">
        <v>868</v>
      </c>
      <c r="I8" s="17"/>
      <c r="J8" s="3"/>
      <c r="K8" s="18" t="s">
        <v>14</v>
      </c>
      <c r="L8" s="44">
        <v>0</v>
      </c>
      <c r="M8" s="3"/>
      <c r="N8" s="3"/>
      <c r="O8" s="3"/>
      <c r="P8" s="3"/>
      <c r="Q8" s="3"/>
    </row>
    <row r="9" spans="2:17" ht="30" x14ac:dyDescent="0.25">
      <c r="B9" s="132" t="s">
        <v>15</v>
      </c>
      <c r="C9" s="133"/>
      <c r="D9" s="43">
        <v>0</v>
      </c>
      <c r="E9" s="3"/>
      <c r="F9" s="3"/>
      <c r="G9" s="15" t="s">
        <v>16</v>
      </c>
      <c r="H9" s="32">
        <v>1</v>
      </c>
      <c r="I9" s="17"/>
      <c r="J9" s="3"/>
      <c r="K9" s="18" t="s">
        <v>17</v>
      </c>
      <c r="L9" s="44">
        <v>0</v>
      </c>
      <c r="M9" s="3"/>
      <c r="N9" s="3"/>
      <c r="O9" s="3"/>
      <c r="P9" s="3"/>
      <c r="Q9" s="3"/>
    </row>
    <row r="10" spans="2:17" ht="30" x14ac:dyDescent="0.25">
      <c r="B10" s="132" t="s">
        <v>18</v>
      </c>
      <c r="C10" s="133"/>
      <c r="D10" s="43">
        <v>0</v>
      </c>
      <c r="E10" s="3"/>
      <c r="F10" s="3"/>
      <c r="G10" s="15" t="s">
        <v>18</v>
      </c>
      <c r="H10" s="32">
        <v>41</v>
      </c>
      <c r="I10" s="17"/>
      <c r="J10" s="3"/>
      <c r="K10" s="18" t="s">
        <v>19</v>
      </c>
      <c r="L10" s="44">
        <v>0</v>
      </c>
      <c r="M10" s="3"/>
      <c r="N10" s="3"/>
      <c r="O10" s="3"/>
      <c r="P10" s="3"/>
      <c r="Q10" s="3"/>
    </row>
    <row r="11" spans="2:17" ht="45" x14ac:dyDescent="0.25">
      <c r="B11" s="132" t="s">
        <v>20</v>
      </c>
      <c r="C11" s="133"/>
      <c r="D11" s="43">
        <v>0</v>
      </c>
      <c r="E11" s="3"/>
      <c r="F11" s="3"/>
      <c r="G11" s="15" t="s">
        <v>21</v>
      </c>
      <c r="H11" s="32">
        <v>4</v>
      </c>
      <c r="I11" s="17"/>
      <c r="J11" s="3"/>
      <c r="K11" s="18" t="s">
        <v>22</v>
      </c>
      <c r="L11" s="44">
        <v>0</v>
      </c>
      <c r="M11" s="3"/>
      <c r="N11" s="3"/>
      <c r="O11" s="3"/>
      <c r="P11" s="3"/>
      <c r="Q11" s="3"/>
    </row>
    <row r="12" spans="2:17" ht="31.5" x14ac:dyDescent="0.25">
      <c r="B12" s="132" t="s">
        <v>23</v>
      </c>
      <c r="C12" s="133"/>
      <c r="D12" s="43">
        <v>0</v>
      </c>
      <c r="E12" s="3"/>
      <c r="F12" s="3"/>
      <c r="G12" s="15" t="s">
        <v>24</v>
      </c>
      <c r="H12" s="32">
        <v>13294</v>
      </c>
      <c r="I12" s="17"/>
      <c r="J12" s="3"/>
      <c r="K12" s="18" t="s">
        <v>25</v>
      </c>
      <c r="L12" s="44">
        <v>0</v>
      </c>
      <c r="M12" s="3"/>
      <c r="N12" s="3"/>
      <c r="O12" s="3"/>
      <c r="P12" s="3"/>
      <c r="Q12" s="3"/>
    </row>
    <row r="13" spans="2:17" ht="30" x14ac:dyDescent="0.25">
      <c r="B13" s="132" t="s">
        <v>26</v>
      </c>
      <c r="C13" s="133"/>
      <c r="D13" s="43">
        <v>0</v>
      </c>
      <c r="E13" s="3"/>
      <c r="F13" s="3"/>
      <c r="G13" s="15" t="s">
        <v>27</v>
      </c>
      <c r="H13" s="32">
        <v>2</v>
      </c>
      <c r="I13" s="17"/>
      <c r="J13" s="3"/>
      <c r="K13" s="18" t="s">
        <v>28</v>
      </c>
      <c r="L13" s="44">
        <v>0</v>
      </c>
      <c r="M13" s="3"/>
      <c r="N13" s="3"/>
      <c r="O13" s="3"/>
      <c r="P13" s="3"/>
      <c r="Q13" s="3"/>
    </row>
    <row r="14" spans="2:17" ht="45" x14ac:dyDescent="0.25">
      <c r="B14" s="132" t="s">
        <v>29</v>
      </c>
      <c r="C14" s="133"/>
      <c r="D14" s="43">
        <v>0</v>
      </c>
      <c r="E14" s="3"/>
      <c r="F14" s="3"/>
      <c r="G14" s="15" t="s">
        <v>30</v>
      </c>
      <c r="H14" s="32">
        <v>71</v>
      </c>
      <c r="I14" s="17"/>
      <c r="J14" s="3"/>
      <c r="K14" s="18" t="s">
        <v>31</v>
      </c>
      <c r="L14" s="44">
        <v>0</v>
      </c>
      <c r="M14" s="3"/>
      <c r="N14" s="3"/>
      <c r="O14" s="3"/>
      <c r="P14" s="3"/>
      <c r="Q14" s="3"/>
    </row>
    <row r="15" spans="2:17" ht="30" x14ac:dyDescent="0.25">
      <c r="B15" s="132" t="s">
        <v>32</v>
      </c>
      <c r="C15" s="133"/>
      <c r="D15" s="43">
        <v>0</v>
      </c>
      <c r="E15" s="3"/>
      <c r="F15" s="3"/>
      <c r="G15" s="15" t="s">
        <v>33</v>
      </c>
      <c r="H15" s="32">
        <v>5</v>
      </c>
      <c r="I15" s="17"/>
      <c r="J15" s="3"/>
      <c r="K15" s="18" t="s">
        <v>34</v>
      </c>
      <c r="L15" s="44">
        <v>0</v>
      </c>
      <c r="M15" s="3"/>
      <c r="N15" s="3"/>
      <c r="O15" s="3"/>
      <c r="P15" s="3"/>
      <c r="Q15" s="3"/>
    </row>
    <row r="16" spans="2:17" ht="30" x14ac:dyDescent="0.25">
      <c r="B16" s="132" t="s">
        <v>35</v>
      </c>
      <c r="C16" s="133"/>
      <c r="D16" s="43">
        <v>0</v>
      </c>
      <c r="E16" s="3"/>
      <c r="F16" s="3"/>
      <c r="G16" s="15" t="s">
        <v>36</v>
      </c>
      <c r="H16" s="32">
        <v>116</v>
      </c>
      <c r="I16" s="17"/>
      <c r="J16" s="3"/>
      <c r="K16" s="18" t="s">
        <v>37</v>
      </c>
      <c r="L16" s="44">
        <v>0</v>
      </c>
      <c r="M16" s="3"/>
      <c r="N16" s="3"/>
      <c r="O16" s="3"/>
      <c r="P16" s="3"/>
      <c r="Q16" s="3"/>
    </row>
    <row r="17" spans="2:17" ht="30" x14ac:dyDescent="0.25">
      <c r="B17" s="132" t="s">
        <v>38</v>
      </c>
      <c r="C17" s="133"/>
      <c r="D17" s="43">
        <v>0</v>
      </c>
      <c r="E17" s="3"/>
      <c r="F17" s="3"/>
      <c r="G17" s="15" t="s">
        <v>32</v>
      </c>
      <c r="H17" s="32">
        <v>0</v>
      </c>
      <c r="I17" s="17"/>
      <c r="J17" s="3"/>
      <c r="K17" s="21" t="s">
        <v>39</v>
      </c>
      <c r="L17" s="44">
        <v>0</v>
      </c>
      <c r="M17" s="3"/>
      <c r="N17" s="3"/>
      <c r="O17" s="3"/>
      <c r="P17" s="3"/>
      <c r="Q17" s="3"/>
    </row>
    <row r="18" spans="2:17" ht="15.75" x14ac:dyDescent="0.25">
      <c r="B18" s="132" t="s">
        <v>40</v>
      </c>
      <c r="C18" s="133"/>
      <c r="D18" s="43">
        <v>0</v>
      </c>
      <c r="E18" s="3"/>
      <c r="F18" s="3"/>
      <c r="G18" s="15" t="s">
        <v>35</v>
      </c>
      <c r="H18" s="32">
        <v>0</v>
      </c>
      <c r="I18" s="17"/>
      <c r="J18" s="3"/>
      <c r="K18" s="139" t="s">
        <v>41</v>
      </c>
      <c r="L18" s="140"/>
      <c r="M18" s="3"/>
      <c r="N18" s="3"/>
      <c r="O18" s="3"/>
      <c r="P18" s="3"/>
      <c r="Q18" s="3"/>
    </row>
    <row r="19" spans="2:17" ht="45" x14ac:dyDescent="0.25">
      <c r="B19" s="132" t="s">
        <v>42</v>
      </c>
      <c r="C19" s="133"/>
      <c r="D19" s="43">
        <v>0</v>
      </c>
      <c r="E19" s="3"/>
      <c r="F19" s="3"/>
      <c r="G19" s="15" t="s">
        <v>43</v>
      </c>
      <c r="H19" s="32">
        <v>0</v>
      </c>
      <c r="I19" s="17"/>
      <c r="J19" s="3"/>
      <c r="K19" s="18" t="s">
        <v>44</v>
      </c>
      <c r="L19" s="44">
        <v>1</v>
      </c>
      <c r="M19" s="3"/>
      <c r="N19" s="3"/>
      <c r="O19" s="3"/>
      <c r="P19" s="3"/>
      <c r="Q19" s="3"/>
    </row>
    <row r="20" spans="2:17" ht="30" x14ac:dyDescent="0.25">
      <c r="B20" s="132" t="s">
        <v>72</v>
      </c>
      <c r="C20" s="133"/>
      <c r="D20" s="43">
        <v>2</v>
      </c>
      <c r="E20" s="3"/>
      <c r="F20" s="3"/>
      <c r="G20" s="15" t="s">
        <v>40</v>
      </c>
      <c r="H20" s="32">
        <v>0</v>
      </c>
      <c r="I20" s="17"/>
      <c r="J20" s="3"/>
      <c r="K20" s="18" t="s">
        <v>46</v>
      </c>
      <c r="L20" s="44">
        <v>0</v>
      </c>
      <c r="M20" s="3"/>
      <c r="N20" s="3"/>
      <c r="O20" s="3"/>
      <c r="P20" s="3"/>
      <c r="Q20" s="3"/>
    </row>
    <row r="21" spans="2:17" ht="15.75" x14ac:dyDescent="0.25">
      <c r="B21" s="132" t="s">
        <v>73</v>
      </c>
      <c r="C21" s="133"/>
      <c r="D21" s="45">
        <v>19956</v>
      </c>
      <c r="E21" s="3"/>
      <c r="F21" s="3"/>
      <c r="G21" s="15" t="s">
        <v>42</v>
      </c>
      <c r="H21" s="32">
        <v>0</v>
      </c>
      <c r="I21" s="17"/>
      <c r="J21" s="3"/>
      <c r="K21" s="18" t="s">
        <v>48</v>
      </c>
      <c r="L21" s="44">
        <v>0</v>
      </c>
      <c r="M21" s="3"/>
      <c r="N21" s="3"/>
      <c r="O21" s="3"/>
      <c r="P21" s="3"/>
      <c r="Q21" s="3"/>
    </row>
    <row r="22" spans="2:17" ht="60" x14ac:dyDescent="0.25">
      <c r="B22" s="132" t="s">
        <v>74</v>
      </c>
      <c r="C22" s="133"/>
      <c r="D22" s="45">
        <v>99842</v>
      </c>
      <c r="E22" s="3"/>
      <c r="F22" s="3"/>
      <c r="G22" s="15" t="s">
        <v>45</v>
      </c>
      <c r="H22" s="32">
        <v>0</v>
      </c>
      <c r="I22" s="17"/>
      <c r="J22" s="3"/>
      <c r="K22" s="21" t="s">
        <v>50</v>
      </c>
      <c r="L22" s="44">
        <v>0</v>
      </c>
      <c r="M22" s="3"/>
      <c r="N22" s="3"/>
      <c r="O22" s="3"/>
      <c r="P22" s="3"/>
      <c r="Q22" s="3"/>
    </row>
    <row r="23" spans="2:17" ht="30" x14ac:dyDescent="0.25">
      <c r="B23" s="132" t="s">
        <v>51</v>
      </c>
      <c r="C23" s="133"/>
      <c r="D23" s="43">
        <v>0</v>
      </c>
      <c r="E23" s="3"/>
      <c r="F23" s="3"/>
      <c r="G23" s="15" t="s">
        <v>47</v>
      </c>
      <c r="H23" s="32">
        <v>0</v>
      </c>
      <c r="I23" s="17"/>
      <c r="J23" s="3"/>
      <c r="K23" s="18" t="s">
        <v>52</v>
      </c>
      <c r="L23" s="44">
        <v>0</v>
      </c>
      <c r="M23" s="3"/>
      <c r="N23" s="3"/>
      <c r="O23" s="3"/>
      <c r="P23" s="3"/>
      <c r="Q23" s="3"/>
    </row>
    <row r="24" spans="2:17" ht="30" x14ac:dyDescent="0.25">
      <c r="B24" s="132" t="s">
        <v>53</v>
      </c>
      <c r="C24" s="133"/>
      <c r="D24" s="43">
        <v>0</v>
      </c>
      <c r="E24" s="3"/>
      <c r="F24" s="3"/>
      <c r="G24" s="15" t="s">
        <v>49</v>
      </c>
      <c r="H24" s="32">
        <v>0</v>
      </c>
      <c r="I24" s="17"/>
      <c r="J24" s="3"/>
      <c r="K24" s="18" t="s">
        <v>54</v>
      </c>
      <c r="L24" s="44">
        <v>0</v>
      </c>
      <c r="M24" s="3"/>
      <c r="N24" s="3"/>
      <c r="O24" s="3"/>
      <c r="P24" s="3"/>
      <c r="Q24" s="3"/>
    </row>
    <row r="25" spans="2:17" ht="45" x14ac:dyDescent="0.25">
      <c r="B25" s="132" t="s">
        <v>55</v>
      </c>
      <c r="C25" s="133"/>
      <c r="D25" s="43">
        <v>0</v>
      </c>
      <c r="E25" s="3"/>
      <c r="F25" s="3"/>
      <c r="G25" s="15" t="s">
        <v>51</v>
      </c>
      <c r="H25" s="32">
        <v>0</v>
      </c>
      <c r="I25" s="17"/>
      <c r="J25" s="3"/>
      <c r="K25" s="18" t="s">
        <v>56</v>
      </c>
      <c r="L25" s="44">
        <v>0</v>
      </c>
      <c r="M25" s="3"/>
      <c r="N25" s="3"/>
      <c r="O25" s="3"/>
      <c r="P25" s="3"/>
      <c r="Q25" s="3"/>
    </row>
    <row r="26" spans="2:17" ht="31.5" x14ac:dyDescent="0.25">
      <c r="B26" s="132" t="s">
        <v>57</v>
      </c>
      <c r="C26" s="133"/>
      <c r="D26" s="43">
        <v>0</v>
      </c>
      <c r="E26" s="3"/>
      <c r="F26" s="3"/>
      <c r="G26" s="15" t="s">
        <v>53</v>
      </c>
      <c r="H26" s="32">
        <v>0</v>
      </c>
      <c r="I26" s="17"/>
      <c r="J26" s="3"/>
      <c r="K26" s="18" t="s">
        <v>58</v>
      </c>
      <c r="L26" s="44">
        <v>0</v>
      </c>
      <c r="M26" s="3"/>
      <c r="N26" s="3"/>
      <c r="O26" s="3"/>
      <c r="P26" s="3"/>
      <c r="Q26" s="3"/>
    </row>
    <row r="27" spans="2:17" ht="31.5" x14ac:dyDescent="0.25">
      <c r="B27" s="132" t="s">
        <v>59</v>
      </c>
      <c r="C27" s="133"/>
      <c r="D27" s="43">
        <v>0</v>
      </c>
      <c r="E27" s="3"/>
      <c r="F27" s="3"/>
      <c r="G27" s="15" t="s">
        <v>55</v>
      </c>
      <c r="H27" s="32">
        <v>0</v>
      </c>
      <c r="I27" s="17"/>
      <c r="J27" s="3"/>
      <c r="K27" s="18" t="s">
        <v>60</v>
      </c>
      <c r="L27" s="44">
        <v>0</v>
      </c>
      <c r="M27" s="3"/>
      <c r="N27" s="3"/>
      <c r="O27" s="3"/>
      <c r="P27" s="3"/>
      <c r="Q27" s="3"/>
    </row>
    <row r="28" spans="2:17" ht="15.75" x14ac:dyDescent="0.25">
      <c r="B28" s="132" t="s">
        <v>61</v>
      </c>
      <c r="C28" s="133"/>
      <c r="D28" s="43">
        <v>0</v>
      </c>
      <c r="E28" s="3"/>
      <c r="F28" s="3"/>
      <c r="G28" s="15" t="s">
        <v>57</v>
      </c>
      <c r="H28" s="32">
        <v>5</v>
      </c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132" t="s">
        <v>75</v>
      </c>
      <c r="C29" s="133"/>
      <c r="D29" s="43">
        <v>5190</v>
      </c>
      <c r="E29" s="3"/>
      <c r="F29" s="3"/>
      <c r="G29" s="15" t="s">
        <v>59</v>
      </c>
      <c r="H29" s="32">
        <v>200</v>
      </c>
      <c r="I29" s="17"/>
      <c r="J29" s="3"/>
      <c r="K29" s="3"/>
      <c r="L29" s="3"/>
      <c r="M29" s="3"/>
      <c r="N29" s="3"/>
      <c r="O29" s="3"/>
      <c r="P29" s="3"/>
      <c r="Q29" s="3"/>
    </row>
    <row r="30" spans="2:17" ht="45" x14ac:dyDescent="0.25">
      <c r="G30" s="21" t="s">
        <v>76</v>
      </c>
      <c r="H30" s="33">
        <v>5530</v>
      </c>
      <c r="I30" s="26"/>
    </row>
    <row r="31" spans="2:17" x14ac:dyDescent="0.25">
      <c r="G31" s="27"/>
      <c r="H31" s="26"/>
      <c r="I31" s="26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3C8AB-8A86-4DB3-9D8E-001B3AF13805}">
  <dimension ref="B1:Q31"/>
  <sheetViews>
    <sheetView topLeftCell="A22" workbookViewId="0">
      <selection sqref="A1:XFD1048576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1" t="s">
        <v>77</v>
      </c>
      <c r="D2" s="50"/>
      <c r="E2" s="4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3</v>
      </c>
      <c r="C3" s="134"/>
      <c r="D3" s="134"/>
      <c r="E3" s="4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135" t="s">
        <v>4</v>
      </c>
      <c r="C5" s="135"/>
      <c r="D5" s="135"/>
      <c r="E5" s="6"/>
      <c r="F5" s="3"/>
      <c r="G5" s="136" t="s">
        <v>5</v>
      </c>
      <c r="H5" s="136"/>
      <c r="I5" s="7"/>
      <c r="J5" s="3"/>
      <c r="K5" s="129" t="s">
        <v>6</v>
      </c>
      <c r="L5" s="129"/>
      <c r="M5" s="3"/>
      <c r="N5" s="3"/>
      <c r="O5" s="3"/>
      <c r="P5" s="3"/>
      <c r="Q5" s="3"/>
    </row>
    <row r="6" spans="2:17" ht="15.75" x14ac:dyDescent="0.25">
      <c r="B6" s="130" t="s">
        <v>7</v>
      </c>
      <c r="C6" s="131"/>
      <c r="D6" s="11" t="s">
        <v>8</v>
      </c>
      <c r="E6" s="47"/>
      <c r="F6" s="3"/>
      <c r="G6" s="10" t="s">
        <v>7</v>
      </c>
      <c r="H6" s="11" t="s">
        <v>8</v>
      </c>
      <c r="I6" s="47"/>
      <c r="J6" s="3"/>
      <c r="K6" s="12" t="s">
        <v>7</v>
      </c>
      <c r="L6" s="13" t="s">
        <v>8</v>
      </c>
      <c r="M6" s="3"/>
      <c r="N6" s="3"/>
      <c r="O6" s="3"/>
      <c r="P6" s="3"/>
      <c r="Q6" s="3"/>
    </row>
    <row r="7" spans="2:17" ht="15.75" x14ac:dyDescent="0.25">
      <c r="B7" s="132" t="s">
        <v>9</v>
      </c>
      <c r="C7" s="133"/>
      <c r="D7" s="36">
        <v>0</v>
      </c>
      <c r="E7" s="3"/>
      <c r="F7" s="3"/>
      <c r="G7" s="15" t="s">
        <v>10</v>
      </c>
      <c r="H7" s="36">
        <v>30</v>
      </c>
      <c r="I7" s="17"/>
      <c r="J7" s="3"/>
      <c r="K7" s="137" t="s">
        <v>11</v>
      </c>
      <c r="L7" s="138"/>
      <c r="M7" s="3"/>
      <c r="N7" s="3"/>
      <c r="O7" s="3"/>
      <c r="P7" s="3"/>
      <c r="Q7" s="3"/>
    </row>
    <row r="8" spans="2:17" ht="45" x14ac:dyDescent="0.25">
      <c r="B8" s="132" t="s">
        <v>12</v>
      </c>
      <c r="C8" s="133"/>
      <c r="D8" s="36">
        <v>0</v>
      </c>
      <c r="E8" s="3"/>
      <c r="F8" s="3"/>
      <c r="G8" s="15" t="s">
        <v>13</v>
      </c>
      <c r="H8" s="36">
        <v>1415</v>
      </c>
      <c r="I8" s="17"/>
      <c r="J8" s="3"/>
      <c r="K8" s="18" t="s">
        <v>14</v>
      </c>
      <c r="L8" s="19"/>
      <c r="M8" s="3"/>
      <c r="N8" s="3"/>
      <c r="O8" s="3"/>
      <c r="P8" s="3"/>
      <c r="Q8" s="3"/>
    </row>
    <row r="9" spans="2:17" ht="30" x14ac:dyDescent="0.25">
      <c r="B9" s="132" t="s">
        <v>15</v>
      </c>
      <c r="C9" s="133"/>
      <c r="D9" s="36">
        <v>1</v>
      </c>
      <c r="E9" s="3"/>
      <c r="F9" s="3"/>
      <c r="G9" s="15" t="s">
        <v>16</v>
      </c>
      <c r="H9" s="36">
        <v>3</v>
      </c>
      <c r="I9" s="17"/>
      <c r="J9" s="3"/>
      <c r="K9" s="18" t="s">
        <v>17</v>
      </c>
      <c r="L9" s="19"/>
      <c r="M9" s="3"/>
      <c r="N9" s="3"/>
      <c r="O9" s="3"/>
      <c r="P9" s="3"/>
      <c r="Q9" s="3"/>
    </row>
    <row r="10" spans="2:17" ht="30" x14ac:dyDescent="0.25">
      <c r="B10" s="132" t="s">
        <v>18</v>
      </c>
      <c r="C10" s="133"/>
      <c r="D10" s="36">
        <v>224</v>
      </c>
      <c r="E10" s="3"/>
      <c r="F10" s="3"/>
      <c r="G10" s="15" t="s">
        <v>18</v>
      </c>
      <c r="H10" s="36">
        <v>315</v>
      </c>
      <c r="I10" s="17"/>
      <c r="J10" s="3"/>
      <c r="K10" s="18" t="s">
        <v>19</v>
      </c>
      <c r="L10" s="19">
        <v>2</v>
      </c>
      <c r="M10" s="3"/>
      <c r="N10" s="3"/>
      <c r="O10" s="3"/>
      <c r="P10" s="3"/>
      <c r="Q10" s="3"/>
    </row>
    <row r="11" spans="2:17" ht="45" x14ac:dyDescent="0.25">
      <c r="B11" s="132" t="s">
        <v>20</v>
      </c>
      <c r="C11" s="133"/>
      <c r="D11" s="31">
        <v>0</v>
      </c>
      <c r="E11" s="3"/>
      <c r="F11" s="3"/>
      <c r="G11" s="15" t="s">
        <v>21</v>
      </c>
      <c r="H11" s="36">
        <v>7</v>
      </c>
      <c r="I11" s="17"/>
      <c r="J11" s="3"/>
      <c r="K11" s="18" t="s">
        <v>22</v>
      </c>
      <c r="L11" s="19"/>
      <c r="M11" s="3"/>
      <c r="N11" s="3"/>
      <c r="O11" s="3"/>
      <c r="P11" s="3"/>
      <c r="Q11" s="3"/>
    </row>
    <row r="12" spans="2:17" ht="31.5" x14ac:dyDescent="0.25">
      <c r="B12" s="132" t="s">
        <v>23</v>
      </c>
      <c r="C12" s="133"/>
      <c r="D12" s="31">
        <v>0</v>
      </c>
      <c r="E12" s="3"/>
      <c r="F12" s="3"/>
      <c r="G12" s="15" t="s">
        <v>24</v>
      </c>
      <c r="H12" s="36">
        <v>57800</v>
      </c>
      <c r="I12" s="17"/>
      <c r="J12" s="3"/>
      <c r="K12" s="18" t="s">
        <v>25</v>
      </c>
      <c r="L12" s="19"/>
      <c r="M12" s="3"/>
      <c r="N12" s="3"/>
      <c r="O12" s="3"/>
      <c r="P12" s="3"/>
      <c r="Q12" s="3"/>
    </row>
    <row r="13" spans="2:17" ht="30" x14ac:dyDescent="0.25">
      <c r="B13" s="132" t="s">
        <v>26</v>
      </c>
      <c r="C13" s="133"/>
      <c r="D13" s="36">
        <v>27</v>
      </c>
      <c r="E13" s="3"/>
      <c r="F13" s="3"/>
      <c r="G13" s="15" t="s">
        <v>27</v>
      </c>
      <c r="H13" s="36">
        <v>9</v>
      </c>
      <c r="I13" s="17"/>
      <c r="J13" s="3"/>
      <c r="K13" s="18" t="s">
        <v>28</v>
      </c>
      <c r="L13" s="19"/>
      <c r="M13" s="3"/>
      <c r="N13" s="3"/>
      <c r="O13" s="3"/>
      <c r="P13" s="3"/>
      <c r="Q13" s="3"/>
    </row>
    <row r="14" spans="2:17" ht="45" x14ac:dyDescent="0.25">
      <c r="B14" s="132" t="s">
        <v>29</v>
      </c>
      <c r="C14" s="133"/>
      <c r="D14" s="51">
        <v>75000</v>
      </c>
      <c r="E14" s="3"/>
      <c r="F14" s="3"/>
      <c r="G14" s="15" t="s">
        <v>30</v>
      </c>
      <c r="H14" s="36">
        <v>357</v>
      </c>
      <c r="I14" s="17"/>
      <c r="J14" s="3"/>
      <c r="K14" s="18" t="s">
        <v>31</v>
      </c>
      <c r="L14" s="19"/>
      <c r="M14" s="3"/>
      <c r="N14" s="3"/>
      <c r="O14" s="3"/>
      <c r="P14" s="3"/>
      <c r="Q14" s="3"/>
    </row>
    <row r="15" spans="2:17" ht="30" x14ac:dyDescent="0.25">
      <c r="B15" s="132" t="s">
        <v>32</v>
      </c>
      <c r="C15" s="133"/>
      <c r="D15" s="36">
        <v>6</v>
      </c>
      <c r="E15" s="3"/>
      <c r="F15" s="3"/>
      <c r="G15" s="15" t="s">
        <v>33</v>
      </c>
      <c r="H15" s="36">
        <v>4</v>
      </c>
      <c r="I15" s="17"/>
      <c r="J15" s="3"/>
      <c r="K15" s="18" t="s">
        <v>34</v>
      </c>
      <c r="L15" s="19"/>
      <c r="M15" s="3"/>
      <c r="N15" s="3"/>
      <c r="O15" s="3"/>
      <c r="P15" s="3"/>
      <c r="Q15" s="3"/>
    </row>
    <row r="16" spans="2:17" ht="30" x14ac:dyDescent="0.25">
      <c r="B16" s="132" t="s">
        <v>35</v>
      </c>
      <c r="C16" s="133"/>
      <c r="D16" s="36">
        <v>0</v>
      </c>
      <c r="E16" s="3"/>
      <c r="F16" s="3"/>
      <c r="G16" s="15" t="s">
        <v>36</v>
      </c>
      <c r="H16" s="36">
        <v>87</v>
      </c>
      <c r="I16" s="17"/>
      <c r="J16" s="3"/>
      <c r="K16" s="18" t="s">
        <v>37</v>
      </c>
      <c r="L16" s="19"/>
      <c r="M16" s="3"/>
      <c r="N16" s="3"/>
      <c r="O16" s="3"/>
      <c r="P16" s="3"/>
      <c r="Q16" s="3"/>
    </row>
    <row r="17" spans="2:17" ht="30" x14ac:dyDescent="0.25">
      <c r="B17" s="132" t="s">
        <v>38</v>
      </c>
      <c r="C17" s="133"/>
      <c r="D17" s="36">
        <v>2</v>
      </c>
      <c r="E17" s="3"/>
      <c r="F17" s="3"/>
      <c r="G17" s="15" t="s">
        <v>32</v>
      </c>
      <c r="H17" s="36">
        <v>2</v>
      </c>
      <c r="I17" s="17"/>
      <c r="J17" s="3"/>
      <c r="K17" s="21" t="s">
        <v>39</v>
      </c>
      <c r="L17" s="19"/>
      <c r="M17" s="3"/>
      <c r="N17" s="3"/>
      <c r="O17" s="3"/>
      <c r="P17" s="3"/>
      <c r="Q17" s="3"/>
    </row>
    <row r="18" spans="2:17" ht="15.75" x14ac:dyDescent="0.25">
      <c r="B18" s="132" t="s">
        <v>40</v>
      </c>
      <c r="C18" s="133"/>
      <c r="D18" s="36">
        <f>5+20</f>
        <v>25</v>
      </c>
      <c r="E18" s="3"/>
      <c r="F18" s="3"/>
      <c r="G18" s="15" t="s">
        <v>35</v>
      </c>
      <c r="H18" s="36">
        <v>2</v>
      </c>
      <c r="I18" s="17"/>
      <c r="J18" s="3"/>
      <c r="K18" s="139" t="s">
        <v>41</v>
      </c>
      <c r="L18" s="140"/>
      <c r="M18" s="3"/>
      <c r="N18" s="3"/>
      <c r="O18" s="3"/>
      <c r="P18" s="3"/>
      <c r="Q18" s="3"/>
    </row>
    <row r="19" spans="2:17" ht="45" x14ac:dyDescent="0.25">
      <c r="B19" s="132" t="s">
        <v>42</v>
      </c>
      <c r="C19" s="133"/>
      <c r="D19" s="51">
        <f>24000000+6320710+6440</f>
        <v>30327150</v>
      </c>
      <c r="E19" s="3"/>
      <c r="F19" s="3"/>
      <c r="G19" s="15" t="s">
        <v>43</v>
      </c>
      <c r="H19" s="36">
        <v>4</v>
      </c>
      <c r="I19" s="17"/>
      <c r="J19" s="3"/>
      <c r="K19" s="18" t="s">
        <v>44</v>
      </c>
      <c r="L19" s="19"/>
      <c r="M19" s="3"/>
      <c r="N19" s="3"/>
      <c r="O19" s="3"/>
      <c r="P19" s="3"/>
      <c r="Q19" s="3"/>
    </row>
    <row r="20" spans="2:17" ht="30" x14ac:dyDescent="0.25">
      <c r="B20" s="132" t="s">
        <v>45</v>
      </c>
      <c r="C20" s="133"/>
      <c r="D20" s="52">
        <v>1</v>
      </c>
      <c r="E20" s="3"/>
      <c r="F20" s="3"/>
      <c r="G20" s="15" t="s">
        <v>40</v>
      </c>
      <c r="H20" s="36">
        <v>40</v>
      </c>
      <c r="I20" s="17"/>
      <c r="J20" s="3"/>
      <c r="K20" s="18" t="s">
        <v>46</v>
      </c>
      <c r="L20" s="19"/>
      <c r="M20" s="3"/>
      <c r="N20" s="3"/>
      <c r="O20" s="3"/>
      <c r="P20" s="3"/>
      <c r="Q20" s="3"/>
    </row>
    <row r="21" spans="2:17" ht="15.75" x14ac:dyDescent="0.25">
      <c r="B21" s="132" t="s">
        <v>47</v>
      </c>
      <c r="C21" s="133"/>
      <c r="D21" s="53">
        <v>28309</v>
      </c>
      <c r="E21" s="3"/>
      <c r="F21" s="3"/>
      <c r="G21" s="15" t="s">
        <v>42</v>
      </c>
      <c r="H21" s="51">
        <v>390563</v>
      </c>
      <c r="I21" s="17"/>
      <c r="J21" s="3"/>
      <c r="K21" s="18" t="s">
        <v>48</v>
      </c>
      <c r="L21" s="19"/>
      <c r="M21" s="3"/>
      <c r="N21" s="3"/>
      <c r="O21" s="3"/>
      <c r="P21" s="3"/>
      <c r="Q21" s="3"/>
    </row>
    <row r="22" spans="2:17" ht="60" x14ac:dyDescent="0.25">
      <c r="B22" s="132" t="s">
        <v>49</v>
      </c>
      <c r="C22" s="133"/>
      <c r="D22" s="53">
        <v>67586</v>
      </c>
      <c r="E22" s="3"/>
      <c r="F22" s="3"/>
      <c r="G22" s="15" t="s">
        <v>45</v>
      </c>
      <c r="H22" s="52">
        <v>1</v>
      </c>
      <c r="I22" s="17"/>
      <c r="J22" s="3"/>
      <c r="K22" s="21" t="s">
        <v>50</v>
      </c>
      <c r="L22" s="19"/>
      <c r="M22" s="3"/>
      <c r="N22" s="3"/>
      <c r="O22" s="3"/>
      <c r="P22" s="3"/>
      <c r="Q22" s="3"/>
    </row>
    <row r="23" spans="2:17" ht="30" x14ac:dyDescent="0.25">
      <c r="B23" s="132" t="s">
        <v>51</v>
      </c>
      <c r="C23" s="133"/>
      <c r="D23" s="54">
        <v>0</v>
      </c>
      <c r="E23" s="3"/>
      <c r="F23" s="3"/>
      <c r="G23" s="15" t="s">
        <v>47</v>
      </c>
      <c r="H23" s="53">
        <v>28309</v>
      </c>
      <c r="I23" s="17"/>
      <c r="J23" s="3"/>
      <c r="K23" s="18" t="s">
        <v>52</v>
      </c>
      <c r="L23" s="19"/>
      <c r="M23" s="3"/>
      <c r="N23" s="3"/>
      <c r="O23" s="3"/>
      <c r="P23" s="3"/>
      <c r="Q23" s="3"/>
    </row>
    <row r="24" spans="2:17" ht="30" x14ac:dyDescent="0.25">
      <c r="B24" s="132" t="s">
        <v>53</v>
      </c>
      <c r="C24" s="133"/>
      <c r="D24" s="54">
        <v>0</v>
      </c>
      <c r="E24" s="3"/>
      <c r="F24" s="3"/>
      <c r="G24" s="15" t="s">
        <v>49</v>
      </c>
      <c r="H24" s="53">
        <v>67586</v>
      </c>
      <c r="I24" s="17"/>
      <c r="J24" s="3"/>
      <c r="K24" s="18" t="s">
        <v>54</v>
      </c>
      <c r="L24" s="19"/>
      <c r="M24" s="3"/>
      <c r="N24" s="3"/>
      <c r="O24" s="3"/>
      <c r="P24" s="3"/>
      <c r="Q24" s="3"/>
    </row>
    <row r="25" spans="2:17" ht="45" x14ac:dyDescent="0.25">
      <c r="B25" s="132" t="s">
        <v>55</v>
      </c>
      <c r="C25" s="133"/>
      <c r="D25" s="54">
        <v>0</v>
      </c>
      <c r="E25" s="3"/>
      <c r="F25" s="3"/>
      <c r="G25" s="15" t="s">
        <v>51</v>
      </c>
      <c r="H25" s="36">
        <v>2</v>
      </c>
      <c r="I25" s="17"/>
      <c r="J25" s="3"/>
      <c r="K25" s="18" t="s">
        <v>56</v>
      </c>
      <c r="L25" s="19"/>
      <c r="M25" s="3"/>
      <c r="N25" s="3"/>
      <c r="O25" s="3"/>
      <c r="P25" s="3"/>
      <c r="Q25" s="3"/>
    </row>
    <row r="26" spans="2:17" ht="31.5" x14ac:dyDescent="0.25">
      <c r="B26" s="132" t="s">
        <v>57</v>
      </c>
      <c r="C26" s="133"/>
      <c r="D26" s="54">
        <v>0</v>
      </c>
      <c r="E26" s="3"/>
      <c r="F26" s="3"/>
      <c r="G26" s="15" t="s">
        <v>53</v>
      </c>
      <c r="H26" s="36">
        <v>11841</v>
      </c>
      <c r="I26" s="17"/>
      <c r="J26" s="3"/>
      <c r="K26" s="18" t="s">
        <v>58</v>
      </c>
      <c r="L26" s="19"/>
      <c r="M26" s="3"/>
      <c r="N26" s="3"/>
      <c r="O26" s="3"/>
      <c r="P26" s="3"/>
      <c r="Q26" s="3"/>
    </row>
    <row r="27" spans="2:17" ht="31.5" x14ac:dyDescent="0.25">
      <c r="B27" s="132" t="s">
        <v>59</v>
      </c>
      <c r="C27" s="133"/>
      <c r="D27" s="36">
        <v>0</v>
      </c>
      <c r="E27" s="3"/>
      <c r="F27" s="3"/>
      <c r="G27" s="15" t="s">
        <v>55</v>
      </c>
      <c r="H27" s="36">
        <v>691144</v>
      </c>
      <c r="I27" s="17"/>
      <c r="J27" s="3"/>
      <c r="K27" s="18" t="s">
        <v>60</v>
      </c>
      <c r="L27" s="19"/>
      <c r="M27" s="3"/>
      <c r="N27" s="3"/>
      <c r="O27" s="3"/>
      <c r="P27" s="3"/>
      <c r="Q27" s="3"/>
    </row>
    <row r="28" spans="2:17" ht="15.75" x14ac:dyDescent="0.25">
      <c r="B28" s="132" t="s">
        <v>61</v>
      </c>
      <c r="C28" s="133"/>
      <c r="D28" s="55">
        <v>2955</v>
      </c>
      <c r="E28" s="3"/>
      <c r="F28" s="3"/>
      <c r="G28" s="15" t="s">
        <v>57</v>
      </c>
      <c r="H28" s="36">
        <v>14</v>
      </c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132" t="s">
        <v>63</v>
      </c>
      <c r="C29" s="133"/>
      <c r="D29" s="36">
        <f>27250+1500</f>
        <v>28750</v>
      </c>
      <c r="E29" s="3"/>
      <c r="F29" s="3"/>
      <c r="G29" s="15" t="s">
        <v>59</v>
      </c>
      <c r="H29" s="36">
        <v>902</v>
      </c>
      <c r="I29" s="17"/>
      <c r="J29" s="3"/>
      <c r="K29" s="3"/>
      <c r="L29" s="3"/>
      <c r="M29" s="3"/>
      <c r="N29" s="3"/>
      <c r="O29" s="3"/>
      <c r="P29" s="3"/>
      <c r="Q29" s="3"/>
    </row>
    <row r="30" spans="2:17" ht="15.75" x14ac:dyDescent="0.25">
      <c r="G30" s="21" t="s">
        <v>64</v>
      </c>
      <c r="H30" s="36">
        <v>2400</v>
      </c>
      <c r="I30" s="26"/>
    </row>
    <row r="31" spans="2:17" x14ac:dyDescent="0.25">
      <c r="G31" s="27"/>
      <c r="H31" s="26"/>
      <c r="I31" s="26"/>
    </row>
  </sheetData>
  <mergeCells count="30">
    <mergeCell ref="B25:C25"/>
    <mergeCell ref="B26:C26"/>
    <mergeCell ref="B27:C27"/>
    <mergeCell ref="B28:C28"/>
    <mergeCell ref="B29:C29"/>
    <mergeCell ref="B24:C24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K18:L18"/>
    <mergeCell ref="B8:C8"/>
    <mergeCell ref="B9:C9"/>
    <mergeCell ref="B10:C10"/>
    <mergeCell ref="B11:C11"/>
    <mergeCell ref="B12:C12"/>
    <mergeCell ref="B13:C13"/>
    <mergeCell ref="B7:C7"/>
    <mergeCell ref="K7:L7"/>
    <mergeCell ref="C3:D3"/>
    <mergeCell ref="B5:D5"/>
    <mergeCell ref="G5:H5"/>
    <mergeCell ref="K5:L5"/>
    <mergeCell ref="B6:C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F5D26-145B-41CE-9E2B-ABA8A66576F1}">
  <dimension ref="B1:Q31"/>
  <sheetViews>
    <sheetView topLeftCell="A19" workbookViewId="0">
      <selection sqref="A1:XFD1048576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78</v>
      </c>
      <c r="C2" s="142" t="s">
        <v>79</v>
      </c>
      <c r="D2" s="142"/>
      <c r="E2" s="49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67</v>
      </c>
      <c r="C3" s="142">
        <v>2019</v>
      </c>
      <c r="D3" s="142"/>
      <c r="E3" s="4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32.25" customHeight="1" x14ac:dyDescent="0.25">
      <c r="B5" s="135" t="s">
        <v>4</v>
      </c>
      <c r="C5" s="135"/>
      <c r="D5" s="135"/>
      <c r="E5" s="6"/>
      <c r="F5" s="3"/>
      <c r="G5" s="136" t="s">
        <v>5</v>
      </c>
      <c r="H5" s="136"/>
      <c r="I5" s="7"/>
      <c r="J5" s="3"/>
      <c r="K5" s="129" t="s">
        <v>6</v>
      </c>
      <c r="L5" s="129"/>
      <c r="M5" s="3"/>
      <c r="N5" s="3"/>
      <c r="O5" s="3"/>
      <c r="P5" s="3"/>
      <c r="Q5" s="3"/>
    </row>
    <row r="6" spans="2:17" ht="15.75" x14ac:dyDescent="0.25">
      <c r="B6" s="130" t="s">
        <v>7</v>
      </c>
      <c r="C6" s="131"/>
      <c r="D6" s="11" t="s">
        <v>8</v>
      </c>
      <c r="E6" s="48"/>
      <c r="F6" s="3"/>
      <c r="G6" s="10" t="s">
        <v>7</v>
      </c>
      <c r="H6" s="11" t="s">
        <v>8</v>
      </c>
      <c r="I6" s="48"/>
      <c r="J6" s="3"/>
      <c r="K6" s="12" t="s">
        <v>7</v>
      </c>
      <c r="L6" s="13" t="s">
        <v>8</v>
      </c>
      <c r="M6" s="3"/>
      <c r="N6" s="3"/>
      <c r="O6" s="3"/>
      <c r="P6" s="3"/>
      <c r="Q6" s="3"/>
    </row>
    <row r="7" spans="2:17" ht="31.5" customHeight="1" x14ac:dyDescent="0.25">
      <c r="B7" s="132" t="s">
        <v>9</v>
      </c>
      <c r="C7" s="133"/>
      <c r="D7" s="56">
        <v>12</v>
      </c>
      <c r="E7" s="3"/>
      <c r="F7" s="3"/>
      <c r="G7" s="15" t="s">
        <v>10</v>
      </c>
      <c r="H7" s="52">
        <v>40</v>
      </c>
      <c r="I7" s="17"/>
      <c r="J7" s="3"/>
      <c r="K7" s="137" t="s">
        <v>11</v>
      </c>
      <c r="L7" s="138"/>
      <c r="M7" s="3"/>
      <c r="N7" s="3"/>
      <c r="O7" s="3"/>
      <c r="P7" s="3"/>
      <c r="Q7" s="3"/>
    </row>
    <row r="8" spans="2:17" ht="45" x14ac:dyDescent="0.25">
      <c r="B8" s="132" t="s">
        <v>12</v>
      </c>
      <c r="C8" s="133"/>
      <c r="D8" s="56">
        <v>332</v>
      </c>
      <c r="E8" s="3"/>
      <c r="F8" s="3"/>
      <c r="G8" s="15" t="s">
        <v>13</v>
      </c>
      <c r="H8" s="36">
        <v>584</v>
      </c>
      <c r="I8" s="17"/>
      <c r="J8" s="3"/>
      <c r="K8" s="18" t="s">
        <v>14</v>
      </c>
      <c r="L8" s="19">
        <v>0</v>
      </c>
      <c r="M8" s="3"/>
      <c r="N8" s="3"/>
      <c r="O8" s="3"/>
      <c r="P8" s="3"/>
      <c r="Q8" s="3"/>
    </row>
    <row r="9" spans="2:17" ht="30" x14ac:dyDescent="0.25">
      <c r="B9" s="132" t="s">
        <v>15</v>
      </c>
      <c r="C9" s="133"/>
      <c r="D9" s="56">
        <v>0</v>
      </c>
      <c r="E9" s="3"/>
      <c r="F9" s="3"/>
      <c r="G9" s="15" t="s">
        <v>16</v>
      </c>
      <c r="H9" s="51">
        <v>6</v>
      </c>
      <c r="I9" s="17"/>
      <c r="J9" s="3"/>
      <c r="K9" s="18" t="s">
        <v>17</v>
      </c>
      <c r="L9" s="19">
        <v>3</v>
      </c>
      <c r="M9" s="3"/>
      <c r="N9" s="3"/>
      <c r="O9" s="3"/>
      <c r="P9" s="3"/>
      <c r="Q9" s="3"/>
    </row>
    <row r="10" spans="2:17" ht="30" x14ac:dyDescent="0.25">
      <c r="B10" s="132" t="s">
        <v>18</v>
      </c>
      <c r="C10" s="133"/>
      <c r="D10" s="56">
        <v>0</v>
      </c>
      <c r="E10" s="3"/>
      <c r="F10" s="3"/>
      <c r="G10" s="15" t="s">
        <v>18</v>
      </c>
      <c r="H10" s="51">
        <v>366</v>
      </c>
      <c r="I10" s="17"/>
      <c r="J10" s="3"/>
      <c r="K10" s="18" t="s">
        <v>19</v>
      </c>
      <c r="L10" s="19">
        <v>18</v>
      </c>
      <c r="M10" s="3"/>
      <c r="N10" s="3"/>
      <c r="O10" s="3"/>
      <c r="P10" s="3"/>
      <c r="Q10" s="3"/>
    </row>
    <row r="11" spans="2:17" ht="45" x14ac:dyDescent="0.25">
      <c r="B11" s="132" t="s">
        <v>20</v>
      </c>
      <c r="C11" s="133"/>
      <c r="D11" s="56">
        <v>0</v>
      </c>
      <c r="E11" s="3"/>
      <c r="F11" s="3"/>
      <c r="G11" s="15" t="s">
        <v>21</v>
      </c>
      <c r="H11" s="51">
        <v>9</v>
      </c>
      <c r="I11" s="17"/>
      <c r="J11" s="3"/>
      <c r="K11" s="18" t="s">
        <v>22</v>
      </c>
      <c r="L11" s="19">
        <v>0</v>
      </c>
      <c r="M11" s="3"/>
      <c r="N11" s="3"/>
      <c r="O11" s="3"/>
      <c r="P11" s="3"/>
      <c r="Q11" s="3"/>
    </row>
    <row r="12" spans="2:17" ht="31.5" x14ac:dyDescent="0.25">
      <c r="B12" s="132" t="s">
        <v>23</v>
      </c>
      <c r="C12" s="133"/>
      <c r="D12" s="56">
        <v>0</v>
      </c>
      <c r="E12" s="3"/>
      <c r="F12" s="3"/>
      <c r="G12" s="15" t="s">
        <v>24</v>
      </c>
      <c r="H12" s="51">
        <v>41388</v>
      </c>
      <c r="I12" s="17"/>
      <c r="J12" s="3"/>
      <c r="K12" s="18" t="s">
        <v>25</v>
      </c>
      <c r="L12" s="19">
        <v>0</v>
      </c>
      <c r="M12" s="3"/>
      <c r="N12" s="3"/>
      <c r="O12" s="3"/>
      <c r="P12" s="3"/>
      <c r="Q12" s="3"/>
    </row>
    <row r="13" spans="2:17" ht="31.5" customHeight="1" x14ac:dyDescent="0.25">
      <c r="B13" s="132" t="s">
        <v>26</v>
      </c>
      <c r="C13" s="133"/>
      <c r="D13" s="56">
        <v>3</v>
      </c>
      <c r="E13" s="3"/>
      <c r="F13" s="3"/>
      <c r="G13" s="15" t="s">
        <v>27</v>
      </c>
      <c r="H13" s="51">
        <v>2</v>
      </c>
      <c r="I13" s="17"/>
      <c r="J13" s="3"/>
      <c r="K13" s="18" t="s">
        <v>28</v>
      </c>
      <c r="L13" s="19">
        <v>1</v>
      </c>
      <c r="M13" s="3"/>
      <c r="N13" s="3"/>
      <c r="O13" s="3"/>
      <c r="P13" s="3"/>
      <c r="Q13" s="3"/>
    </row>
    <row r="14" spans="2:17" ht="47.25" customHeight="1" x14ac:dyDescent="0.25">
      <c r="B14" s="132" t="s">
        <v>29</v>
      </c>
      <c r="C14" s="133"/>
      <c r="D14" s="57">
        <v>5050</v>
      </c>
      <c r="E14" s="3"/>
      <c r="F14" s="3"/>
      <c r="G14" s="15" t="s">
        <v>30</v>
      </c>
      <c r="H14" s="51">
        <v>71</v>
      </c>
      <c r="I14" s="17"/>
      <c r="J14" s="3"/>
      <c r="K14" s="18" t="s">
        <v>31</v>
      </c>
      <c r="L14" s="19">
        <v>0</v>
      </c>
      <c r="M14" s="3"/>
      <c r="N14" s="3"/>
      <c r="O14" s="3"/>
      <c r="P14" s="3"/>
      <c r="Q14" s="3"/>
    </row>
    <row r="15" spans="2:17" ht="30" x14ac:dyDescent="0.25">
      <c r="B15" s="132" t="s">
        <v>32</v>
      </c>
      <c r="C15" s="133"/>
      <c r="D15" s="56">
        <v>0</v>
      </c>
      <c r="E15" s="3"/>
      <c r="F15" s="3"/>
      <c r="G15" s="15" t="s">
        <v>33</v>
      </c>
      <c r="H15" s="51">
        <v>1</v>
      </c>
      <c r="I15" s="17"/>
      <c r="J15" s="3"/>
      <c r="K15" s="18" t="s">
        <v>34</v>
      </c>
      <c r="L15" s="19">
        <v>0</v>
      </c>
      <c r="M15" s="3"/>
      <c r="N15" s="3"/>
      <c r="O15" s="3"/>
      <c r="P15" s="3"/>
      <c r="Q15" s="3"/>
    </row>
    <row r="16" spans="2:17" ht="30" x14ac:dyDescent="0.25">
      <c r="B16" s="132" t="s">
        <v>35</v>
      </c>
      <c r="C16" s="133"/>
      <c r="D16" s="56">
        <v>0</v>
      </c>
      <c r="E16" s="3"/>
      <c r="F16" s="3"/>
      <c r="G16" s="15" t="s">
        <v>36</v>
      </c>
      <c r="H16" s="51">
        <v>6</v>
      </c>
      <c r="I16" s="17"/>
      <c r="J16" s="3"/>
      <c r="K16" s="18" t="s">
        <v>37</v>
      </c>
      <c r="L16" s="19">
        <v>0</v>
      </c>
      <c r="M16" s="3"/>
      <c r="N16" s="3"/>
      <c r="O16" s="3"/>
      <c r="P16" s="3"/>
      <c r="Q16" s="3"/>
    </row>
    <row r="17" spans="2:17" ht="30" x14ac:dyDescent="0.25">
      <c r="B17" s="132" t="s">
        <v>38</v>
      </c>
      <c r="C17" s="133"/>
      <c r="D17" s="56">
        <v>4</v>
      </c>
      <c r="E17" s="3"/>
      <c r="F17" s="3"/>
      <c r="G17" s="15" t="s">
        <v>32</v>
      </c>
      <c r="H17" s="51">
        <v>8</v>
      </c>
      <c r="I17" s="17"/>
      <c r="J17" s="3"/>
      <c r="K17" s="21" t="s">
        <v>39</v>
      </c>
      <c r="L17" s="19">
        <v>1</v>
      </c>
      <c r="M17" s="3"/>
      <c r="N17" s="3"/>
      <c r="O17" s="3"/>
      <c r="P17" s="3"/>
      <c r="Q17" s="3"/>
    </row>
    <row r="18" spans="2:17" ht="15.75" x14ac:dyDescent="0.25">
      <c r="B18" s="132" t="s">
        <v>40</v>
      </c>
      <c r="C18" s="133"/>
      <c r="D18" s="56">
        <v>0</v>
      </c>
      <c r="E18" s="3"/>
      <c r="F18" s="3"/>
      <c r="G18" s="15" t="s">
        <v>35</v>
      </c>
      <c r="H18" s="51">
        <v>0</v>
      </c>
      <c r="I18" s="17"/>
      <c r="J18" s="3"/>
      <c r="K18" s="139" t="s">
        <v>41</v>
      </c>
      <c r="L18" s="140"/>
      <c r="M18" s="3"/>
      <c r="N18" s="3"/>
      <c r="O18" s="3"/>
      <c r="P18" s="3"/>
      <c r="Q18" s="3"/>
    </row>
    <row r="19" spans="2:17" ht="45" x14ac:dyDescent="0.25">
      <c r="B19" s="132" t="s">
        <v>42</v>
      </c>
      <c r="C19" s="133"/>
      <c r="D19" s="56">
        <v>0</v>
      </c>
      <c r="E19" s="3"/>
      <c r="F19" s="3"/>
      <c r="G19" s="15" t="s">
        <v>43</v>
      </c>
      <c r="H19" s="51">
        <v>2</v>
      </c>
      <c r="I19" s="17"/>
      <c r="J19" s="3"/>
      <c r="K19" s="18" t="s">
        <v>44</v>
      </c>
      <c r="L19" s="19">
        <v>0</v>
      </c>
      <c r="M19" s="3"/>
      <c r="N19" s="3"/>
      <c r="O19" s="3"/>
      <c r="P19" s="3"/>
      <c r="Q19" s="3"/>
    </row>
    <row r="20" spans="2:17" ht="30" x14ac:dyDescent="0.25">
      <c r="B20" s="132" t="s">
        <v>45</v>
      </c>
      <c r="C20" s="133"/>
      <c r="D20" s="56">
        <v>1</v>
      </c>
      <c r="E20" s="3"/>
      <c r="F20" s="3"/>
      <c r="G20" s="15" t="s">
        <v>40</v>
      </c>
      <c r="H20" s="51">
        <v>1</v>
      </c>
      <c r="I20" s="17"/>
      <c r="J20" s="3"/>
      <c r="K20" s="18" t="s">
        <v>46</v>
      </c>
      <c r="L20" s="19">
        <v>0</v>
      </c>
      <c r="M20" s="3"/>
      <c r="N20" s="3"/>
      <c r="O20" s="3"/>
      <c r="P20" s="3"/>
      <c r="Q20" s="3"/>
    </row>
    <row r="21" spans="2:17" ht="15.75" x14ac:dyDescent="0.25">
      <c r="B21" s="132" t="s">
        <v>47</v>
      </c>
      <c r="C21" s="133"/>
      <c r="D21" s="56">
        <v>4230</v>
      </c>
      <c r="E21" s="3"/>
      <c r="F21" s="3"/>
      <c r="G21" s="15" t="s">
        <v>42</v>
      </c>
      <c r="H21" s="51">
        <v>660000</v>
      </c>
      <c r="I21" s="17"/>
      <c r="J21" s="3"/>
      <c r="K21" s="18" t="s">
        <v>48</v>
      </c>
      <c r="L21" s="19">
        <v>0</v>
      </c>
      <c r="M21" s="3"/>
      <c r="N21" s="3"/>
      <c r="O21" s="3"/>
      <c r="P21" s="3"/>
      <c r="Q21" s="3"/>
    </row>
    <row r="22" spans="2:17" ht="50.25" customHeight="1" x14ac:dyDescent="0.25">
      <c r="B22" s="132" t="s">
        <v>49</v>
      </c>
      <c r="C22" s="133"/>
      <c r="D22" s="56">
        <v>16710</v>
      </c>
      <c r="E22" s="3"/>
      <c r="F22" s="3"/>
      <c r="G22" s="15" t="s">
        <v>45</v>
      </c>
      <c r="H22" s="51">
        <v>1</v>
      </c>
      <c r="I22" s="17"/>
      <c r="J22" s="3"/>
      <c r="K22" s="21" t="s">
        <v>50</v>
      </c>
      <c r="L22" s="19">
        <v>0</v>
      </c>
      <c r="M22" s="3"/>
      <c r="N22" s="3"/>
      <c r="O22" s="3"/>
      <c r="P22" s="3"/>
      <c r="Q22" s="3"/>
    </row>
    <row r="23" spans="2:17" ht="30" x14ac:dyDescent="0.25">
      <c r="B23" s="132" t="s">
        <v>51</v>
      </c>
      <c r="C23" s="133"/>
      <c r="D23" s="56">
        <v>0</v>
      </c>
      <c r="E23" s="3"/>
      <c r="F23" s="3"/>
      <c r="G23" s="15" t="s">
        <v>47</v>
      </c>
      <c r="H23" s="51">
        <v>2345</v>
      </c>
      <c r="I23" s="17"/>
      <c r="J23" s="3"/>
      <c r="K23" s="18" t="s">
        <v>52</v>
      </c>
      <c r="L23" s="19">
        <v>0</v>
      </c>
      <c r="M23" s="3"/>
      <c r="N23" s="3"/>
      <c r="O23" s="3"/>
      <c r="P23" s="3"/>
      <c r="Q23" s="3"/>
    </row>
    <row r="24" spans="2:17" ht="31.5" customHeight="1" x14ac:dyDescent="0.25">
      <c r="B24" s="132" t="s">
        <v>53</v>
      </c>
      <c r="C24" s="133"/>
      <c r="D24" s="56">
        <v>0</v>
      </c>
      <c r="E24" s="3"/>
      <c r="F24" s="3"/>
      <c r="G24" s="15" t="s">
        <v>49</v>
      </c>
      <c r="H24" s="51">
        <v>4290</v>
      </c>
      <c r="I24" s="17"/>
      <c r="J24" s="3"/>
      <c r="K24" s="18" t="s">
        <v>54</v>
      </c>
      <c r="L24" s="19">
        <v>2</v>
      </c>
      <c r="M24" s="3"/>
      <c r="N24" s="3"/>
      <c r="O24" s="3"/>
      <c r="P24" s="3"/>
      <c r="Q24" s="3"/>
    </row>
    <row r="25" spans="2:17" ht="45" x14ac:dyDescent="0.25">
      <c r="B25" s="132" t="s">
        <v>55</v>
      </c>
      <c r="C25" s="133"/>
      <c r="D25" s="56">
        <v>0</v>
      </c>
      <c r="E25" s="3"/>
      <c r="F25" s="3"/>
      <c r="G25" s="15" t="s">
        <v>51</v>
      </c>
      <c r="H25" s="51">
        <v>0</v>
      </c>
      <c r="I25" s="17"/>
      <c r="J25" s="3"/>
      <c r="K25" s="18" t="s">
        <v>56</v>
      </c>
      <c r="L25" s="19">
        <v>0</v>
      </c>
      <c r="M25" s="3"/>
      <c r="N25" s="3"/>
      <c r="O25" s="3"/>
      <c r="P25" s="3"/>
      <c r="Q25" s="3"/>
    </row>
    <row r="26" spans="2:17" ht="31.5" x14ac:dyDescent="0.25">
      <c r="B26" s="132" t="s">
        <v>57</v>
      </c>
      <c r="C26" s="133"/>
      <c r="D26" s="56">
        <v>0</v>
      </c>
      <c r="E26" s="3"/>
      <c r="F26" s="3"/>
      <c r="G26" s="15" t="s">
        <v>53</v>
      </c>
      <c r="H26" s="51">
        <v>0</v>
      </c>
      <c r="I26" s="17"/>
      <c r="J26" s="3"/>
      <c r="K26" s="18" t="s">
        <v>58</v>
      </c>
      <c r="L26" s="19">
        <v>0</v>
      </c>
      <c r="M26" s="3"/>
      <c r="N26" s="3"/>
      <c r="O26" s="3"/>
      <c r="P26" s="3"/>
      <c r="Q26" s="3"/>
    </row>
    <row r="27" spans="2:17" ht="31.5" x14ac:dyDescent="0.25">
      <c r="B27" s="132" t="s">
        <v>59</v>
      </c>
      <c r="C27" s="133"/>
      <c r="D27" s="56">
        <v>0</v>
      </c>
      <c r="E27" s="3"/>
      <c r="F27" s="3"/>
      <c r="G27" s="15" t="s">
        <v>55</v>
      </c>
      <c r="H27" s="51">
        <v>0</v>
      </c>
      <c r="I27" s="17"/>
      <c r="J27" s="3"/>
      <c r="K27" s="18" t="s">
        <v>60</v>
      </c>
      <c r="L27" s="19">
        <v>4</v>
      </c>
      <c r="M27" s="3"/>
      <c r="N27" s="3"/>
      <c r="O27" s="3"/>
      <c r="P27" s="3"/>
      <c r="Q27" s="3"/>
    </row>
    <row r="28" spans="2:17" ht="15.75" x14ac:dyDescent="0.25">
      <c r="B28" s="132" t="s">
        <v>61</v>
      </c>
      <c r="C28" s="133"/>
      <c r="D28" s="56">
        <v>63</v>
      </c>
      <c r="E28" s="3"/>
      <c r="F28" s="3"/>
      <c r="G28" s="15" t="s">
        <v>57</v>
      </c>
      <c r="H28" s="51">
        <v>2</v>
      </c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132" t="s">
        <v>63</v>
      </c>
      <c r="C29" s="133"/>
      <c r="D29" s="56">
        <v>0</v>
      </c>
      <c r="E29" s="3"/>
      <c r="F29" s="3"/>
      <c r="G29" s="15" t="s">
        <v>59</v>
      </c>
      <c r="H29" s="51">
        <v>198</v>
      </c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64</v>
      </c>
      <c r="H30" s="58">
        <v>0</v>
      </c>
      <c r="I30" s="26"/>
    </row>
    <row r="31" spans="2:17" x14ac:dyDescent="0.25">
      <c r="G31" s="27"/>
      <c r="H31" s="26"/>
      <c r="I31" s="26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38</vt:i4>
      </vt:variant>
    </vt:vector>
  </HeadingPairs>
  <TitlesOfParts>
    <vt:vector size="38" baseType="lpstr">
      <vt:lpstr>Razem</vt:lpstr>
      <vt:lpstr>Dolnośląski JR</vt:lpstr>
      <vt:lpstr>Kujawsko-pomorska JR</vt:lpstr>
      <vt:lpstr>Lubelska JR</vt:lpstr>
      <vt:lpstr>Lubuska</vt:lpstr>
      <vt:lpstr>Łódzka JR</vt:lpstr>
      <vt:lpstr>Małopolska JR</vt:lpstr>
      <vt:lpstr>Mazowiecka JR</vt:lpstr>
      <vt:lpstr>Opolska JR</vt:lpstr>
      <vt:lpstr>Podkarpacka JR</vt:lpstr>
      <vt:lpstr>Podlaska JR</vt:lpstr>
      <vt:lpstr>Pomorska JR</vt:lpstr>
      <vt:lpstr>Śląska JR</vt:lpstr>
      <vt:lpstr>Świętokrzyska JR</vt:lpstr>
      <vt:lpstr>Warmińsko-mazurska JR</vt:lpstr>
      <vt:lpstr>Wielkopolska JR</vt:lpstr>
      <vt:lpstr>Zachodniopomorska JR</vt:lpstr>
      <vt:lpstr>KOWR</vt:lpstr>
      <vt:lpstr>ARiMR</vt:lpstr>
      <vt:lpstr>MRiRW</vt:lpstr>
      <vt:lpstr>CDR (SIR)</vt:lpstr>
      <vt:lpstr>Dolnośląski ODR</vt:lpstr>
      <vt:lpstr>Kujawsko-pomorski ODR</vt:lpstr>
      <vt:lpstr>Lubelski ODR</vt:lpstr>
      <vt:lpstr>Lubuski ODR</vt:lpstr>
      <vt:lpstr>Łódzki ODR</vt:lpstr>
      <vt:lpstr>Małopolski ODR</vt:lpstr>
      <vt:lpstr>Mazowiecki ODR</vt:lpstr>
      <vt:lpstr>Opolski ODR</vt:lpstr>
      <vt:lpstr>Podkarpacki ODR</vt:lpstr>
      <vt:lpstr>Podlaski ODR</vt:lpstr>
      <vt:lpstr>Pomorski ODR</vt:lpstr>
      <vt:lpstr>Ślaski ODR</vt:lpstr>
      <vt:lpstr>Świętokrzyski ODR</vt:lpstr>
      <vt:lpstr>Warmińsko-mazurski ODR</vt:lpstr>
      <vt:lpstr>Wielkopolski ODR</vt:lpstr>
      <vt:lpstr>Zachodniopomorski ODR</vt:lpstr>
      <vt:lpstr>CDR (JC)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2020-03-22T09:55:25Z</dcterms:created>
  <dcterms:modified xsi:type="dcterms:W3CDTF">2020-03-29T11:11:55Z</dcterms:modified>
</cp:coreProperties>
</file>