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defaultThemeVersion="166925"/>
  <mc:AlternateContent xmlns:mc="http://schemas.openxmlformats.org/markup-compatibility/2006">
    <mc:Choice Requires="x15">
      <x15ac:absPath xmlns:x15ac="http://schemas.microsoft.com/office/spreadsheetml/2010/11/ac" url="Z:\GRUPA ROBOCZA\Grupa Robocza ds. KSOW\GR ds. KSOW_2021\1. Uchwały nr 55, 56, 57 i 58_tryb obiegowy\5. projekt uchwały nr 58_ sprawozdanie z realizacji planu działania za rok 2020\"/>
    </mc:Choice>
  </mc:AlternateContent>
  <xr:revisionPtr revIDLastSave="0" documentId="13_ncr:1_{7DB6B8E4-C30A-44AC-BBE7-D6BB87F0D3B7}" xr6:coauthVersionLast="46" xr6:coauthVersionMax="46" xr10:uidLastSave="{00000000-0000-0000-0000-000000000000}"/>
  <bookViews>
    <workbookView xWindow="-120" yWindow="-120" windowWidth="29040" windowHeight="15840" firstSheet="17" activeTab="18" xr2:uid="{00000000-000D-0000-FFFF-FFFF00000000}"/>
  </bookViews>
  <sheets>
    <sheet name="Podsumowanie" sheetId="38" r:id="rId1"/>
    <sheet name="dolnośląskie" sheetId="1" r:id="rId2"/>
    <sheet name="kujawsko-pomorskie" sheetId="2" r:id="rId3"/>
    <sheet name="lubelskie" sheetId="3" r:id="rId4"/>
    <sheet name="lubuskie" sheetId="4" r:id="rId5"/>
    <sheet name="łódzkie" sheetId="5" r:id="rId6"/>
    <sheet name="małopolskie" sheetId="6" r:id="rId7"/>
    <sheet name="mazowieckie" sheetId="7" r:id="rId8"/>
    <sheet name="opolskie" sheetId="8" r:id="rId9"/>
    <sheet name="podkarpackie" sheetId="9" r:id="rId10"/>
    <sheet name="podlaskie" sheetId="10" r:id="rId11"/>
    <sheet name="pomorskie" sheetId="11" r:id="rId12"/>
    <sheet name="ślaskie" sheetId="12" r:id="rId13"/>
    <sheet name="świętokrzyskie" sheetId="13" r:id="rId14"/>
    <sheet name="warmińsko-mazurskie" sheetId="14" r:id="rId15"/>
    <sheet name="wielkopolskie" sheetId="15" r:id="rId16"/>
    <sheet name="zachodniopomorskie" sheetId="16" r:id="rId17"/>
    <sheet name="Agencja Rynku Rolnego" sheetId="17" r:id="rId18"/>
    <sheet name="ARiMR" sheetId="18" r:id="rId19"/>
    <sheet name="MRiRW" sheetId="19" r:id="rId20"/>
    <sheet name="CDR (KSOW)" sheetId="37" r:id="rId21"/>
    <sheet name="CDR (SIR)" sheetId="20" r:id="rId22"/>
    <sheet name="ODR woj. dolnośląskie" sheetId="21" r:id="rId23"/>
    <sheet name="ODR woj. kujawsko-pomorskie" sheetId="22" r:id="rId24"/>
    <sheet name="ODR woj. lubelskie" sheetId="23" r:id="rId25"/>
    <sheet name="ODR woj. lubuskie" sheetId="24" r:id="rId26"/>
    <sheet name="ODR woj. łódzkie" sheetId="25" r:id="rId27"/>
    <sheet name="ODR woj. małopolskie" sheetId="26" r:id="rId28"/>
    <sheet name="ODR woj. mazowieckie" sheetId="27" r:id="rId29"/>
    <sheet name="ODR woj. opolskie" sheetId="28" r:id="rId30"/>
    <sheet name="ODR woj. podkarpackie" sheetId="29" r:id="rId31"/>
    <sheet name="ODR woj. podlaskie" sheetId="30" r:id="rId32"/>
    <sheet name="ODR woj. pomorskie" sheetId="31" r:id="rId33"/>
    <sheet name="ODR woj. ślaskie" sheetId="32" r:id="rId34"/>
    <sheet name="ODR woj. świętokrzyskie" sheetId="33" r:id="rId35"/>
    <sheet name="ODR woj. warmińsko-mazurskie" sheetId="34" r:id="rId36"/>
    <sheet name="ODR woj. wielkopolskie" sheetId="35" r:id="rId37"/>
    <sheet name="ODR woj. zachodniopomorskie" sheetId="36" r:id="rId38"/>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71" i="19" l="1"/>
  <c r="F171" i="19"/>
  <c r="E171" i="19"/>
  <c r="D171" i="19"/>
  <c r="I169" i="19"/>
  <c r="I168" i="19"/>
  <c r="I167" i="19"/>
  <c r="I166" i="19" s="1"/>
  <c r="I171" i="19" s="1"/>
  <c r="H166" i="19"/>
  <c r="H171" i="19" s="1"/>
  <c r="G166" i="19"/>
  <c r="F166" i="19"/>
  <c r="E166" i="19"/>
  <c r="D166" i="19"/>
  <c r="C166" i="19"/>
  <c r="C171" i="19" s="1"/>
  <c r="G162" i="19"/>
  <c r="F162" i="19"/>
  <c r="E162" i="19"/>
  <c r="D162" i="19"/>
  <c r="L149" i="19"/>
  <c r="K149" i="19"/>
  <c r="I149" i="19"/>
  <c r="H149" i="19"/>
  <c r="F149" i="19"/>
  <c r="E149" i="19"/>
  <c r="D149" i="19"/>
  <c r="J148" i="19"/>
  <c r="J149" i="19" s="1"/>
  <c r="G148" i="19"/>
  <c r="G147" i="19"/>
  <c r="G146" i="19"/>
  <c r="G145" i="19"/>
  <c r="G144" i="19"/>
  <c r="G143" i="19"/>
  <c r="G142" i="19"/>
  <c r="O138" i="19"/>
  <c r="N138" i="19"/>
  <c r="M138" i="19"/>
  <c r="L138" i="19"/>
  <c r="K138" i="19"/>
  <c r="J138" i="19"/>
  <c r="I138" i="19"/>
  <c r="H138" i="19"/>
  <c r="F138" i="19"/>
  <c r="E138" i="19"/>
  <c r="I137" i="19"/>
  <c r="D137" i="19"/>
  <c r="D138" i="19" s="1"/>
  <c r="G136" i="19"/>
  <c r="G135" i="19"/>
  <c r="G134" i="19"/>
  <c r="G133" i="19"/>
  <c r="G132" i="19"/>
  <c r="G131" i="19"/>
  <c r="I125" i="19"/>
  <c r="H125" i="19"/>
  <c r="G125" i="19"/>
  <c r="F125" i="19"/>
  <c r="E125" i="19"/>
  <c r="D125" i="19"/>
  <c r="K124" i="19"/>
  <c r="J124" i="19"/>
  <c r="K123" i="19"/>
  <c r="J123" i="19"/>
  <c r="K122" i="19"/>
  <c r="J122" i="19"/>
  <c r="K121" i="19"/>
  <c r="J121" i="19"/>
  <c r="K120" i="19"/>
  <c r="J120" i="19"/>
  <c r="K119" i="19"/>
  <c r="J119" i="19"/>
  <c r="K118" i="19"/>
  <c r="J118" i="19"/>
  <c r="J115" i="19"/>
  <c r="I115" i="19"/>
  <c r="H115" i="19"/>
  <c r="F115" i="19"/>
  <c r="E115" i="19"/>
  <c r="D115" i="19"/>
  <c r="G114" i="19"/>
  <c r="G113" i="19"/>
  <c r="G112" i="19"/>
  <c r="G111" i="19"/>
  <c r="G110" i="19"/>
  <c r="G109" i="19"/>
  <c r="G108" i="19"/>
  <c r="F102" i="19"/>
  <c r="E102" i="19"/>
  <c r="D102" i="19"/>
  <c r="G101" i="19"/>
  <c r="G100" i="19"/>
  <c r="G99" i="19"/>
  <c r="G98" i="19"/>
  <c r="G97" i="19"/>
  <c r="G96" i="19"/>
  <c r="K92" i="19"/>
  <c r="J92" i="19"/>
  <c r="I92" i="19"/>
  <c r="H92" i="19"/>
  <c r="G92" i="19"/>
  <c r="F92" i="19"/>
  <c r="E92" i="19"/>
  <c r="D92" i="19"/>
  <c r="K81" i="19"/>
  <c r="J81" i="19"/>
  <c r="I81" i="19"/>
  <c r="H81" i="19"/>
  <c r="G81" i="19"/>
  <c r="F81" i="19"/>
  <c r="E81" i="19"/>
  <c r="D81" i="19"/>
  <c r="L70" i="19"/>
  <c r="K70" i="19"/>
  <c r="J70" i="19"/>
  <c r="I70" i="19"/>
  <c r="H70" i="19"/>
  <c r="G70" i="19"/>
  <c r="F70" i="19"/>
  <c r="E70" i="19"/>
  <c r="D70" i="19"/>
  <c r="K57" i="19"/>
  <c r="J57" i="19"/>
  <c r="I57" i="19"/>
  <c r="H57" i="19"/>
  <c r="G57" i="19"/>
  <c r="F57" i="19"/>
  <c r="E57" i="19"/>
  <c r="D57" i="19"/>
  <c r="K43" i="19"/>
  <c r="J43" i="19"/>
  <c r="I43" i="19"/>
  <c r="H43" i="19"/>
  <c r="G43" i="19"/>
  <c r="F43" i="19"/>
  <c r="E42" i="19"/>
  <c r="E43" i="19" s="1"/>
  <c r="D42" i="19"/>
  <c r="D43" i="19" s="1"/>
  <c r="G30" i="19"/>
  <c r="F30" i="19"/>
  <c r="D30" i="19"/>
  <c r="E29" i="19"/>
  <c r="E30" i="19" s="1"/>
  <c r="H28" i="19"/>
  <c r="H27" i="19"/>
  <c r="H26" i="19"/>
  <c r="H25" i="19"/>
  <c r="H24" i="19"/>
  <c r="H23" i="19"/>
  <c r="O19" i="19"/>
  <c r="N19" i="19"/>
  <c r="M19" i="19"/>
  <c r="L19" i="19"/>
  <c r="K19" i="19"/>
  <c r="J19" i="19"/>
  <c r="G19" i="19"/>
  <c r="F19" i="19"/>
  <c r="D19" i="19"/>
  <c r="I18" i="19"/>
  <c r="I19" i="19" s="1"/>
  <c r="E18" i="19"/>
  <c r="E19" i="19" s="1"/>
  <c r="H17" i="19"/>
  <c r="H16" i="19"/>
  <c r="H15" i="19"/>
  <c r="H14" i="19"/>
  <c r="H13" i="19"/>
  <c r="H12" i="19"/>
  <c r="J125" i="19" l="1"/>
  <c r="K125" i="19"/>
  <c r="H29" i="19"/>
  <c r="H30" i="19"/>
  <c r="H19" i="19"/>
  <c r="G115" i="19"/>
  <c r="G102" i="19"/>
  <c r="G149" i="19"/>
  <c r="H18" i="19"/>
  <c r="G137" i="19"/>
  <c r="G138" i="19" s="1"/>
  <c r="C171" i="37" l="1"/>
  <c r="I166" i="37"/>
  <c r="I171" i="37" s="1"/>
  <c r="H166" i="37"/>
  <c r="H171" i="37" s="1"/>
  <c r="G166" i="37"/>
  <c r="G171" i="37" s="1"/>
  <c r="F166" i="37"/>
  <c r="F171" i="37" s="1"/>
  <c r="E166" i="37"/>
  <c r="E171" i="37" s="1"/>
  <c r="D166" i="37"/>
  <c r="D171" i="37" s="1"/>
  <c r="C166" i="37"/>
  <c r="G162" i="37"/>
  <c r="F162" i="37"/>
  <c r="E162" i="37"/>
  <c r="D162" i="37"/>
  <c r="L149" i="37"/>
  <c r="K149" i="37"/>
  <c r="J149" i="37"/>
  <c r="I149" i="37"/>
  <c r="H149" i="37"/>
  <c r="F149" i="37"/>
  <c r="E149" i="37"/>
  <c r="D149" i="37"/>
  <c r="G148" i="37"/>
  <c r="G147" i="37"/>
  <c r="G146" i="37"/>
  <c r="G145" i="37"/>
  <c r="G144" i="37"/>
  <c r="G143" i="37"/>
  <c r="G142" i="37"/>
  <c r="O138" i="37"/>
  <c r="N138" i="37"/>
  <c r="M138" i="37"/>
  <c r="L138" i="37"/>
  <c r="K138" i="37"/>
  <c r="J138" i="37"/>
  <c r="I138" i="37"/>
  <c r="H138" i="37"/>
  <c r="F138" i="37"/>
  <c r="E138" i="37"/>
  <c r="D138" i="37"/>
  <c r="G137" i="37"/>
  <c r="G136" i="37"/>
  <c r="G135" i="37"/>
  <c r="G134" i="37"/>
  <c r="G133" i="37"/>
  <c r="G132" i="37"/>
  <c r="G131" i="37"/>
  <c r="G138" i="37" s="1"/>
  <c r="I125" i="37"/>
  <c r="H125" i="37"/>
  <c r="G125" i="37"/>
  <c r="F125" i="37"/>
  <c r="E125" i="37"/>
  <c r="D125" i="37"/>
  <c r="K124" i="37"/>
  <c r="J124" i="37"/>
  <c r="K123" i="37"/>
  <c r="J123" i="37"/>
  <c r="K122" i="37"/>
  <c r="J122" i="37"/>
  <c r="K121" i="37"/>
  <c r="J121" i="37"/>
  <c r="K120" i="37"/>
  <c r="J120" i="37"/>
  <c r="K119" i="37"/>
  <c r="J119" i="37"/>
  <c r="K118" i="37"/>
  <c r="J118" i="37"/>
  <c r="J115" i="37"/>
  <c r="I115" i="37"/>
  <c r="H115" i="37"/>
  <c r="F115" i="37"/>
  <c r="E115" i="37"/>
  <c r="D115" i="37"/>
  <c r="G114" i="37"/>
  <c r="G113" i="37"/>
  <c r="G112" i="37"/>
  <c r="G111" i="37"/>
  <c r="G110" i="37"/>
  <c r="G109" i="37"/>
  <c r="G115" i="37" s="1"/>
  <c r="G108" i="37"/>
  <c r="F102" i="37"/>
  <c r="E102" i="37"/>
  <c r="D102" i="37"/>
  <c r="G101" i="37"/>
  <c r="G100" i="37"/>
  <c r="G99" i="37"/>
  <c r="G98" i="37"/>
  <c r="G97" i="37"/>
  <c r="G96" i="37"/>
  <c r="G102" i="37" s="1"/>
  <c r="K92" i="37"/>
  <c r="J92" i="37"/>
  <c r="I92" i="37"/>
  <c r="H92" i="37"/>
  <c r="G92" i="37"/>
  <c r="F92" i="37"/>
  <c r="E92" i="37"/>
  <c r="D92" i="37"/>
  <c r="K81" i="37"/>
  <c r="J81" i="37"/>
  <c r="I81" i="37"/>
  <c r="H81" i="37"/>
  <c r="G81" i="37"/>
  <c r="F81" i="37"/>
  <c r="E81" i="37"/>
  <c r="D81" i="37"/>
  <c r="L70" i="37"/>
  <c r="K70" i="37"/>
  <c r="J70" i="37"/>
  <c r="I70" i="37"/>
  <c r="H70" i="37"/>
  <c r="G70" i="37"/>
  <c r="F70" i="37"/>
  <c r="E70" i="37"/>
  <c r="D70" i="37"/>
  <c r="K57" i="37"/>
  <c r="J57" i="37"/>
  <c r="I57" i="37"/>
  <c r="H57" i="37"/>
  <c r="G57" i="37"/>
  <c r="F57" i="37"/>
  <c r="E57" i="37"/>
  <c r="D57" i="37"/>
  <c r="K43" i="37"/>
  <c r="J43" i="37"/>
  <c r="I43" i="37"/>
  <c r="H43" i="37"/>
  <c r="G43" i="37"/>
  <c r="F43" i="37"/>
  <c r="E43" i="37"/>
  <c r="D43" i="37"/>
  <c r="G30" i="37"/>
  <c r="F30" i="37"/>
  <c r="E30" i="37"/>
  <c r="D30" i="37"/>
  <c r="H30" i="37" s="1"/>
  <c r="H29" i="37"/>
  <c r="H28" i="37"/>
  <c r="H27" i="37"/>
  <c r="H26" i="37"/>
  <c r="H25" i="37"/>
  <c r="H24" i="37"/>
  <c r="H23" i="37"/>
  <c r="O19" i="37"/>
  <c r="M19" i="37"/>
  <c r="L19" i="37"/>
  <c r="J19" i="37"/>
  <c r="G19" i="37"/>
  <c r="F19" i="37"/>
  <c r="D19" i="37"/>
  <c r="H18" i="37"/>
  <c r="H17" i="37"/>
  <c r="H16" i="37"/>
  <c r="H15" i="37"/>
  <c r="H14" i="37"/>
  <c r="H13" i="37"/>
  <c r="H12" i="37"/>
  <c r="G149" i="37" l="1"/>
  <c r="J125" i="37"/>
  <c r="K125" i="37"/>
  <c r="G171" i="18"/>
  <c r="C171" i="18"/>
  <c r="I166" i="18"/>
  <c r="I171" i="18" s="1"/>
  <c r="H166" i="18"/>
  <c r="H171" i="18" s="1"/>
  <c r="G166" i="18"/>
  <c r="F166" i="18"/>
  <c r="F171" i="18" s="1"/>
  <c r="E166" i="18"/>
  <c r="E171" i="18" s="1"/>
  <c r="D166" i="18"/>
  <c r="D171" i="18" s="1"/>
  <c r="C166" i="18"/>
  <c r="G162" i="18"/>
  <c r="F162" i="18"/>
  <c r="E162" i="18"/>
  <c r="D162" i="18"/>
  <c r="L149" i="18"/>
  <c r="K149" i="18"/>
  <c r="I149" i="18"/>
  <c r="H149" i="18"/>
  <c r="F149" i="18"/>
  <c r="E149" i="18"/>
  <c r="D149" i="18"/>
  <c r="J149" i="18"/>
  <c r="G148" i="18"/>
  <c r="G147" i="18"/>
  <c r="G146" i="18"/>
  <c r="G145" i="18"/>
  <c r="G144" i="18"/>
  <c r="G143" i="18"/>
  <c r="G142" i="18"/>
  <c r="O138" i="18"/>
  <c r="N138" i="18"/>
  <c r="M138" i="18"/>
  <c r="L138" i="18"/>
  <c r="K138" i="18"/>
  <c r="J138" i="18"/>
  <c r="H138" i="18"/>
  <c r="F138" i="18"/>
  <c r="E138" i="18"/>
  <c r="I138" i="18"/>
  <c r="G137" i="18"/>
  <c r="G136" i="18"/>
  <c r="G135" i="18"/>
  <c r="G134" i="18"/>
  <c r="G133" i="18"/>
  <c r="G132" i="18"/>
  <c r="G131" i="18"/>
  <c r="I125" i="18"/>
  <c r="H125" i="18"/>
  <c r="G125" i="18"/>
  <c r="F125" i="18"/>
  <c r="E125" i="18"/>
  <c r="D125" i="18"/>
  <c r="K124" i="18"/>
  <c r="J124" i="18"/>
  <c r="K123" i="18"/>
  <c r="J123" i="18"/>
  <c r="K122" i="18"/>
  <c r="J122" i="18"/>
  <c r="K121" i="18"/>
  <c r="J121" i="18"/>
  <c r="K120" i="18"/>
  <c r="K125" i="18" s="1"/>
  <c r="J120" i="18"/>
  <c r="K119" i="18"/>
  <c r="J119" i="18"/>
  <c r="K118" i="18"/>
  <c r="J118" i="18"/>
  <c r="J115" i="18"/>
  <c r="I115" i="18"/>
  <c r="H115" i="18"/>
  <c r="F115" i="18"/>
  <c r="E115" i="18"/>
  <c r="D115" i="18"/>
  <c r="G114" i="18"/>
  <c r="G113" i="18"/>
  <c r="G112" i="18"/>
  <c r="G111" i="18"/>
  <c r="G110" i="18"/>
  <c r="G109" i="18"/>
  <c r="G108" i="18"/>
  <c r="F102" i="18"/>
  <c r="E102" i="18"/>
  <c r="D102" i="18"/>
  <c r="G101" i="18"/>
  <c r="G100" i="18"/>
  <c r="G99" i="18"/>
  <c r="G98" i="18"/>
  <c r="G102" i="18" s="1"/>
  <c r="G97" i="18"/>
  <c r="G96" i="18"/>
  <c r="K92" i="18"/>
  <c r="J92" i="18"/>
  <c r="I92" i="18"/>
  <c r="H92" i="18"/>
  <c r="G92" i="18"/>
  <c r="F92" i="18"/>
  <c r="E92" i="18"/>
  <c r="D92" i="18"/>
  <c r="K81" i="18"/>
  <c r="J81" i="18"/>
  <c r="I81" i="18"/>
  <c r="H81" i="18"/>
  <c r="G81" i="18"/>
  <c r="F81" i="18"/>
  <c r="E81" i="18"/>
  <c r="D81" i="18"/>
  <c r="L70" i="18"/>
  <c r="K70" i="18"/>
  <c r="J70" i="18"/>
  <c r="I70" i="18"/>
  <c r="H70" i="18"/>
  <c r="G70" i="18"/>
  <c r="F70" i="18"/>
  <c r="E70" i="18"/>
  <c r="D70" i="18"/>
  <c r="K57" i="18"/>
  <c r="J57" i="18"/>
  <c r="I57" i="18"/>
  <c r="H57" i="18"/>
  <c r="G57" i="18"/>
  <c r="F57" i="18"/>
  <c r="E57" i="18"/>
  <c r="D57" i="18"/>
  <c r="K43" i="18"/>
  <c r="J43" i="18"/>
  <c r="I43" i="18"/>
  <c r="H43" i="18"/>
  <c r="G43" i="18"/>
  <c r="F43" i="18"/>
  <c r="E43" i="18"/>
  <c r="D43" i="18"/>
  <c r="G30" i="18"/>
  <c r="F30" i="18"/>
  <c r="D30" i="18"/>
  <c r="E30" i="18"/>
  <c r="H28" i="18"/>
  <c r="H27" i="18"/>
  <c r="H26" i="18"/>
  <c r="H25" i="18"/>
  <c r="H24" i="18"/>
  <c r="H23" i="18"/>
  <c r="O19" i="18"/>
  <c r="N19" i="18"/>
  <c r="M19" i="18"/>
  <c r="L19" i="18"/>
  <c r="K19" i="18"/>
  <c r="J19" i="18"/>
  <c r="G19" i="18"/>
  <c r="F19" i="18"/>
  <c r="E19" i="18"/>
  <c r="D19" i="18"/>
  <c r="I19" i="18"/>
  <c r="H18" i="18"/>
  <c r="H17" i="18"/>
  <c r="H16" i="18"/>
  <c r="H15" i="18"/>
  <c r="H14" i="18"/>
  <c r="H13" i="18"/>
  <c r="H12" i="18"/>
  <c r="G149" i="18" l="1"/>
  <c r="H30" i="18"/>
  <c r="D138" i="18"/>
  <c r="G138" i="18"/>
  <c r="H19" i="18"/>
  <c r="J125" i="18"/>
  <c r="G115" i="18"/>
  <c r="H29" i="18"/>
  <c r="G19" i="36" l="1"/>
  <c r="G19" i="29"/>
  <c r="G19" i="23"/>
  <c r="G19" i="16"/>
  <c r="G19" i="15"/>
  <c r="G19" i="7"/>
  <c r="G19" i="6"/>
  <c r="G19" i="2"/>
  <c r="I169" i="38"/>
  <c r="G161" i="38"/>
  <c r="F161" i="38"/>
  <c r="F162" i="38" s="1"/>
  <c r="E161" i="38"/>
  <c r="E162" i="38" s="1"/>
  <c r="D161" i="38"/>
  <c r="D162" i="38" s="1"/>
  <c r="H148" i="38"/>
  <c r="H149" i="38" s="1"/>
  <c r="O137" i="38"/>
  <c r="M137" i="38"/>
  <c r="M138" i="38" s="1"/>
  <c r="L137" i="38"/>
  <c r="K137" i="38"/>
  <c r="I124" i="38"/>
  <c r="I125" i="38" s="1"/>
  <c r="H124" i="38"/>
  <c r="H125" i="38" s="1"/>
  <c r="G124" i="38"/>
  <c r="G125" i="38" s="1"/>
  <c r="F124" i="38"/>
  <c r="F125" i="38" s="1"/>
  <c r="E124" i="38"/>
  <c r="E125" i="38" s="1"/>
  <c r="D124" i="38"/>
  <c r="J114" i="38"/>
  <c r="J115" i="38" s="1"/>
  <c r="I114" i="38"/>
  <c r="I115" i="38" s="1"/>
  <c r="H114" i="38"/>
  <c r="H115" i="38" s="1"/>
  <c r="F114" i="38"/>
  <c r="F115" i="38" s="1"/>
  <c r="E114" i="38"/>
  <c r="E115" i="38" s="1"/>
  <c r="D114" i="38"/>
  <c r="F101" i="38"/>
  <c r="F102" i="38" s="1"/>
  <c r="E101" i="38"/>
  <c r="E102" i="38" s="1"/>
  <c r="D101" i="38"/>
  <c r="K91" i="38"/>
  <c r="K92" i="38" s="1"/>
  <c r="J91" i="38"/>
  <c r="J92" i="38" s="1"/>
  <c r="I91" i="38"/>
  <c r="I92" i="38" s="1"/>
  <c r="H91" i="38"/>
  <c r="G91" i="38"/>
  <c r="F91" i="38"/>
  <c r="F92" i="38" s="1"/>
  <c r="E91" i="38"/>
  <c r="E92" i="38" s="1"/>
  <c r="D91" i="38"/>
  <c r="D92" i="38" s="1"/>
  <c r="K80" i="38"/>
  <c r="K81" i="38" s="1"/>
  <c r="J80" i="38"/>
  <c r="J81" i="38" s="1"/>
  <c r="I80" i="38"/>
  <c r="H80" i="38"/>
  <c r="G80" i="38"/>
  <c r="G81" i="38" s="1"/>
  <c r="F80" i="38"/>
  <c r="E80" i="38"/>
  <c r="D80" i="38"/>
  <c r="D81" i="38" s="1"/>
  <c r="L69" i="38"/>
  <c r="K69" i="38"/>
  <c r="K70" i="38" s="1"/>
  <c r="J69" i="38"/>
  <c r="J70" i="38" s="1"/>
  <c r="I69" i="38"/>
  <c r="I70" i="38" s="1"/>
  <c r="H69" i="38"/>
  <c r="H70" i="38" s="1"/>
  <c r="G69" i="38"/>
  <c r="G70" i="38" s="1"/>
  <c r="F69" i="38"/>
  <c r="E69" i="38"/>
  <c r="E70" i="38" s="1"/>
  <c r="D69" i="38"/>
  <c r="D70" i="38" s="1"/>
  <c r="K56" i="38"/>
  <c r="J56" i="38"/>
  <c r="J57" i="38" s="1"/>
  <c r="I56" i="38"/>
  <c r="I57" i="38" s="1"/>
  <c r="H56" i="38"/>
  <c r="H57" i="38" s="1"/>
  <c r="G56" i="38"/>
  <c r="G57" i="38" s="1"/>
  <c r="F56" i="38"/>
  <c r="F57" i="38" s="1"/>
  <c r="E56" i="38"/>
  <c r="E57" i="38" s="1"/>
  <c r="J42" i="38"/>
  <c r="J43" i="38" s="1"/>
  <c r="I42" i="38"/>
  <c r="H42" i="38"/>
  <c r="H43" i="38" s="1"/>
  <c r="G42" i="38"/>
  <c r="F42" i="38"/>
  <c r="F43" i="38" s="1"/>
  <c r="E42" i="38"/>
  <c r="E43" i="38" s="1"/>
  <c r="F29" i="38"/>
  <c r="F30" i="38" s="1"/>
  <c r="E29" i="38"/>
  <c r="E30" i="38" s="1"/>
  <c r="M18" i="38"/>
  <c r="L18" i="38"/>
  <c r="L19" i="38" s="1"/>
  <c r="G18" i="38"/>
  <c r="G19" i="38" s="1"/>
  <c r="F18" i="38"/>
  <c r="F19" i="38" s="1"/>
  <c r="E18" i="38"/>
  <c r="E19" i="38" s="1"/>
  <c r="G171" i="38"/>
  <c r="H166" i="38"/>
  <c r="H171" i="38" s="1"/>
  <c r="G166" i="38"/>
  <c r="F166" i="38"/>
  <c r="F171" i="38" s="1"/>
  <c r="E166" i="38"/>
  <c r="E171" i="38" s="1"/>
  <c r="D166" i="38"/>
  <c r="D171" i="38" s="1"/>
  <c r="C166" i="38"/>
  <c r="C171" i="38" s="1"/>
  <c r="G162" i="38"/>
  <c r="G147" i="38"/>
  <c r="G146" i="38"/>
  <c r="G145" i="38"/>
  <c r="G144" i="38"/>
  <c r="G143" i="38"/>
  <c r="G142" i="38"/>
  <c r="O138" i="38"/>
  <c r="L138" i="38"/>
  <c r="K138" i="38"/>
  <c r="G135" i="38"/>
  <c r="G134" i="38"/>
  <c r="G133" i="38"/>
  <c r="G132" i="38"/>
  <c r="G131" i="38"/>
  <c r="K123" i="38"/>
  <c r="D125" i="38"/>
  <c r="K122" i="38"/>
  <c r="J122" i="38"/>
  <c r="K121" i="38"/>
  <c r="J121" i="38"/>
  <c r="K120" i="38"/>
  <c r="J120" i="38"/>
  <c r="K119" i="38"/>
  <c r="J119" i="38"/>
  <c r="K118" i="38"/>
  <c r="J118" i="38"/>
  <c r="G112" i="38"/>
  <c r="G111" i="38"/>
  <c r="G110" i="38"/>
  <c r="G109" i="38"/>
  <c r="G108" i="38"/>
  <c r="G99" i="38"/>
  <c r="G98" i="38"/>
  <c r="G97" i="38"/>
  <c r="G96" i="38"/>
  <c r="H92" i="38"/>
  <c r="G92" i="38"/>
  <c r="I81" i="38"/>
  <c r="H81" i="38"/>
  <c r="F81" i="38"/>
  <c r="E81" i="38"/>
  <c r="F70" i="38"/>
  <c r="L70" i="38"/>
  <c r="K57" i="38"/>
  <c r="I43" i="38"/>
  <c r="G43" i="38"/>
  <c r="H28" i="38"/>
  <c r="H27" i="38"/>
  <c r="H26" i="38"/>
  <c r="H25" i="38"/>
  <c r="H24" i="38"/>
  <c r="H23" i="38"/>
  <c r="M19" i="38"/>
  <c r="H16" i="38"/>
  <c r="H15" i="38"/>
  <c r="H14" i="38"/>
  <c r="H13" i="38"/>
  <c r="H12" i="38"/>
  <c r="K81" i="25"/>
  <c r="J81" i="25"/>
  <c r="I81" i="25"/>
  <c r="H81" i="25"/>
  <c r="F81" i="25"/>
  <c r="E81" i="25"/>
  <c r="G81" i="25"/>
  <c r="F171" i="20"/>
  <c r="C171" i="20"/>
  <c r="I168" i="20"/>
  <c r="I166" i="20" s="1"/>
  <c r="I171" i="20" s="1"/>
  <c r="H166" i="20"/>
  <c r="H171" i="20" s="1"/>
  <c r="G166" i="20"/>
  <c r="G171" i="20" s="1"/>
  <c r="F166" i="20"/>
  <c r="E166" i="20"/>
  <c r="E171" i="20" s="1"/>
  <c r="D166" i="20"/>
  <c r="D171" i="20" s="1"/>
  <c r="C166" i="20"/>
  <c r="G162" i="20"/>
  <c r="F162" i="20"/>
  <c r="E162" i="20"/>
  <c r="D162" i="20"/>
  <c r="L149" i="20"/>
  <c r="K149" i="20"/>
  <c r="J149" i="20"/>
  <c r="I149" i="20"/>
  <c r="H149" i="20"/>
  <c r="F149" i="20"/>
  <c r="E149" i="20"/>
  <c r="K148" i="20"/>
  <c r="D148" i="20"/>
  <c r="G148" i="20" s="1"/>
  <c r="G147" i="20"/>
  <c r="G146" i="20"/>
  <c r="G145" i="20"/>
  <c r="G144" i="20"/>
  <c r="G143" i="20"/>
  <c r="G142" i="20"/>
  <c r="O138" i="20"/>
  <c r="N138" i="20"/>
  <c r="M138" i="20"/>
  <c r="L138" i="20"/>
  <c r="K138" i="20"/>
  <c r="J138" i="20"/>
  <c r="I138" i="20"/>
  <c r="H138" i="20"/>
  <c r="G138" i="20"/>
  <c r="F138" i="20"/>
  <c r="E138" i="20"/>
  <c r="D138" i="20"/>
  <c r="G137" i="20"/>
  <c r="G136" i="20"/>
  <c r="G135" i="20"/>
  <c r="G134" i="20"/>
  <c r="G133" i="20"/>
  <c r="G132" i="20"/>
  <c r="G131" i="20"/>
  <c r="I125" i="20"/>
  <c r="H125" i="20"/>
  <c r="G125" i="20"/>
  <c r="F125" i="20"/>
  <c r="E125" i="20"/>
  <c r="D125" i="20"/>
  <c r="K124" i="20"/>
  <c r="J124" i="20"/>
  <c r="K123" i="20"/>
  <c r="J123" i="20"/>
  <c r="K122" i="20"/>
  <c r="J122" i="20"/>
  <c r="K121" i="20"/>
  <c r="J121" i="20"/>
  <c r="K120" i="20"/>
  <c r="J120" i="20"/>
  <c r="K119" i="20"/>
  <c r="J119" i="20"/>
  <c r="K118" i="20"/>
  <c r="J118" i="20"/>
  <c r="J115" i="20"/>
  <c r="I115" i="20"/>
  <c r="H115" i="20"/>
  <c r="F115" i="20"/>
  <c r="E115" i="20"/>
  <c r="D115" i="20"/>
  <c r="G114" i="20"/>
  <c r="G113" i="20"/>
  <c r="G115" i="20" s="1"/>
  <c r="G112" i="20"/>
  <c r="G111" i="20"/>
  <c r="G110" i="20"/>
  <c r="G109" i="20"/>
  <c r="G108" i="20"/>
  <c r="E102" i="20"/>
  <c r="D102" i="20"/>
  <c r="G101" i="20"/>
  <c r="F101" i="20"/>
  <c r="F102" i="20" s="1"/>
  <c r="G100" i="20"/>
  <c r="G99" i="20"/>
  <c r="G98" i="20"/>
  <c r="G97" i="20"/>
  <c r="G96" i="20"/>
  <c r="K92" i="20"/>
  <c r="J92" i="20"/>
  <c r="I92" i="20"/>
  <c r="H92" i="20"/>
  <c r="G92" i="20"/>
  <c r="F92" i="20"/>
  <c r="E92" i="20"/>
  <c r="D92" i="20"/>
  <c r="K81" i="20"/>
  <c r="J81" i="20"/>
  <c r="I81" i="20"/>
  <c r="H81" i="20"/>
  <c r="G81" i="20"/>
  <c r="F81" i="20"/>
  <c r="E81" i="20"/>
  <c r="D81" i="20"/>
  <c r="L70" i="20"/>
  <c r="K70" i="20"/>
  <c r="J70" i="20"/>
  <c r="I70" i="20"/>
  <c r="H70" i="20"/>
  <c r="G70" i="20"/>
  <c r="F70" i="20"/>
  <c r="E70" i="20"/>
  <c r="D70" i="20"/>
  <c r="K57" i="20"/>
  <c r="J57" i="20"/>
  <c r="I57" i="20"/>
  <c r="H57" i="20"/>
  <c r="G57" i="20"/>
  <c r="F57" i="20"/>
  <c r="E57" i="20"/>
  <c r="D57" i="20"/>
  <c r="K43" i="20"/>
  <c r="J43" i="20"/>
  <c r="I43" i="20"/>
  <c r="H43" i="20"/>
  <c r="G43" i="20"/>
  <c r="F43" i="20"/>
  <c r="E43" i="20"/>
  <c r="D43" i="20"/>
  <c r="G30" i="20"/>
  <c r="F30" i="20"/>
  <c r="E30" i="20"/>
  <c r="H30" i="20" s="1"/>
  <c r="D30" i="20"/>
  <c r="H29" i="20"/>
  <c r="H28" i="20"/>
  <c r="H27" i="20"/>
  <c r="H26" i="20"/>
  <c r="H25" i="20"/>
  <c r="H24" i="20"/>
  <c r="H23" i="20"/>
  <c r="O19" i="20"/>
  <c r="N19" i="20"/>
  <c r="M19" i="20"/>
  <c r="L19" i="20"/>
  <c r="K19" i="20"/>
  <c r="J19" i="20"/>
  <c r="I19" i="20"/>
  <c r="F19" i="20"/>
  <c r="E19" i="20"/>
  <c r="D19" i="20"/>
  <c r="H18" i="20"/>
  <c r="H17" i="20"/>
  <c r="H16" i="20"/>
  <c r="H15" i="20"/>
  <c r="H14" i="20"/>
  <c r="H13" i="20"/>
  <c r="H12" i="20"/>
  <c r="H19" i="20" l="1"/>
  <c r="D149" i="20"/>
  <c r="G102" i="20"/>
  <c r="K125" i="20"/>
  <c r="J125" i="20"/>
  <c r="G101" i="38"/>
  <c r="G114" i="38"/>
  <c r="J124" i="38"/>
  <c r="K124" i="38"/>
  <c r="K125" i="38" s="1"/>
  <c r="D115" i="38"/>
  <c r="D102" i="38"/>
  <c r="G100" i="38"/>
  <c r="G102" i="38" s="1"/>
  <c r="G113" i="38"/>
  <c r="G115" i="38" s="1"/>
  <c r="G136" i="38"/>
  <c r="J123" i="38"/>
  <c r="H17" i="38"/>
  <c r="G149" i="20"/>
  <c r="J125" i="38" l="1"/>
  <c r="H171" i="36"/>
  <c r="E171" i="36"/>
  <c r="I166" i="36"/>
  <c r="I171" i="36" s="1"/>
  <c r="H166" i="36"/>
  <c r="G166" i="36"/>
  <c r="G171" i="36" s="1"/>
  <c r="F166" i="36"/>
  <c r="F171" i="36" s="1"/>
  <c r="E166" i="36"/>
  <c r="D166" i="36"/>
  <c r="D171" i="36" s="1"/>
  <c r="C166" i="36"/>
  <c r="C171" i="36" s="1"/>
  <c r="G162" i="36"/>
  <c r="F162" i="36"/>
  <c r="E162" i="36"/>
  <c r="D162" i="36"/>
  <c r="L149" i="36"/>
  <c r="K149" i="36"/>
  <c r="J149" i="36"/>
  <c r="I149" i="36"/>
  <c r="H149" i="36"/>
  <c r="F149" i="36"/>
  <c r="E149" i="36"/>
  <c r="D149" i="36"/>
  <c r="G148" i="36"/>
  <c r="G147" i="36"/>
  <c r="G146" i="36"/>
  <c r="G145" i="36"/>
  <c r="G144" i="36"/>
  <c r="G143" i="36"/>
  <c r="G142" i="36"/>
  <c r="O138" i="36"/>
  <c r="N138" i="36"/>
  <c r="M138" i="36"/>
  <c r="L138" i="36"/>
  <c r="K138" i="36"/>
  <c r="J138" i="36"/>
  <c r="I138" i="36"/>
  <c r="H138" i="36"/>
  <c r="F138" i="36"/>
  <c r="E138" i="36"/>
  <c r="D138" i="36"/>
  <c r="G137" i="36"/>
  <c r="G135" i="36"/>
  <c r="G134" i="36"/>
  <c r="G133" i="36"/>
  <c r="G132" i="36"/>
  <c r="G131" i="36"/>
  <c r="I125" i="36"/>
  <c r="H125" i="36"/>
  <c r="G125" i="36"/>
  <c r="F125" i="36"/>
  <c r="E125" i="36"/>
  <c r="D125" i="36"/>
  <c r="K124" i="36"/>
  <c r="J124" i="36"/>
  <c r="K123" i="36"/>
  <c r="J123" i="36"/>
  <c r="K122" i="36"/>
  <c r="J122" i="36"/>
  <c r="K121" i="36"/>
  <c r="J121" i="36"/>
  <c r="K120" i="36"/>
  <c r="J120" i="36"/>
  <c r="K119" i="36"/>
  <c r="K125" i="36" s="1"/>
  <c r="J119" i="36"/>
  <c r="K118" i="36"/>
  <c r="J118" i="36"/>
  <c r="J115" i="36"/>
  <c r="I115" i="36"/>
  <c r="H115" i="36"/>
  <c r="F115" i="36"/>
  <c r="E115" i="36"/>
  <c r="D115" i="36"/>
  <c r="G114" i="36"/>
  <c r="G113" i="36"/>
  <c r="G112" i="36"/>
  <c r="G111" i="36"/>
  <c r="G110" i="36"/>
  <c r="G109" i="36"/>
  <c r="G108" i="36"/>
  <c r="F102" i="36"/>
  <c r="E102" i="36"/>
  <c r="D102" i="36"/>
  <c r="G101" i="36"/>
  <c r="G100" i="36"/>
  <c r="G99" i="36"/>
  <c r="G98" i="36"/>
  <c r="G97" i="36"/>
  <c r="G96" i="36"/>
  <c r="G102" i="36" s="1"/>
  <c r="K92" i="36"/>
  <c r="J92" i="36"/>
  <c r="I92" i="36"/>
  <c r="H92" i="36"/>
  <c r="G92" i="36"/>
  <c r="F92" i="36"/>
  <c r="E92" i="36"/>
  <c r="D92" i="36"/>
  <c r="K81" i="36"/>
  <c r="J81" i="36"/>
  <c r="I81" i="36"/>
  <c r="H81" i="36"/>
  <c r="G81" i="36"/>
  <c r="F81" i="36"/>
  <c r="E81" i="36"/>
  <c r="D81" i="36"/>
  <c r="L70" i="36"/>
  <c r="K70" i="36"/>
  <c r="J70" i="36"/>
  <c r="I70" i="36"/>
  <c r="H70" i="36"/>
  <c r="G70" i="36"/>
  <c r="F70" i="36"/>
  <c r="E70" i="36"/>
  <c r="D70" i="36"/>
  <c r="K57" i="36"/>
  <c r="J57" i="36"/>
  <c r="I57" i="36"/>
  <c r="H57" i="36"/>
  <c r="G57" i="36"/>
  <c r="F57" i="36"/>
  <c r="E57" i="36"/>
  <c r="D57" i="36"/>
  <c r="K43" i="36"/>
  <c r="J43" i="36"/>
  <c r="I43" i="36"/>
  <c r="H43" i="36"/>
  <c r="G43" i="36"/>
  <c r="F43" i="36"/>
  <c r="E43" i="36"/>
  <c r="D43" i="36"/>
  <c r="G30" i="36"/>
  <c r="F30" i="36"/>
  <c r="E30" i="36"/>
  <c r="D30" i="36"/>
  <c r="H30" i="36" s="1"/>
  <c r="H29" i="36"/>
  <c r="H28" i="36"/>
  <c r="H27" i="36"/>
  <c r="H26" i="36"/>
  <c r="H25" i="36"/>
  <c r="H24" i="36"/>
  <c r="H23" i="36"/>
  <c r="O19" i="36"/>
  <c r="N19" i="36"/>
  <c r="M19" i="36"/>
  <c r="L19" i="36"/>
  <c r="K19" i="36"/>
  <c r="J19" i="36"/>
  <c r="I19" i="36"/>
  <c r="F19" i="36"/>
  <c r="E19" i="36"/>
  <c r="D19" i="36"/>
  <c r="H17" i="36"/>
  <c r="H16" i="36"/>
  <c r="H15" i="36"/>
  <c r="H14" i="36"/>
  <c r="H13" i="36"/>
  <c r="H12" i="36"/>
  <c r="G138" i="36" l="1"/>
  <c r="G115" i="36"/>
  <c r="H19" i="36"/>
  <c r="J125" i="36"/>
  <c r="G149" i="36"/>
  <c r="I166" i="35"/>
  <c r="I171" i="35" s="1"/>
  <c r="H166" i="35"/>
  <c r="H171" i="35" s="1"/>
  <c r="G166" i="35"/>
  <c r="G171" i="35" s="1"/>
  <c r="F166" i="35"/>
  <c r="F171" i="35" s="1"/>
  <c r="E166" i="35"/>
  <c r="E171" i="35" s="1"/>
  <c r="D166" i="35"/>
  <c r="D171" i="35" s="1"/>
  <c r="C166" i="35"/>
  <c r="C171" i="35" s="1"/>
  <c r="G162" i="35"/>
  <c r="F162" i="35"/>
  <c r="E162" i="35"/>
  <c r="D162" i="35"/>
  <c r="L149" i="35"/>
  <c r="K149" i="35"/>
  <c r="J149" i="35"/>
  <c r="I149" i="35"/>
  <c r="H149" i="35"/>
  <c r="F149" i="35"/>
  <c r="E149" i="35"/>
  <c r="D149" i="35"/>
  <c r="G148" i="35"/>
  <c r="G147" i="35"/>
  <c r="G146" i="35"/>
  <c r="G145" i="35"/>
  <c r="G144" i="35"/>
  <c r="G143" i="35"/>
  <c r="G142" i="35"/>
  <c r="G149" i="35" s="1"/>
  <c r="O138" i="35"/>
  <c r="N138" i="35"/>
  <c r="M138" i="35"/>
  <c r="L138" i="35"/>
  <c r="K138" i="35"/>
  <c r="J138" i="35"/>
  <c r="I138" i="35"/>
  <c r="H138" i="35"/>
  <c r="F138" i="35"/>
  <c r="E138" i="35"/>
  <c r="D138" i="35"/>
  <c r="G137" i="35"/>
  <c r="G136" i="35"/>
  <c r="G135" i="35"/>
  <c r="G134" i="35"/>
  <c r="G133" i="35"/>
  <c r="G132" i="35"/>
  <c r="G131" i="35"/>
  <c r="I125" i="35"/>
  <c r="H125" i="35"/>
  <c r="G125" i="35"/>
  <c r="F125" i="35"/>
  <c r="E125" i="35"/>
  <c r="D125" i="35"/>
  <c r="K124" i="35"/>
  <c r="J124" i="35"/>
  <c r="K123" i="35"/>
  <c r="J123" i="35"/>
  <c r="K122" i="35"/>
  <c r="J122" i="35"/>
  <c r="K121" i="35"/>
  <c r="J121" i="35"/>
  <c r="K120" i="35"/>
  <c r="J120" i="35"/>
  <c r="K119" i="35"/>
  <c r="J119" i="35"/>
  <c r="K118" i="35"/>
  <c r="J118" i="35"/>
  <c r="J115" i="35"/>
  <c r="I115" i="35"/>
  <c r="H115" i="35"/>
  <c r="F115" i="35"/>
  <c r="E115" i="35"/>
  <c r="D115" i="35"/>
  <c r="G114" i="35"/>
  <c r="G113" i="35"/>
  <c r="G112" i="35"/>
  <c r="G111" i="35"/>
  <c r="G110" i="35"/>
  <c r="G109" i="35"/>
  <c r="G108" i="35"/>
  <c r="G115" i="35" s="1"/>
  <c r="F102" i="35"/>
  <c r="E102" i="35"/>
  <c r="D102" i="35"/>
  <c r="G101" i="35"/>
  <c r="G100" i="35"/>
  <c r="G99" i="35"/>
  <c r="G98" i="35"/>
  <c r="G97" i="35"/>
  <c r="G96" i="35"/>
  <c r="G102" i="35" s="1"/>
  <c r="K92" i="35"/>
  <c r="J92" i="35"/>
  <c r="I92" i="35"/>
  <c r="H92" i="35"/>
  <c r="G92" i="35"/>
  <c r="F92" i="35"/>
  <c r="E92" i="35"/>
  <c r="D92" i="35"/>
  <c r="K81" i="35"/>
  <c r="J81" i="35"/>
  <c r="I81" i="35"/>
  <c r="H81" i="35"/>
  <c r="G81" i="35"/>
  <c r="F81" i="35"/>
  <c r="E81" i="35"/>
  <c r="D81" i="35"/>
  <c r="L70" i="35"/>
  <c r="K70" i="35"/>
  <c r="J70" i="35"/>
  <c r="I70" i="35"/>
  <c r="H70" i="35"/>
  <c r="G70" i="35"/>
  <c r="F70" i="35"/>
  <c r="E70" i="35"/>
  <c r="D70" i="35"/>
  <c r="K57" i="35"/>
  <c r="J57" i="35"/>
  <c r="I57" i="35"/>
  <c r="H57" i="35"/>
  <c r="G57" i="35"/>
  <c r="F57" i="35"/>
  <c r="E57" i="35"/>
  <c r="D57" i="35"/>
  <c r="K43" i="35"/>
  <c r="J43" i="35"/>
  <c r="I43" i="35"/>
  <c r="H43" i="35"/>
  <c r="G43" i="35"/>
  <c r="F43" i="35"/>
  <c r="E43" i="35"/>
  <c r="D43" i="35"/>
  <c r="G30" i="35"/>
  <c r="F30" i="35"/>
  <c r="E30" i="35"/>
  <c r="D30" i="35"/>
  <c r="H30" i="35" s="1"/>
  <c r="H29" i="35"/>
  <c r="H28" i="35"/>
  <c r="H27" i="35"/>
  <c r="H26" i="35"/>
  <c r="H25" i="35"/>
  <c r="H24" i="35"/>
  <c r="H23" i="35"/>
  <c r="O19" i="35"/>
  <c r="N19" i="35"/>
  <c r="M19" i="35"/>
  <c r="L19" i="35"/>
  <c r="K19" i="35"/>
  <c r="J19" i="35"/>
  <c r="I19" i="35"/>
  <c r="F19" i="35"/>
  <c r="E19" i="35"/>
  <c r="D19" i="35"/>
  <c r="H19" i="35" s="1"/>
  <c r="H18" i="35"/>
  <c r="H17" i="35"/>
  <c r="H16" i="35"/>
  <c r="H15" i="35"/>
  <c r="H14" i="35"/>
  <c r="H13" i="35"/>
  <c r="H12" i="35"/>
  <c r="J125" i="35" l="1"/>
  <c r="K125" i="35"/>
  <c r="G138" i="35"/>
  <c r="I171" i="34"/>
  <c r="H166" i="34"/>
  <c r="H171" i="34" s="1"/>
  <c r="G166" i="34"/>
  <c r="G171" i="34" s="1"/>
  <c r="F166" i="34"/>
  <c r="F171" i="34" s="1"/>
  <c r="E166" i="34"/>
  <c r="E171" i="34" s="1"/>
  <c r="D166" i="34"/>
  <c r="D171" i="34" s="1"/>
  <c r="C166" i="34"/>
  <c r="C171" i="34" s="1"/>
  <c r="G162" i="34"/>
  <c r="F162" i="34"/>
  <c r="E162" i="34"/>
  <c r="D162" i="34"/>
  <c r="L149" i="34"/>
  <c r="F149" i="34"/>
  <c r="E149" i="34"/>
  <c r="D149" i="34"/>
  <c r="G148" i="34"/>
  <c r="G147" i="34"/>
  <c r="G146" i="34"/>
  <c r="G145" i="34"/>
  <c r="G144" i="34"/>
  <c r="G149" i="34" s="1"/>
  <c r="G143" i="34"/>
  <c r="G142" i="34"/>
  <c r="O138" i="34"/>
  <c r="N138" i="34"/>
  <c r="M138" i="34"/>
  <c r="L138" i="34"/>
  <c r="K138" i="34"/>
  <c r="J138" i="34"/>
  <c r="I138" i="34"/>
  <c r="H138" i="34"/>
  <c r="F138" i="34"/>
  <c r="E138" i="34"/>
  <c r="G137" i="34"/>
  <c r="G136" i="34"/>
  <c r="G135" i="34"/>
  <c r="G134" i="34"/>
  <c r="G133" i="34"/>
  <c r="G132" i="34"/>
  <c r="G131" i="34"/>
  <c r="G138" i="34" s="1"/>
  <c r="I125" i="34"/>
  <c r="H125" i="34"/>
  <c r="G125" i="34"/>
  <c r="F125" i="34"/>
  <c r="E125" i="34"/>
  <c r="D125" i="34"/>
  <c r="K124" i="34"/>
  <c r="J124" i="34"/>
  <c r="K123" i="34"/>
  <c r="J123" i="34"/>
  <c r="K122" i="34"/>
  <c r="J122" i="34"/>
  <c r="K121" i="34"/>
  <c r="J121" i="34"/>
  <c r="K120" i="34"/>
  <c r="J120" i="34"/>
  <c r="K119" i="34"/>
  <c r="J119" i="34"/>
  <c r="K118" i="34"/>
  <c r="J118" i="34"/>
  <c r="J115" i="34"/>
  <c r="I115" i="34"/>
  <c r="H115" i="34"/>
  <c r="F115" i="34"/>
  <c r="E115" i="34"/>
  <c r="D115" i="34"/>
  <c r="G114" i="34"/>
  <c r="G113" i="34"/>
  <c r="G112" i="34"/>
  <c r="G111" i="34"/>
  <c r="G110" i="34"/>
  <c r="G109" i="34"/>
  <c r="G108" i="34"/>
  <c r="F102" i="34"/>
  <c r="D102" i="34"/>
  <c r="G101" i="34"/>
  <c r="G100" i="34"/>
  <c r="G99" i="34"/>
  <c r="G98" i="34"/>
  <c r="G97" i="34"/>
  <c r="G96" i="34"/>
  <c r="G102" i="34" s="1"/>
  <c r="K92" i="34"/>
  <c r="J92" i="34"/>
  <c r="I92" i="34"/>
  <c r="H92" i="34"/>
  <c r="G92" i="34"/>
  <c r="F92" i="34"/>
  <c r="E92" i="34"/>
  <c r="D92" i="34"/>
  <c r="K81" i="34"/>
  <c r="J81" i="34"/>
  <c r="I81" i="34"/>
  <c r="H81" i="34"/>
  <c r="G81" i="34"/>
  <c r="F81" i="34"/>
  <c r="E81" i="34"/>
  <c r="D81" i="34"/>
  <c r="L70" i="34"/>
  <c r="K70" i="34"/>
  <c r="J70" i="34"/>
  <c r="I70" i="34"/>
  <c r="H70" i="34"/>
  <c r="G70" i="34"/>
  <c r="F70" i="34"/>
  <c r="E70" i="34"/>
  <c r="D70" i="34"/>
  <c r="K57" i="34"/>
  <c r="J57" i="34"/>
  <c r="I57" i="34"/>
  <c r="H57" i="34"/>
  <c r="G57" i="34"/>
  <c r="F57" i="34"/>
  <c r="E57" i="34"/>
  <c r="D57" i="34"/>
  <c r="K43" i="34"/>
  <c r="J43" i="34"/>
  <c r="I43" i="34"/>
  <c r="H43" i="34"/>
  <c r="G43" i="34"/>
  <c r="F43" i="34"/>
  <c r="E43" i="34"/>
  <c r="G30" i="34"/>
  <c r="F30" i="34"/>
  <c r="E30" i="34"/>
  <c r="D30" i="34"/>
  <c r="H30" i="34" s="1"/>
  <c r="H29" i="34"/>
  <c r="H28" i="34"/>
  <c r="H27" i="34"/>
  <c r="H26" i="34"/>
  <c r="H25" i="34"/>
  <c r="H24" i="34"/>
  <c r="H23" i="34"/>
  <c r="O19" i="34"/>
  <c r="N19" i="34"/>
  <c r="M19" i="34"/>
  <c r="L19" i="34"/>
  <c r="K19" i="34"/>
  <c r="J19" i="34"/>
  <c r="G19" i="34"/>
  <c r="F19" i="34"/>
  <c r="E19" i="34"/>
  <c r="H17" i="34"/>
  <c r="H16" i="34"/>
  <c r="H15" i="34"/>
  <c r="H14" i="34"/>
  <c r="H13" i="34"/>
  <c r="H12" i="34"/>
  <c r="H19" i="34" l="1"/>
  <c r="G115" i="34"/>
  <c r="J125" i="34"/>
  <c r="K125" i="34"/>
  <c r="H171" i="33"/>
  <c r="G171" i="33"/>
  <c r="I166" i="33"/>
  <c r="I171" i="33" s="1"/>
  <c r="H166" i="33"/>
  <c r="G166" i="33"/>
  <c r="F166" i="33"/>
  <c r="F171" i="33" s="1"/>
  <c r="E166" i="33"/>
  <c r="E171" i="33" s="1"/>
  <c r="D166" i="33"/>
  <c r="D171" i="33" s="1"/>
  <c r="C166" i="33"/>
  <c r="C171" i="33" s="1"/>
  <c r="G162" i="33"/>
  <c r="F162" i="33"/>
  <c r="E162" i="33"/>
  <c r="D162" i="33"/>
  <c r="L149" i="33"/>
  <c r="K149" i="33"/>
  <c r="J149" i="33"/>
  <c r="I149" i="33"/>
  <c r="H149" i="33"/>
  <c r="F149" i="33"/>
  <c r="E149" i="33"/>
  <c r="D149" i="33"/>
  <c r="G148" i="33"/>
  <c r="G147" i="33"/>
  <c r="G146" i="33"/>
  <c r="G145" i="33"/>
  <c r="G144" i="33"/>
  <c r="G143" i="33"/>
  <c r="G142" i="33"/>
  <c r="O138" i="33"/>
  <c r="N138" i="33"/>
  <c r="M138" i="33"/>
  <c r="L138" i="33"/>
  <c r="K138" i="33"/>
  <c r="J138" i="33"/>
  <c r="I138" i="33"/>
  <c r="H138" i="33"/>
  <c r="F138" i="33"/>
  <c r="E138" i="33"/>
  <c r="D138" i="33"/>
  <c r="G137" i="33"/>
  <c r="G136" i="33"/>
  <c r="G135" i="33"/>
  <c r="G134" i="33"/>
  <c r="G133" i="33"/>
  <c r="G132" i="33"/>
  <c r="G131" i="33"/>
  <c r="G138" i="33" s="1"/>
  <c r="I125" i="33"/>
  <c r="H125" i="33"/>
  <c r="G125" i="33"/>
  <c r="F125" i="33"/>
  <c r="E125" i="33"/>
  <c r="D125" i="33"/>
  <c r="K124" i="33"/>
  <c r="J124" i="33"/>
  <c r="K123" i="33"/>
  <c r="J123" i="33"/>
  <c r="K122" i="33"/>
  <c r="J122" i="33"/>
  <c r="K121" i="33"/>
  <c r="J121" i="33"/>
  <c r="K120" i="33"/>
  <c r="J120" i="33"/>
  <c r="K119" i="33"/>
  <c r="J119" i="33"/>
  <c r="K118" i="33"/>
  <c r="J118" i="33"/>
  <c r="J115" i="33"/>
  <c r="I115" i="33"/>
  <c r="H115" i="33"/>
  <c r="F115" i="33"/>
  <c r="E115" i="33"/>
  <c r="D115" i="33"/>
  <c r="G114" i="33"/>
  <c r="G113" i="33"/>
  <c r="G112" i="33"/>
  <c r="G111" i="33"/>
  <c r="G110" i="33"/>
  <c r="G109" i="33"/>
  <c r="G108" i="33"/>
  <c r="F102" i="33"/>
  <c r="E102" i="33"/>
  <c r="D102" i="33"/>
  <c r="G101" i="33"/>
  <c r="G100" i="33"/>
  <c r="G99" i="33"/>
  <c r="G98" i="33"/>
  <c r="G97" i="33"/>
  <c r="G96" i="33"/>
  <c r="K92" i="33"/>
  <c r="J92" i="33"/>
  <c r="I92" i="33"/>
  <c r="H92" i="33"/>
  <c r="G92" i="33"/>
  <c r="F92" i="33"/>
  <c r="E92" i="33"/>
  <c r="D92" i="33"/>
  <c r="K81" i="33"/>
  <c r="J81" i="33"/>
  <c r="I81" i="33"/>
  <c r="H81" i="33"/>
  <c r="G81" i="33"/>
  <c r="F81" i="33"/>
  <c r="E81" i="33"/>
  <c r="D81" i="33"/>
  <c r="L70" i="33"/>
  <c r="K70" i="33"/>
  <c r="J70" i="33"/>
  <c r="I70" i="33"/>
  <c r="H70" i="33"/>
  <c r="G70" i="33"/>
  <c r="F70" i="33"/>
  <c r="E70" i="33"/>
  <c r="D70" i="33"/>
  <c r="K57" i="33"/>
  <c r="J57" i="33"/>
  <c r="I57" i="33"/>
  <c r="H57" i="33"/>
  <c r="G57" i="33"/>
  <c r="F57" i="33"/>
  <c r="E57" i="33"/>
  <c r="D57" i="33"/>
  <c r="K43" i="33"/>
  <c r="J43" i="33"/>
  <c r="I43" i="33"/>
  <c r="H43" i="33"/>
  <c r="G43" i="33"/>
  <c r="F43" i="33"/>
  <c r="E43" i="33"/>
  <c r="D43" i="33"/>
  <c r="G30" i="33"/>
  <c r="F30" i="33"/>
  <c r="E30" i="33"/>
  <c r="H30" i="33" s="1"/>
  <c r="D30" i="33"/>
  <c r="H29" i="33"/>
  <c r="H28" i="33"/>
  <c r="H27" i="33"/>
  <c r="H26" i="33"/>
  <c r="H25" i="33"/>
  <c r="H24" i="33"/>
  <c r="H23" i="33"/>
  <c r="O19" i="33"/>
  <c r="N19" i="33"/>
  <c r="M19" i="33"/>
  <c r="L19" i="33"/>
  <c r="K19" i="33"/>
  <c r="J19" i="33"/>
  <c r="I19" i="33"/>
  <c r="H19" i="33"/>
  <c r="F19" i="33"/>
  <c r="E19" i="33"/>
  <c r="D19" i="33"/>
  <c r="H18" i="33"/>
  <c r="H17" i="33"/>
  <c r="H16" i="33"/>
  <c r="H15" i="33"/>
  <c r="H14" i="33"/>
  <c r="H13" i="33"/>
  <c r="H12" i="33"/>
  <c r="G115" i="33" l="1"/>
  <c r="J125" i="33"/>
  <c r="K125" i="33"/>
  <c r="G102" i="33"/>
  <c r="G149" i="33"/>
  <c r="I171" i="32"/>
  <c r="H166" i="32"/>
  <c r="H171" i="32" s="1"/>
  <c r="G166" i="32"/>
  <c r="G171" i="32" s="1"/>
  <c r="F166" i="32"/>
  <c r="F171" i="32" s="1"/>
  <c r="E166" i="32"/>
  <c r="E171" i="32" s="1"/>
  <c r="D166" i="32"/>
  <c r="D171" i="32" s="1"/>
  <c r="C166" i="32"/>
  <c r="C171" i="32" s="1"/>
  <c r="G162" i="32"/>
  <c r="F162" i="32"/>
  <c r="E162" i="32"/>
  <c r="D162" i="32"/>
  <c r="L149" i="32"/>
  <c r="K149" i="32"/>
  <c r="J149" i="32"/>
  <c r="I149" i="32"/>
  <c r="H149" i="32"/>
  <c r="F149" i="32"/>
  <c r="E149" i="32"/>
  <c r="D149" i="32"/>
  <c r="G148" i="32"/>
  <c r="G147" i="32"/>
  <c r="G146" i="32"/>
  <c r="G145" i="32"/>
  <c r="G144" i="32"/>
  <c r="G143" i="32"/>
  <c r="G142" i="32"/>
  <c r="O138" i="32"/>
  <c r="N138" i="32"/>
  <c r="M138" i="32"/>
  <c r="L138" i="32"/>
  <c r="K138" i="32"/>
  <c r="J138" i="32"/>
  <c r="I138" i="32"/>
  <c r="H138" i="32"/>
  <c r="F138" i="32"/>
  <c r="E138" i="32"/>
  <c r="D138" i="32"/>
  <c r="G137" i="32"/>
  <c r="G136" i="32"/>
  <c r="G135" i="32"/>
  <c r="G134" i="32"/>
  <c r="G133" i="32"/>
  <c r="G132" i="32"/>
  <c r="G131" i="32"/>
  <c r="I125" i="32"/>
  <c r="H125" i="32"/>
  <c r="G125" i="32"/>
  <c r="F125" i="32"/>
  <c r="E125" i="32"/>
  <c r="D125" i="32"/>
  <c r="K124" i="32"/>
  <c r="J124" i="32"/>
  <c r="K123" i="32"/>
  <c r="J123" i="32"/>
  <c r="K122" i="32"/>
  <c r="J122" i="32"/>
  <c r="K121" i="32"/>
  <c r="J121" i="32"/>
  <c r="K120" i="32"/>
  <c r="J120" i="32"/>
  <c r="K119" i="32"/>
  <c r="J119" i="32"/>
  <c r="K118" i="32"/>
  <c r="J118" i="32"/>
  <c r="J115" i="32"/>
  <c r="I115" i="32"/>
  <c r="H115" i="32"/>
  <c r="F115" i="32"/>
  <c r="E115" i="32"/>
  <c r="D115" i="32"/>
  <c r="G114" i="32"/>
  <c r="G113" i="32"/>
  <c r="G112" i="32"/>
  <c r="G111" i="32"/>
  <c r="G110" i="32"/>
  <c r="G109" i="32"/>
  <c r="G108" i="32"/>
  <c r="F102" i="32"/>
  <c r="E102" i="32"/>
  <c r="D102" i="32"/>
  <c r="G101" i="32"/>
  <c r="G100" i="32"/>
  <c r="G99" i="32"/>
  <c r="G98" i="32"/>
  <c r="G97" i="32"/>
  <c r="G96" i="32"/>
  <c r="K92" i="32"/>
  <c r="J92" i="32"/>
  <c r="I92" i="32"/>
  <c r="H92" i="32"/>
  <c r="G92" i="32"/>
  <c r="F92" i="32"/>
  <c r="E92" i="32"/>
  <c r="D92" i="32"/>
  <c r="K81" i="32"/>
  <c r="J81" i="32"/>
  <c r="I81" i="32"/>
  <c r="H81" i="32"/>
  <c r="G81" i="32"/>
  <c r="F81" i="32"/>
  <c r="E81" i="32"/>
  <c r="D81" i="32"/>
  <c r="L70" i="32"/>
  <c r="K70" i="32"/>
  <c r="J70" i="32"/>
  <c r="I70" i="32"/>
  <c r="H70" i="32"/>
  <c r="G70" i="32"/>
  <c r="F70" i="32"/>
  <c r="E70" i="32"/>
  <c r="D70" i="32"/>
  <c r="K57" i="32"/>
  <c r="J57" i="32"/>
  <c r="I57" i="32"/>
  <c r="H57" i="32"/>
  <c r="G57" i="32"/>
  <c r="F57" i="32"/>
  <c r="E57" i="32"/>
  <c r="D57" i="32"/>
  <c r="K43" i="32"/>
  <c r="J43" i="32"/>
  <c r="I43" i="32"/>
  <c r="H43" i="32"/>
  <c r="G43" i="32"/>
  <c r="F43" i="32"/>
  <c r="E43" i="32"/>
  <c r="D43" i="32"/>
  <c r="G30" i="32"/>
  <c r="F30" i="32"/>
  <c r="E30" i="32"/>
  <c r="D30" i="32"/>
  <c r="H29" i="32"/>
  <c r="H28" i="32"/>
  <c r="H27" i="32"/>
  <c r="H26" i="32"/>
  <c r="H25" i="32"/>
  <c r="H24" i="32"/>
  <c r="H23" i="32"/>
  <c r="O19" i="32"/>
  <c r="N19" i="32"/>
  <c r="M19" i="32"/>
  <c r="L19" i="32"/>
  <c r="K19" i="32"/>
  <c r="J19" i="32"/>
  <c r="I19" i="32"/>
  <c r="G19" i="32"/>
  <c r="F19" i="32"/>
  <c r="E19" i="32"/>
  <c r="D19" i="32"/>
  <c r="H19" i="32" s="1"/>
  <c r="H18" i="32"/>
  <c r="H17" i="32"/>
  <c r="H16" i="32"/>
  <c r="H15" i="32"/>
  <c r="H14" i="32"/>
  <c r="H13" i="32"/>
  <c r="H12" i="32"/>
  <c r="J125" i="32" l="1"/>
  <c r="K125" i="32"/>
  <c r="G102" i="32"/>
  <c r="G149" i="32"/>
  <c r="G115" i="32"/>
  <c r="H30" i="32"/>
  <c r="G138" i="32"/>
  <c r="I171" i="31"/>
  <c r="H166" i="31"/>
  <c r="H171" i="31" s="1"/>
  <c r="G166" i="31"/>
  <c r="G171" i="31" s="1"/>
  <c r="F166" i="31"/>
  <c r="F171" i="31" s="1"/>
  <c r="E166" i="31"/>
  <c r="E171" i="31" s="1"/>
  <c r="D166" i="31"/>
  <c r="D171" i="31" s="1"/>
  <c r="C166" i="31"/>
  <c r="C171" i="31" s="1"/>
  <c r="G162" i="31"/>
  <c r="F162" i="31"/>
  <c r="E162" i="31"/>
  <c r="D162" i="31"/>
  <c r="L149" i="31"/>
  <c r="K149" i="31"/>
  <c r="J149" i="31"/>
  <c r="I149" i="31"/>
  <c r="H149" i="31"/>
  <c r="F149" i="31"/>
  <c r="E149" i="31"/>
  <c r="D149" i="31"/>
  <c r="G148" i="31"/>
  <c r="G147" i="31"/>
  <c r="G146" i="31"/>
  <c r="G145" i="31"/>
  <c r="G144" i="31"/>
  <c r="G143" i="31"/>
  <c r="G142" i="31"/>
  <c r="G149" i="31" s="1"/>
  <c r="O138" i="31"/>
  <c r="N138" i="31"/>
  <c r="M138" i="31"/>
  <c r="L138" i="31"/>
  <c r="K138" i="31"/>
  <c r="J138" i="31"/>
  <c r="I138" i="31"/>
  <c r="H138" i="31"/>
  <c r="E138" i="31"/>
  <c r="D138" i="31"/>
  <c r="G137" i="31"/>
  <c r="G136" i="31"/>
  <c r="G135" i="31"/>
  <c r="G134" i="31"/>
  <c r="G133" i="31"/>
  <c r="G132" i="31"/>
  <c r="G131" i="31"/>
  <c r="I125" i="31"/>
  <c r="H125" i="31"/>
  <c r="G125" i="31"/>
  <c r="F125" i="31"/>
  <c r="E125" i="31"/>
  <c r="D125" i="31"/>
  <c r="K124" i="31"/>
  <c r="J124" i="31"/>
  <c r="K123" i="31"/>
  <c r="J123" i="31"/>
  <c r="K122" i="31"/>
  <c r="J122" i="31"/>
  <c r="K121" i="31"/>
  <c r="J121" i="31"/>
  <c r="K120" i="31"/>
  <c r="J120" i="31"/>
  <c r="K119" i="31"/>
  <c r="J119" i="31"/>
  <c r="J125" i="31" s="1"/>
  <c r="K118" i="31"/>
  <c r="K125" i="31" s="1"/>
  <c r="J118" i="31"/>
  <c r="J115" i="31"/>
  <c r="I115" i="31"/>
  <c r="H115" i="31"/>
  <c r="F115" i="31"/>
  <c r="E115" i="31"/>
  <c r="D115" i="31"/>
  <c r="G114" i="31"/>
  <c r="G113" i="31"/>
  <c r="G112" i="31"/>
  <c r="G111" i="31"/>
  <c r="G110" i="31"/>
  <c r="G109" i="31"/>
  <c r="G108" i="31"/>
  <c r="F102" i="31"/>
  <c r="E102" i="31"/>
  <c r="D102" i="31"/>
  <c r="G101" i="31"/>
  <c r="G100" i="31"/>
  <c r="G99" i="31"/>
  <c r="G98" i="31"/>
  <c r="G97" i="31"/>
  <c r="G96" i="31"/>
  <c r="G102" i="31" s="1"/>
  <c r="K92" i="31"/>
  <c r="J92" i="31"/>
  <c r="I92" i="31"/>
  <c r="H92" i="31"/>
  <c r="G92" i="31"/>
  <c r="F92" i="31"/>
  <c r="E92" i="31"/>
  <c r="D92" i="31"/>
  <c r="K81" i="31"/>
  <c r="J81" i="31"/>
  <c r="I81" i="31"/>
  <c r="H81" i="31"/>
  <c r="G81" i="31"/>
  <c r="F81" i="31"/>
  <c r="E81" i="31"/>
  <c r="D81" i="31"/>
  <c r="L70" i="31"/>
  <c r="K70" i="31"/>
  <c r="J70" i="31"/>
  <c r="I70" i="31"/>
  <c r="H70" i="31"/>
  <c r="G70" i="31"/>
  <c r="F70" i="31"/>
  <c r="E70" i="31"/>
  <c r="D70" i="31"/>
  <c r="K57" i="31"/>
  <c r="J57" i="31"/>
  <c r="I57" i="31"/>
  <c r="H57" i="31"/>
  <c r="G57" i="31"/>
  <c r="F57" i="31"/>
  <c r="E57" i="31"/>
  <c r="D57" i="31"/>
  <c r="K43" i="31"/>
  <c r="J43" i="31"/>
  <c r="I43" i="31"/>
  <c r="H43" i="31"/>
  <c r="G43" i="31"/>
  <c r="F43" i="31"/>
  <c r="E43" i="31"/>
  <c r="D43" i="31"/>
  <c r="G30" i="31"/>
  <c r="F30" i="31"/>
  <c r="E30" i="31"/>
  <c r="H30" i="31" s="1"/>
  <c r="H29" i="31"/>
  <c r="H28" i="31"/>
  <c r="H27" i="31"/>
  <c r="H26" i="31"/>
  <c r="H25" i="31"/>
  <c r="H24" i="31"/>
  <c r="H23" i="31"/>
  <c r="O19" i="31"/>
  <c r="N19" i="31"/>
  <c r="M19" i="31"/>
  <c r="L19" i="31"/>
  <c r="K19" i="31"/>
  <c r="J19" i="31"/>
  <c r="I19" i="31"/>
  <c r="F19" i="31"/>
  <c r="E19" i="31"/>
  <c r="H19" i="31" s="1"/>
  <c r="D19" i="31"/>
  <c r="H18" i="31"/>
  <c r="H17" i="31"/>
  <c r="H16" i="31"/>
  <c r="H15" i="31"/>
  <c r="H14" i="31"/>
  <c r="H13" i="31"/>
  <c r="H12" i="31"/>
  <c r="G138" i="31" l="1"/>
  <c r="G115" i="31"/>
  <c r="I166" i="30"/>
  <c r="I171" i="30" s="1"/>
  <c r="H166" i="30"/>
  <c r="H171" i="30" s="1"/>
  <c r="G166" i="30"/>
  <c r="G171" i="30" s="1"/>
  <c r="F166" i="30"/>
  <c r="F171" i="30" s="1"/>
  <c r="E166" i="30"/>
  <c r="E171" i="30" s="1"/>
  <c r="D166" i="30"/>
  <c r="D171" i="30" s="1"/>
  <c r="C166" i="30"/>
  <c r="C171" i="30" s="1"/>
  <c r="G162" i="30"/>
  <c r="F162" i="30"/>
  <c r="E162" i="30"/>
  <c r="D162" i="30"/>
  <c r="L149" i="30"/>
  <c r="K149" i="30"/>
  <c r="J149" i="30"/>
  <c r="I149" i="30"/>
  <c r="H149" i="30"/>
  <c r="F149" i="30"/>
  <c r="E149" i="30"/>
  <c r="D149" i="30"/>
  <c r="G148" i="30"/>
  <c r="G147" i="30"/>
  <c r="G146" i="30"/>
  <c r="G145" i="30"/>
  <c r="G144" i="30"/>
  <c r="G143" i="30"/>
  <c r="G142" i="30"/>
  <c r="O138" i="30"/>
  <c r="N138" i="30"/>
  <c r="M138" i="30"/>
  <c r="L138" i="30"/>
  <c r="K138" i="30"/>
  <c r="J138" i="30"/>
  <c r="I138" i="30"/>
  <c r="H138" i="30"/>
  <c r="F138" i="30"/>
  <c r="E138" i="30"/>
  <c r="D138" i="30"/>
  <c r="G137" i="30"/>
  <c r="G136" i="30"/>
  <c r="G135" i="30"/>
  <c r="G134" i="30"/>
  <c r="G133" i="30"/>
  <c r="G132" i="30"/>
  <c r="G131" i="30"/>
  <c r="I125" i="30"/>
  <c r="H125" i="30"/>
  <c r="G125" i="30"/>
  <c r="F125" i="30"/>
  <c r="E125" i="30"/>
  <c r="D125" i="30"/>
  <c r="K124" i="30"/>
  <c r="J124" i="30"/>
  <c r="K123" i="30"/>
  <c r="J123" i="30"/>
  <c r="K122" i="30"/>
  <c r="J122" i="30"/>
  <c r="K121" i="30"/>
  <c r="J121" i="30"/>
  <c r="K120" i="30"/>
  <c r="J120" i="30"/>
  <c r="K119" i="30"/>
  <c r="J119" i="30"/>
  <c r="K118" i="30"/>
  <c r="J118" i="30"/>
  <c r="J115" i="30"/>
  <c r="I115" i="30"/>
  <c r="H115" i="30"/>
  <c r="F115" i="30"/>
  <c r="E115" i="30"/>
  <c r="D115" i="30"/>
  <c r="G114" i="30"/>
  <c r="G113" i="30"/>
  <c r="G112" i="30"/>
  <c r="G111" i="30"/>
  <c r="G110" i="30"/>
  <c r="G109" i="30"/>
  <c r="G108" i="30"/>
  <c r="F102" i="30"/>
  <c r="E102" i="30"/>
  <c r="D102" i="30"/>
  <c r="G101" i="30"/>
  <c r="G100" i="30"/>
  <c r="G99" i="30"/>
  <c r="G98" i="30"/>
  <c r="G97" i="30"/>
  <c r="G96" i="30"/>
  <c r="K92" i="30"/>
  <c r="J92" i="30"/>
  <c r="I92" i="30"/>
  <c r="H92" i="30"/>
  <c r="G92" i="30"/>
  <c r="F92" i="30"/>
  <c r="E92" i="30"/>
  <c r="D92" i="30"/>
  <c r="K81" i="30"/>
  <c r="J81" i="30"/>
  <c r="I81" i="30"/>
  <c r="H81" i="30"/>
  <c r="G81" i="30"/>
  <c r="F81" i="30"/>
  <c r="E81" i="30"/>
  <c r="D81" i="30"/>
  <c r="L70" i="30"/>
  <c r="K70" i="30"/>
  <c r="J70" i="30"/>
  <c r="I70" i="30"/>
  <c r="H70" i="30"/>
  <c r="G70" i="30"/>
  <c r="F70" i="30"/>
  <c r="E70" i="30"/>
  <c r="D70" i="30"/>
  <c r="K57" i="30"/>
  <c r="J57" i="30"/>
  <c r="I57" i="30"/>
  <c r="H57" i="30"/>
  <c r="G57" i="30"/>
  <c r="F57" i="30"/>
  <c r="E57" i="30"/>
  <c r="D57" i="30"/>
  <c r="K43" i="30"/>
  <c r="J43" i="30"/>
  <c r="I43" i="30"/>
  <c r="H43" i="30"/>
  <c r="G43" i="30"/>
  <c r="F43" i="30"/>
  <c r="E43" i="30"/>
  <c r="D43" i="30"/>
  <c r="G30" i="30"/>
  <c r="F30" i="30"/>
  <c r="E30" i="30"/>
  <c r="D30" i="30"/>
  <c r="H29" i="30"/>
  <c r="H28" i="30"/>
  <c r="H27" i="30"/>
  <c r="H26" i="30"/>
  <c r="H25" i="30"/>
  <c r="H24" i="30"/>
  <c r="H23" i="30"/>
  <c r="O19" i="30"/>
  <c r="N19" i="30"/>
  <c r="M19" i="30"/>
  <c r="L19" i="30"/>
  <c r="K19" i="30"/>
  <c r="J19" i="30"/>
  <c r="I19" i="30"/>
  <c r="F19" i="30"/>
  <c r="E19" i="30"/>
  <c r="D19" i="30"/>
  <c r="H19" i="30" s="1"/>
  <c r="H18" i="30"/>
  <c r="H17" i="30"/>
  <c r="H16" i="30"/>
  <c r="H15" i="30"/>
  <c r="H14" i="30"/>
  <c r="H13" i="30"/>
  <c r="H12" i="30"/>
  <c r="G115" i="30" l="1"/>
  <c r="J125" i="30"/>
  <c r="K125" i="30"/>
  <c r="G138" i="30"/>
  <c r="G149" i="30"/>
  <c r="G102" i="30"/>
  <c r="H30" i="30"/>
  <c r="F171" i="29"/>
  <c r="D171" i="29"/>
  <c r="I167" i="29"/>
  <c r="I166" i="29" s="1"/>
  <c r="H166" i="29"/>
  <c r="H171" i="29" s="1"/>
  <c r="G166" i="29"/>
  <c r="G171" i="29" s="1"/>
  <c r="F166" i="29"/>
  <c r="E166" i="29"/>
  <c r="E171" i="29" s="1"/>
  <c r="D166" i="29"/>
  <c r="C166" i="29"/>
  <c r="C171" i="29" s="1"/>
  <c r="G162" i="29"/>
  <c r="F162" i="29"/>
  <c r="E162" i="29"/>
  <c r="D162" i="29"/>
  <c r="L149" i="29"/>
  <c r="K149" i="29"/>
  <c r="J149" i="29"/>
  <c r="I149" i="29"/>
  <c r="H149" i="29"/>
  <c r="F149" i="29"/>
  <c r="E149" i="29"/>
  <c r="D149" i="29"/>
  <c r="G148" i="29"/>
  <c r="G147" i="29"/>
  <c r="G146" i="29"/>
  <c r="G145" i="29"/>
  <c r="G144" i="29"/>
  <c r="G143" i="29"/>
  <c r="G142" i="29"/>
  <c r="G149" i="29" s="1"/>
  <c r="O138" i="29"/>
  <c r="N138" i="29"/>
  <c r="M138" i="29"/>
  <c r="L138" i="29"/>
  <c r="K138" i="29"/>
  <c r="J138" i="29"/>
  <c r="I138" i="29"/>
  <c r="H138" i="29"/>
  <c r="F138" i="29"/>
  <c r="E138" i="29"/>
  <c r="D138" i="29"/>
  <c r="G137" i="29"/>
  <c r="G136" i="29"/>
  <c r="G135" i="29"/>
  <c r="G134" i="29"/>
  <c r="G133" i="29"/>
  <c r="G132" i="29"/>
  <c r="G131" i="29"/>
  <c r="I125" i="29"/>
  <c r="H125" i="29"/>
  <c r="G125" i="29"/>
  <c r="F125" i="29"/>
  <c r="E125" i="29"/>
  <c r="D125" i="29"/>
  <c r="K124" i="29"/>
  <c r="J124" i="29"/>
  <c r="K123" i="29"/>
  <c r="J123" i="29"/>
  <c r="K122" i="29"/>
  <c r="J122" i="29"/>
  <c r="K121" i="29"/>
  <c r="J121" i="29"/>
  <c r="K120" i="29"/>
  <c r="J120" i="29"/>
  <c r="K119" i="29"/>
  <c r="J119" i="29"/>
  <c r="K118" i="29"/>
  <c r="J118" i="29"/>
  <c r="J115" i="29"/>
  <c r="I115" i="29"/>
  <c r="H115" i="29"/>
  <c r="F115" i="29"/>
  <c r="E115" i="29"/>
  <c r="D115" i="29"/>
  <c r="G114" i="29"/>
  <c r="G113" i="29"/>
  <c r="G112" i="29"/>
  <c r="G111" i="29"/>
  <c r="G110" i="29"/>
  <c r="G109" i="29"/>
  <c r="G108" i="29"/>
  <c r="F102" i="29"/>
  <c r="E102" i="29"/>
  <c r="D102" i="29"/>
  <c r="G101" i="29"/>
  <c r="G100" i="29"/>
  <c r="G99" i="29"/>
  <c r="G98" i="29"/>
  <c r="G97" i="29"/>
  <c r="G96" i="29"/>
  <c r="G102" i="29" s="1"/>
  <c r="K92" i="29"/>
  <c r="J92" i="29"/>
  <c r="I92" i="29"/>
  <c r="H92" i="29"/>
  <c r="G92" i="29"/>
  <c r="F92" i="29"/>
  <c r="E92" i="29"/>
  <c r="D92" i="29"/>
  <c r="K81" i="29"/>
  <c r="J81" i="29"/>
  <c r="I81" i="29"/>
  <c r="H81" i="29"/>
  <c r="G81" i="29"/>
  <c r="F81" i="29"/>
  <c r="E81" i="29"/>
  <c r="D81" i="29"/>
  <c r="L70" i="29"/>
  <c r="K70" i="29"/>
  <c r="J70" i="29"/>
  <c r="I70" i="29"/>
  <c r="H70" i="29"/>
  <c r="G70" i="29"/>
  <c r="F70" i="29"/>
  <c r="E70" i="29"/>
  <c r="D70" i="29"/>
  <c r="K57" i="29"/>
  <c r="J57" i="29"/>
  <c r="I57" i="29"/>
  <c r="H57" i="29"/>
  <c r="G57" i="29"/>
  <c r="F57" i="29"/>
  <c r="E57" i="29"/>
  <c r="D57" i="29"/>
  <c r="K43" i="29"/>
  <c r="J43" i="29"/>
  <c r="I43" i="29"/>
  <c r="H43" i="29"/>
  <c r="G43" i="29"/>
  <c r="F43" i="29"/>
  <c r="E43" i="29"/>
  <c r="D43" i="29"/>
  <c r="G30" i="29"/>
  <c r="F30" i="29"/>
  <c r="E30" i="29"/>
  <c r="D29" i="29"/>
  <c r="H29" i="29" s="1"/>
  <c r="H28" i="29"/>
  <c r="H27" i="29"/>
  <c r="H26" i="29"/>
  <c r="H25" i="29"/>
  <c r="H24" i="29"/>
  <c r="H23" i="29"/>
  <c r="O19" i="29"/>
  <c r="N19" i="29"/>
  <c r="M19" i="29"/>
  <c r="L19" i="29"/>
  <c r="K19" i="29"/>
  <c r="J19" i="29"/>
  <c r="F19" i="29"/>
  <c r="E19" i="29"/>
  <c r="D18" i="29"/>
  <c r="D19" i="29" s="1"/>
  <c r="H17" i="29"/>
  <c r="H16" i="29"/>
  <c r="H15" i="29"/>
  <c r="H14" i="29"/>
  <c r="H13" i="29"/>
  <c r="H12" i="29"/>
  <c r="D30" i="29" l="1"/>
  <c r="H30" i="29" s="1"/>
  <c r="I171" i="29"/>
  <c r="G138" i="29"/>
  <c r="H19" i="29"/>
  <c r="H18" i="29"/>
  <c r="G115" i="29"/>
  <c r="I18" i="29"/>
  <c r="I19" i="29" s="1"/>
  <c r="J125" i="29"/>
  <c r="K125" i="29"/>
  <c r="I171" i="28"/>
  <c r="G171" i="28"/>
  <c r="C171" i="28"/>
  <c r="I166" i="28"/>
  <c r="H166" i="28"/>
  <c r="H171" i="28" s="1"/>
  <c r="G166" i="28"/>
  <c r="F166" i="28"/>
  <c r="F171" i="28" s="1"/>
  <c r="E166" i="28"/>
  <c r="E171" i="28" s="1"/>
  <c r="D166" i="28"/>
  <c r="D171" i="28" s="1"/>
  <c r="C166" i="28"/>
  <c r="G162" i="28"/>
  <c r="F162" i="28"/>
  <c r="E162" i="28"/>
  <c r="D162" i="28"/>
  <c r="L149" i="28"/>
  <c r="K149" i="28"/>
  <c r="I149" i="28"/>
  <c r="F149" i="28"/>
  <c r="E149" i="28"/>
  <c r="D149" i="28"/>
  <c r="G148" i="28"/>
  <c r="G147" i="28"/>
  <c r="G146" i="28"/>
  <c r="G145" i="28"/>
  <c r="G144" i="28"/>
  <c r="G143" i="28"/>
  <c r="G142" i="28"/>
  <c r="O138" i="28"/>
  <c r="N138" i="28"/>
  <c r="M138" i="28"/>
  <c r="L138" i="28"/>
  <c r="K138" i="28"/>
  <c r="J138" i="28"/>
  <c r="I138" i="28"/>
  <c r="H138" i="28"/>
  <c r="F138" i="28"/>
  <c r="E138" i="28"/>
  <c r="D138" i="28"/>
  <c r="G137" i="28"/>
  <c r="G136" i="28"/>
  <c r="G135" i="28"/>
  <c r="G134" i="28"/>
  <c r="G133" i="28"/>
  <c r="G132" i="28"/>
  <c r="G131" i="28"/>
  <c r="I125" i="28"/>
  <c r="H125" i="28"/>
  <c r="G125" i="28"/>
  <c r="F125" i="28"/>
  <c r="E125" i="28"/>
  <c r="D125" i="28"/>
  <c r="K124" i="28"/>
  <c r="J124" i="28"/>
  <c r="K123" i="28"/>
  <c r="J123" i="28"/>
  <c r="K122" i="28"/>
  <c r="J122" i="28"/>
  <c r="K121" i="28"/>
  <c r="J121" i="28"/>
  <c r="K120" i="28"/>
  <c r="J120" i="28"/>
  <c r="K119" i="28"/>
  <c r="J119" i="28"/>
  <c r="K118" i="28"/>
  <c r="J118" i="28"/>
  <c r="J115" i="28"/>
  <c r="I115" i="28"/>
  <c r="H115" i="28"/>
  <c r="F115" i="28"/>
  <c r="E115" i="28"/>
  <c r="D115" i="28"/>
  <c r="G114" i="28"/>
  <c r="G113" i="28"/>
  <c r="G112" i="28"/>
  <c r="G111" i="28"/>
  <c r="G110" i="28"/>
  <c r="G109" i="28"/>
  <c r="G108" i="28"/>
  <c r="F102" i="28"/>
  <c r="E102" i="28"/>
  <c r="D102" i="28"/>
  <c r="G101" i="28"/>
  <c r="G100" i="28"/>
  <c r="G99" i="28"/>
  <c r="G98" i="28"/>
  <c r="G97" i="28"/>
  <c r="G96" i="28"/>
  <c r="K92" i="28"/>
  <c r="J92" i="28"/>
  <c r="I92" i="28"/>
  <c r="H92" i="28"/>
  <c r="G92" i="28"/>
  <c r="F92" i="28"/>
  <c r="E92" i="28"/>
  <c r="D92" i="28"/>
  <c r="K81" i="28"/>
  <c r="J81" i="28"/>
  <c r="I81" i="28"/>
  <c r="H81" i="28"/>
  <c r="G81" i="28"/>
  <c r="F81" i="28"/>
  <c r="E81" i="28"/>
  <c r="D81" i="28"/>
  <c r="L70" i="28"/>
  <c r="K70" i="28"/>
  <c r="J70" i="28"/>
  <c r="I70" i="28"/>
  <c r="H70" i="28"/>
  <c r="G70" i="28"/>
  <c r="F70" i="28"/>
  <c r="E70" i="28"/>
  <c r="D70" i="28"/>
  <c r="K57" i="28"/>
  <c r="J57" i="28"/>
  <c r="I57" i="28"/>
  <c r="H57" i="28"/>
  <c r="G57" i="28"/>
  <c r="F57" i="28"/>
  <c r="E57" i="28"/>
  <c r="D57" i="28"/>
  <c r="K43" i="28"/>
  <c r="J43" i="28"/>
  <c r="I43" i="28"/>
  <c r="H43" i="28"/>
  <c r="G43" i="28"/>
  <c r="F43" i="28"/>
  <c r="E43" i="28"/>
  <c r="D43" i="28"/>
  <c r="G30" i="28"/>
  <c r="F30" i="28"/>
  <c r="E30" i="28"/>
  <c r="D30" i="28"/>
  <c r="H29" i="28"/>
  <c r="H28" i="28"/>
  <c r="H27" i="28"/>
  <c r="H26" i="28"/>
  <c r="H25" i="28"/>
  <c r="H24" i="28"/>
  <c r="H23" i="28"/>
  <c r="O19" i="28"/>
  <c r="N19" i="28"/>
  <c r="M19" i="28"/>
  <c r="L19" i="28"/>
  <c r="K19" i="28"/>
  <c r="J19" i="28"/>
  <c r="I19" i="28"/>
  <c r="F19" i="28"/>
  <c r="E19" i="28"/>
  <c r="D19" i="28"/>
  <c r="H18" i="28"/>
  <c r="H17" i="28"/>
  <c r="H16" i="28"/>
  <c r="H15" i="28"/>
  <c r="H14" i="28"/>
  <c r="H13" i="28"/>
  <c r="H12" i="28"/>
  <c r="G102" i="28" l="1"/>
  <c r="H30" i="28"/>
  <c r="G149" i="28"/>
  <c r="G115" i="28"/>
  <c r="H19" i="28"/>
  <c r="J125" i="28"/>
  <c r="G138" i="28"/>
  <c r="K125" i="28"/>
  <c r="I166" i="27"/>
  <c r="I171" i="27" s="1"/>
  <c r="H166" i="27"/>
  <c r="H171" i="27" s="1"/>
  <c r="G166" i="27"/>
  <c r="G171" i="27" s="1"/>
  <c r="F166" i="27"/>
  <c r="F171" i="27" s="1"/>
  <c r="E166" i="27"/>
  <c r="E171" i="27" s="1"/>
  <c r="D166" i="27"/>
  <c r="D171" i="27" s="1"/>
  <c r="C166" i="27"/>
  <c r="C171" i="27" s="1"/>
  <c r="G162" i="27"/>
  <c r="F162" i="27"/>
  <c r="E162" i="27"/>
  <c r="D162" i="27"/>
  <c r="L149" i="27"/>
  <c r="K149" i="27"/>
  <c r="J149" i="27"/>
  <c r="I149" i="27"/>
  <c r="H149" i="27"/>
  <c r="F149" i="27"/>
  <c r="E149" i="27"/>
  <c r="D149" i="27"/>
  <c r="G148" i="27"/>
  <c r="G147" i="27"/>
  <c r="G146" i="27"/>
  <c r="G145" i="27"/>
  <c r="G144" i="27"/>
  <c r="G143" i="27"/>
  <c r="G149" i="27" s="1"/>
  <c r="G142" i="27"/>
  <c r="O138" i="27"/>
  <c r="N138" i="27"/>
  <c r="M138" i="27"/>
  <c r="L138" i="27"/>
  <c r="K138" i="27"/>
  <c r="J138" i="27"/>
  <c r="I138" i="27"/>
  <c r="H138" i="27"/>
  <c r="F138" i="27"/>
  <c r="E138" i="27"/>
  <c r="D138" i="27"/>
  <c r="G137" i="27"/>
  <c r="G136" i="27"/>
  <c r="G135" i="27"/>
  <c r="G134" i="27"/>
  <c r="G133" i="27"/>
  <c r="G132" i="27"/>
  <c r="G131" i="27"/>
  <c r="I125" i="27"/>
  <c r="H125" i="27"/>
  <c r="G125" i="27"/>
  <c r="F125" i="27"/>
  <c r="E125" i="27"/>
  <c r="D125" i="27"/>
  <c r="K124" i="27"/>
  <c r="J124" i="27"/>
  <c r="K123" i="27"/>
  <c r="J123" i="27"/>
  <c r="K122" i="27"/>
  <c r="J122" i="27"/>
  <c r="K121" i="27"/>
  <c r="J121" i="27"/>
  <c r="K120" i="27"/>
  <c r="J120" i="27"/>
  <c r="K119" i="27"/>
  <c r="J119" i="27"/>
  <c r="J125" i="27" s="1"/>
  <c r="K118" i="27"/>
  <c r="J118" i="27"/>
  <c r="J115" i="27"/>
  <c r="I115" i="27"/>
  <c r="H115" i="27"/>
  <c r="F115" i="27"/>
  <c r="E115" i="27"/>
  <c r="D115" i="27"/>
  <c r="G114" i="27"/>
  <c r="G113" i="27"/>
  <c r="G112" i="27"/>
  <c r="G111" i="27"/>
  <c r="G115" i="27" s="1"/>
  <c r="G110" i="27"/>
  <c r="G109" i="27"/>
  <c r="G108" i="27"/>
  <c r="F102" i="27"/>
  <c r="E102" i="27"/>
  <c r="D102" i="27"/>
  <c r="G101" i="27"/>
  <c r="G100" i="27"/>
  <c r="G99" i="27"/>
  <c r="G98" i="27"/>
  <c r="G97" i="27"/>
  <c r="G96" i="27"/>
  <c r="K92" i="27"/>
  <c r="J92" i="27"/>
  <c r="I92" i="27"/>
  <c r="H92" i="27"/>
  <c r="G92" i="27"/>
  <c r="F92" i="27"/>
  <c r="E92" i="27"/>
  <c r="D92" i="27"/>
  <c r="K81" i="27"/>
  <c r="J81" i="27"/>
  <c r="I81" i="27"/>
  <c r="H81" i="27"/>
  <c r="G81" i="27"/>
  <c r="F81" i="27"/>
  <c r="E81" i="27"/>
  <c r="D81" i="27"/>
  <c r="L70" i="27"/>
  <c r="K70" i="27"/>
  <c r="J70" i="27"/>
  <c r="I70" i="27"/>
  <c r="H70" i="27"/>
  <c r="G70" i="27"/>
  <c r="F70" i="27"/>
  <c r="E70" i="27"/>
  <c r="D70" i="27"/>
  <c r="K57" i="27"/>
  <c r="J57" i="27"/>
  <c r="I57" i="27"/>
  <c r="H57" i="27"/>
  <c r="G57" i="27"/>
  <c r="F57" i="27"/>
  <c r="E57" i="27"/>
  <c r="D57" i="27"/>
  <c r="K43" i="27"/>
  <c r="J43" i="27"/>
  <c r="I43" i="27"/>
  <c r="H43" i="27"/>
  <c r="G43" i="27"/>
  <c r="F43" i="27"/>
  <c r="E43" i="27"/>
  <c r="D43" i="27"/>
  <c r="G30" i="27"/>
  <c r="F30" i="27"/>
  <c r="E30" i="27"/>
  <c r="D30" i="27"/>
  <c r="H30" i="27" s="1"/>
  <c r="H29" i="27"/>
  <c r="H28" i="27"/>
  <c r="H27" i="27"/>
  <c r="H26" i="27"/>
  <c r="H25" i="27"/>
  <c r="H24" i="27"/>
  <c r="H23" i="27"/>
  <c r="O19" i="27"/>
  <c r="N19" i="27"/>
  <c r="M19" i="27"/>
  <c r="L19" i="27"/>
  <c r="K19" i="27"/>
  <c r="J19" i="27"/>
  <c r="I19" i="27"/>
  <c r="F19" i="27"/>
  <c r="E19" i="27"/>
  <c r="D19" i="27"/>
  <c r="H18" i="27"/>
  <c r="H17" i="27"/>
  <c r="H16" i="27"/>
  <c r="H15" i="27"/>
  <c r="H14" i="27"/>
  <c r="H13" i="27"/>
  <c r="H12" i="27"/>
  <c r="G102" i="27" l="1"/>
  <c r="H19" i="27"/>
  <c r="G138" i="27"/>
  <c r="K125" i="27"/>
  <c r="C171" i="26"/>
  <c r="I166" i="26"/>
  <c r="I171" i="26" s="1"/>
  <c r="H166" i="26"/>
  <c r="H171" i="26" s="1"/>
  <c r="G166" i="26"/>
  <c r="G171" i="26" s="1"/>
  <c r="F166" i="26"/>
  <c r="F171" i="26" s="1"/>
  <c r="E166" i="26"/>
  <c r="E171" i="26" s="1"/>
  <c r="D166" i="26"/>
  <c r="D171" i="26" s="1"/>
  <c r="C166" i="26"/>
  <c r="G162" i="26"/>
  <c r="F162" i="26"/>
  <c r="E162" i="26"/>
  <c r="D162" i="26"/>
  <c r="L149" i="26"/>
  <c r="K149" i="26"/>
  <c r="J149" i="26"/>
  <c r="I149" i="26"/>
  <c r="H149" i="26"/>
  <c r="G149" i="26"/>
  <c r="F149" i="26"/>
  <c r="E149" i="26"/>
  <c r="D149" i="26"/>
  <c r="G148" i="26"/>
  <c r="G147" i="26"/>
  <c r="G146" i="26"/>
  <c r="G145" i="26"/>
  <c r="G144" i="26"/>
  <c r="G143" i="26"/>
  <c r="G142" i="26"/>
  <c r="O138" i="26"/>
  <c r="N138" i="26"/>
  <c r="M138" i="26"/>
  <c r="L138" i="26"/>
  <c r="K138" i="26"/>
  <c r="J138" i="26"/>
  <c r="I138" i="26"/>
  <c r="H138" i="26"/>
  <c r="F138" i="26"/>
  <c r="E138" i="26"/>
  <c r="D138" i="26"/>
  <c r="G137" i="26"/>
  <c r="G136" i="26"/>
  <c r="G135" i="26"/>
  <c r="G134" i="26"/>
  <c r="G133" i="26"/>
  <c r="G132" i="26"/>
  <c r="G131" i="26"/>
  <c r="I125" i="26"/>
  <c r="H125" i="26"/>
  <c r="G125" i="26"/>
  <c r="F125" i="26"/>
  <c r="E125" i="26"/>
  <c r="D125" i="26"/>
  <c r="K124" i="26"/>
  <c r="J124" i="26"/>
  <c r="K123" i="26"/>
  <c r="J123" i="26"/>
  <c r="K122" i="26"/>
  <c r="J122" i="26"/>
  <c r="K121" i="26"/>
  <c r="J121" i="26"/>
  <c r="K120" i="26"/>
  <c r="J120" i="26"/>
  <c r="K119" i="26"/>
  <c r="J119" i="26"/>
  <c r="K118" i="26"/>
  <c r="J118" i="26"/>
  <c r="J115" i="26"/>
  <c r="I115" i="26"/>
  <c r="H115" i="26"/>
  <c r="F115" i="26"/>
  <c r="E115" i="26"/>
  <c r="D115" i="26"/>
  <c r="G114" i="26"/>
  <c r="G113" i="26"/>
  <c r="G112" i="26"/>
  <c r="G111" i="26"/>
  <c r="G110" i="26"/>
  <c r="G109" i="26"/>
  <c r="G108" i="26"/>
  <c r="F102" i="26"/>
  <c r="E102" i="26"/>
  <c r="D102" i="26"/>
  <c r="G101" i="26"/>
  <c r="G100" i="26"/>
  <c r="G99" i="26"/>
  <c r="G98" i="26"/>
  <c r="G97" i="26"/>
  <c r="G96" i="26"/>
  <c r="K92" i="26"/>
  <c r="J92" i="26"/>
  <c r="I92" i="26"/>
  <c r="H92" i="26"/>
  <c r="G92" i="26"/>
  <c r="F92" i="26"/>
  <c r="E92" i="26"/>
  <c r="D92" i="26"/>
  <c r="K81" i="26"/>
  <c r="J81" i="26"/>
  <c r="I81" i="26"/>
  <c r="H81" i="26"/>
  <c r="G81" i="26"/>
  <c r="F81" i="26"/>
  <c r="E81" i="26"/>
  <c r="D81" i="26"/>
  <c r="L70" i="26"/>
  <c r="K70" i="26"/>
  <c r="J70" i="26"/>
  <c r="I70" i="26"/>
  <c r="H70" i="26"/>
  <c r="G70" i="26"/>
  <c r="F70" i="26"/>
  <c r="E70" i="26"/>
  <c r="D70" i="26"/>
  <c r="K57" i="26"/>
  <c r="J57" i="26"/>
  <c r="I57" i="26"/>
  <c r="H57" i="26"/>
  <c r="G57" i="26"/>
  <c r="F57" i="26"/>
  <c r="E57" i="26"/>
  <c r="D57" i="26"/>
  <c r="K43" i="26"/>
  <c r="J43" i="26"/>
  <c r="I43" i="26"/>
  <c r="H43" i="26"/>
  <c r="G43" i="26"/>
  <c r="F43" i="26"/>
  <c r="E43" i="26"/>
  <c r="D43" i="26"/>
  <c r="G30" i="26"/>
  <c r="F30" i="26"/>
  <c r="E30" i="26"/>
  <c r="D30" i="26"/>
  <c r="H30" i="26" s="1"/>
  <c r="H29" i="26"/>
  <c r="H28" i="26"/>
  <c r="H27" i="26"/>
  <c r="H26" i="26"/>
  <c r="H25" i="26"/>
  <c r="H24" i="26"/>
  <c r="H23" i="26"/>
  <c r="O19" i="26"/>
  <c r="N19" i="26"/>
  <c r="M19" i="26"/>
  <c r="L19" i="26"/>
  <c r="K19" i="26"/>
  <c r="J19" i="26"/>
  <c r="I19" i="26"/>
  <c r="F19" i="26"/>
  <c r="E19" i="26"/>
  <c r="D19" i="26"/>
  <c r="H19" i="26" s="1"/>
  <c r="H18" i="26"/>
  <c r="H17" i="26"/>
  <c r="H16" i="26"/>
  <c r="H15" i="26"/>
  <c r="H14" i="26"/>
  <c r="H13" i="26"/>
  <c r="H12" i="26"/>
  <c r="G115" i="26" l="1"/>
  <c r="J125" i="26"/>
  <c r="K125" i="26"/>
  <c r="G102" i="26"/>
  <c r="G138" i="26"/>
  <c r="D171" i="25"/>
  <c r="I166" i="25"/>
  <c r="I171" i="25" s="1"/>
  <c r="H166" i="25"/>
  <c r="H171" i="25" s="1"/>
  <c r="G166" i="25"/>
  <c r="G171" i="25" s="1"/>
  <c r="F166" i="25"/>
  <c r="F171" i="25" s="1"/>
  <c r="E166" i="25"/>
  <c r="E171" i="25" s="1"/>
  <c r="D166" i="25"/>
  <c r="C166" i="25"/>
  <c r="C171" i="25" s="1"/>
  <c r="G162" i="25"/>
  <c r="F162" i="25"/>
  <c r="E162" i="25"/>
  <c r="D162" i="25"/>
  <c r="L149" i="25"/>
  <c r="K149" i="25"/>
  <c r="J149" i="25"/>
  <c r="I149" i="25"/>
  <c r="H149" i="25"/>
  <c r="F149" i="25"/>
  <c r="E149" i="25"/>
  <c r="D149" i="25"/>
  <c r="G148" i="25"/>
  <c r="G147" i="25"/>
  <c r="G146" i="25"/>
  <c r="G145" i="25"/>
  <c r="G144" i="25"/>
  <c r="G143" i="25"/>
  <c r="G142" i="25"/>
  <c r="G149" i="25" s="1"/>
  <c r="O138" i="25"/>
  <c r="N138" i="25"/>
  <c r="M138" i="25"/>
  <c r="L138" i="25"/>
  <c r="K138" i="25"/>
  <c r="J138" i="25"/>
  <c r="I138" i="25"/>
  <c r="H138" i="25"/>
  <c r="F138" i="25"/>
  <c r="E138" i="25"/>
  <c r="D138" i="25"/>
  <c r="G137" i="25"/>
  <c r="G136" i="25"/>
  <c r="G135" i="25"/>
  <c r="G134" i="25"/>
  <c r="G133" i="25"/>
  <c r="G132" i="25"/>
  <c r="G131" i="25"/>
  <c r="I125" i="25"/>
  <c r="H125" i="25"/>
  <c r="G125" i="25"/>
  <c r="F125" i="25"/>
  <c r="E125" i="25"/>
  <c r="D125" i="25"/>
  <c r="K124" i="25"/>
  <c r="J124" i="25"/>
  <c r="K123" i="25"/>
  <c r="J123" i="25"/>
  <c r="K122" i="25"/>
  <c r="J122" i="25"/>
  <c r="K121" i="25"/>
  <c r="J121" i="25"/>
  <c r="K120" i="25"/>
  <c r="J120" i="25"/>
  <c r="K119" i="25"/>
  <c r="J119" i="25"/>
  <c r="K118" i="25"/>
  <c r="J118" i="25"/>
  <c r="J125" i="25" s="1"/>
  <c r="J115" i="25"/>
  <c r="I115" i="25"/>
  <c r="H115" i="25"/>
  <c r="F115" i="25"/>
  <c r="E115" i="25"/>
  <c r="D115" i="25"/>
  <c r="G114" i="25"/>
  <c r="G113" i="25"/>
  <c r="G112" i="25"/>
  <c r="G111" i="25"/>
  <c r="G110" i="25"/>
  <c r="G109" i="25"/>
  <c r="G108" i="25"/>
  <c r="G115" i="25" s="1"/>
  <c r="F102" i="25"/>
  <c r="E102" i="25"/>
  <c r="D102" i="25"/>
  <c r="G101" i="25"/>
  <c r="G100" i="25"/>
  <c r="G99" i="25"/>
  <c r="G98" i="25"/>
  <c r="G97" i="25"/>
  <c r="G96" i="25"/>
  <c r="K92" i="25"/>
  <c r="J92" i="25"/>
  <c r="I92" i="25"/>
  <c r="H92" i="25"/>
  <c r="G92" i="25"/>
  <c r="F92" i="25"/>
  <c r="E92" i="25"/>
  <c r="D92" i="25"/>
  <c r="L70" i="25"/>
  <c r="K70" i="25"/>
  <c r="J70" i="25"/>
  <c r="I70" i="25"/>
  <c r="H70" i="25"/>
  <c r="G70" i="25"/>
  <c r="F70" i="25"/>
  <c r="E70" i="25"/>
  <c r="D70" i="25"/>
  <c r="K57" i="25"/>
  <c r="J57" i="25"/>
  <c r="I57" i="25"/>
  <c r="H57" i="25"/>
  <c r="G57" i="25"/>
  <c r="F57" i="25"/>
  <c r="E57" i="25"/>
  <c r="D57" i="25"/>
  <c r="K43" i="25"/>
  <c r="J43" i="25"/>
  <c r="I43" i="25"/>
  <c r="H43" i="25"/>
  <c r="G43" i="25"/>
  <c r="F43" i="25"/>
  <c r="E43" i="25"/>
  <c r="D43" i="25"/>
  <c r="G30" i="25"/>
  <c r="F30" i="25"/>
  <c r="E30" i="25"/>
  <c r="D30" i="25"/>
  <c r="H30" i="25" s="1"/>
  <c r="H29" i="25"/>
  <c r="H28" i="25"/>
  <c r="H27" i="25"/>
  <c r="H26" i="25"/>
  <c r="H25" i="25"/>
  <c r="H24" i="25"/>
  <c r="H23" i="25"/>
  <c r="O19" i="25"/>
  <c r="N19" i="25"/>
  <c r="M19" i="25"/>
  <c r="L19" i="25"/>
  <c r="K19" i="25"/>
  <c r="J19" i="25"/>
  <c r="I19" i="25"/>
  <c r="F19" i="25"/>
  <c r="E19" i="25"/>
  <c r="D19" i="25"/>
  <c r="H19" i="25" s="1"/>
  <c r="H18" i="25"/>
  <c r="H17" i="25"/>
  <c r="H16" i="25"/>
  <c r="H15" i="25"/>
  <c r="H14" i="25"/>
  <c r="H13" i="25"/>
  <c r="H12" i="25"/>
  <c r="K125" i="25" l="1"/>
  <c r="G102" i="25"/>
  <c r="G138" i="25"/>
  <c r="I166" i="24"/>
  <c r="I171" i="24" s="1"/>
  <c r="H166" i="24"/>
  <c r="H171" i="24" s="1"/>
  <c r="G166" i="24"/>
  <c r="G171" i="24" s="1"/>
  <c r="F166" i="24"/>
  <c r="F171" i="24" s="1"/>
  <c r="E166" i="24"/>
  <c r="E171" i="24" s="1"/>
  <c r="D166" i="24"/>
  <c r="D171" i="24" s="1"/>
  <c r="C166" i="24"/>
  <c r="C171" i="24" s="1"/>
  <c r="G162" i="24"/>
  <c r="F162" i="24"/>
  <c r="E162" i="24"/>
  <c r="D162" i="24"/>
  <c r="L149" i="24"/>
  <c r="K149" i="24"/>
  <c r="J149" i="24"/>
  <c r="I149" i="24"/>
  <c r="H149" i="24"/>
  <c r="F149" i="24"/>
  <c r="E149" i="24"/>
  <c r="D149" i="24"/>
  <c r="G148" i="24"/>
  <c r="G147" i="24"/>
  <c r="G146" i="24"/>
  <c r="G145" i="24"/>
  <c r="G144" i="24"/>
  <c r="G143" i="24"/>
  <c r="G142" i="24"/>
  <c r="G149" i="24" s="1"/>
  <c r="O138" i="24"/>
  <c r="N138" i="24"/>
  <c r="M138" i="24"/>
  <c r="L138" i="24"/>
  <c r="K138" i="24"/>
  <c r="J138" i="24"/>
  <c r="I138" i="24"/>
  <c r="H138" i="24"/>
  <c r="F138" i="24"/>
  <c r="E138" i="24"/>
  <c r="D138" i="24"/>
  <c r="G137" i="24"/>
  <c r="G136" i="24"/>
  <c r="G135" i="24"/>
  <c r="G134" i="24"/>
  <c r="G133" i="24"/>
  <c r="G132" i="24"/>
  <c r="G131" i="24"/>
  <c r="I125" i="24"/>
  <c r="H125" i="24"/>
  <c r="G125" i="24"/>
  <c r="F125" i="24"/>
  <c r="E125" i="24"/>
  <c r="D125" i="24"/>
  <c r="K124" i="24"/>
  <c r="J124" i="24"/>
  <c r="K123" i="24"/>
  <c r="J123" i="24"/>
  <c r="K122" i="24"/>
  <c r="J122" i="24"/>
  <c r="K121" i="24"/>
  <c r="J121" i="24"/>
  <c r="K120" i="24"/>
  <c r="J120" i="24"/>
  <c r="K119" i="24"/>
  <c r="J119" i="24"/>
  <c r="K118" i="24"/>
  <c r="J118" i="24"/>
  <c r="J115" i="24"/>
  <c r="I115" i="24"/>
  <c r="H115" i="24"/>
  <c r="F115" i="24"/>
  <c r="E115" i="24"/>
  <c r="D115" i="24"/>
  <c r="G114" i="24"/>
  <c r="G113" i="24"/>
  <c r="G112" i="24"/>
  <c r="G111" i="24"/>
  <c r="G110" i="24"/>
  <c r="G109" i="24"/>
  <c r="G108" i="24"/>
  <c r="G115" i="24" s="1"/>
  <c r="F102" i="24"/>
  <c r="E102" i="24"/>
  <c r="D102" i="24"/>
  <c r="G101" i="24"/>
  <c r="G100" i="24"/>
  <c r="G99" i="24"/>
  <c r="G98" i="24"/>
  <c r="G97" i="24"/>
  <c r="G96" i="24"/>
  <c r="G102" i="24" s="1"/>
  <c r="K92" i="24"/>
  <c r="J92" i="24"/>
  <c r="I92" i="24"/>
  <c r="H92" i="24"/>
  <c r="G92" i="24"/>
  <c r="F92" i="24"/>
  <c r="E92" i="24"/>
  <c r="D92" i="24"/>
  <c r="K81" i="24"/>
  <c r="J81" i="24"/>
  <c r="I81" i="24"/>
  <c r="H81" i="24"/>
  <c r="G81" i="24"/>
  <c r="F81" i="24"/>
  <c r="E81" i="24"/>
  <c r="D81" i="24"/>
  <c r="L70" i="24"/>
  <c r="K70" i="24"/>
  <c r="J70" i="24"/>
  <c r="I70" i="24"/>
  <c r="H70" i="24"/>
  <c r="G70" i="24"/>
  <c r="F70" i="24"/>
  <c r="E70" i="24"/>
  <c r="D70" i="24"/>
  <c r="K57" i="24"/>
  <c r="J57" i="24"/>
  <c r="I57" i="24"/>
  <c r="H57" i="24"/>
  <c r="G57" i="24"/>
  <c r="F57" i="24"/>
  <c r="E57" i="24"/>
  <c r="D57" i="24"/>
  <c r="K43" i="24"/>
  <c r="J43" i="24"/>
  <c r="I43" i="24"/>
  <c r="H43" i="24"/>
  <c r="G43" i="24"/>
  <c r="F43" i="24"/>
  <c r="E43" i="24"/>
  <c r="D43" i="24"/>
  <c r="G30" i="24"/>
  <c r="F30" i="24"/>
  <c r="E30" i="24"/>
  <c r="D30" i="24"/>
  <c r="H30" i="24" s="1"/>
  <c r="H29" i="24"/>
  <c r="H28" i="24"/>
  <c r="H27" i="24"/>
  <c r="H26" i="24"/>
  <c r="H25" i="24"/>
  <c r="H24" i="24"/>
  <c r="H23" i="24"/>
  <c r="O19" i="24"/>
  <c r="N19" i="24"/>
  <c r="M19" i="24"/>
  <c r="L19" i="24"/>
  <c r="K19" i="24"/>
  <c r="J19" i="24"/>
  <c r="I19" i="24"/>
  <c r="F19" i="24"/>
  <c r="E19" i="24"/>
  <c r="D19" i="24"/>
  <c r="H18" i="24"/>
  <c r="H17" i="24"/>
  <c r="H16" i="24"/>
  <c r="H15" i="24"/>
  <c r="H14" i="24"/>
  <c r="H13" i="24"/>
  <c r="H12" i="24"/>
  <c r="K125" i="24" l="1"/>
  <c r="J125" i="24"/>
  <c r="G138" i="24"/>
  <c r="H19" i="24"/>
  <c r="I166" i="23"/>
  <c r="I171" i="23" s="1"/>
  <c r="H166" i="23"/>
  <c r="H171" i="23" s="1"/>
  <c r="G166" i="23"/>
  <c r="G171" i="23" s="1"/>
  <c r="F166" i="23"/>
  <c r="F171" i="23" s="1"/>
  <c r="E166" i="23"/>
  <c r="E171" i="23" s="1"/>
  <c r="D166" i="23"/>
  <c r="D171" i="23" s="1"/>
  <c r="C166" i="23"/>
  <c r="C171" i="23" s="1"/>
  <c r="G162" i="23"/>
  <c r="F162" i="23"/>
  <c r="E162" i="23"/>
  <c r="D162" i="23"/>
  <c r="L149" i="23"/>
  <c r="K149" i="23"/>
  <c r="J149" i="23"/>
  <c r="I149" i="23"/>
  <c r="H149" i="23"/>
  <c r="F149" i="23"/>
  <c r="E149" i="23"/>
  <c r="D149" i="23"/>
  <c r="G148" i="23"/>
  <c r="G147" i="23"/>
  <c r="G146" i="23"/>
  <c r="G145" i="23"/>
  <c r="G144" i="23"/>
  <c r="G143" i="23"/>
  <c r="G142" i="23"/>
  <c r="O138" i="23"/>
  <c r="N138" i="23"/>
  <c r="M138" i="23"/>
  <c r="L138" i="23"/>
  <c r="K138" i="23"/>
  <c r="J138" i="23"/>
  <c r="I138" i="23"/>
  <c r="H138" i="23"/>
  <c r="F138" i="23"/>
  <c r="E138" i="23"/>
  <c r="D138" i="23"/>
  <c r="G137" i="23"/>
  <c r="G136" i="23"/>
  <c r="G135" i="23"/>
  <c r="G134" i="23"/>
  <c r="G133" i="23"/>
  <c r="G132" i="23"/>
  <c r="G131" i="23"/>
  <c r="I125" i="23"/>
  <c r="H125" i="23"/>
  <c r="G125" i="23"/>
  <c r="F125" i="23"/>
  <c r="E125" i="23"/>
  <c r="D125" i="23"/>
  <c r="K124" i="23"/>
  <c r="J124" i="23"/>
  <c r="K123" i="23"/>
  <c r="J123" i="23"/>
  <c r="K122" i="23"/>
  <c r="J122" i="23"/>
  <c r="K121" i="23"/>
  <c r="J121" i="23"/>
  <c r="K120" i="23"/>
  <c r="J120" i="23"/>
  <c r="K119" i="23"/>
  <c r="J119" i="23"/>
  <c r="K118" i="23"/>
  <c r="J118" i="23"/>
  <c r="J125" i="23" s="1"/>
  <c r="J115" i="23"/>
  <c r="I115" i="23"/>
  <c r="H115" i="23"/>
  <c r="F115" i="23"/>
  <c r="E115" i="23"/>
  <c r="D115" i="23"/>
  <c r="G114" i="23"/>
  <c r="G113" i="23"/>
  <c r="G112" i="23"/>
  <c r="G111" i="23"/>
  <c r="G110" i="23"/>
  <c r="G109" i="23"/>
  <c r="G108" i="23"/>
  <c r="F102" i="23"/>
  <c r="E102" i="23"/>
  <c r="D102" i="23"/>
  <c r="G101" i="23"/>
  <c r="G100" i="23"/>
  <c r="G99" i="23"/>
  <c r="G98" i="23"/>
  <c r="G97" i="23"/>
  <c r="G96" i="23"/>
  <c r="G102" i="23" s="1"/>
  <c r="K92" i="23"/>
  <c r="J92" i="23"/>
  <c r="I92" i="23"/>
  <c r="H92" i="23"/>
  <c r="G92" i="23"/>
  <c r="F92" i="23"/>
  <c r="E92" i="23"/>
  <c r="D92" i="23"/>
  <c r="K81" i="23"/>
  <c r="J81" i="23"/>
  <c r="I81" i="23"/>
  <c r="H81" i="23"/>
  <c r="G81" i="23"/>
  <c r="F81" i="23"/>
  <c r="E81" i="23"/>
  <c r="D81" i="23"/>
  <c r="L70" i="23"/>
  <c r="K70" i="23"/>
  <c r="J70" i="23"/>
  <c r="I70" i="23"/>
  <c r="H70" i="23"/>
  <c r="G70" i="23"/>
  <c r="F70" i="23"/>
  <c r="E70" i="23"/>
  <c r="D70" i="23"/>
  <c r="K57" i="23"/>
  <c r="J57" i="23"/>
  <c r="I57" i="23"/>
  <c r="H57" i="23"/>
  <c r="G57" i="23"/>
  <c r="F57" i="23"/>
  <c r="E57" i="23"/>
  <c r="D57" i="23"/>
  <c r="K43" i="23"/>
  <c r="J43" i="23"/>
  <c r="I43" i="23"/>
  <c r="H43" i="23"/>
  <c r="G43" i="23"/>
  <c r="F43" i="23"/>
  <c r="E43" i="23"/>
  <c r="D43" i="23"/>
  <c r="G30" i="23"/>
  <c r="F30" i="23"/>
  <c r="E30" i="23"/>
  <c r="D30" i="23"/>
  <c r="H30" i="23" s="1"/>
  <c r="H29" i="23"/>
  <c r="H28" i="23"/>
  <c r="H27" i="23"/>
  <c r="H26" i="23"/>
  <c r="H25" i="23"/>
  <c r="H24" i="23"/>
  <c r="H23" i="23"/>
  <c r="O19" i="23"/>
  <c r="N19" i="23"/>
  <c r="M19" i="23"/>
  <c r="L19" i="23"/>
  <c r="K19" i="23"/>
  <c r="J19" i="23"/>
  <c r="I19" i="23"/>
  <c r="F19" i="23"/>
  <c r="E19" i="23"/>
  <c r="H19" i="23" s="1"/>
  <c r="D19" i="23"/>
  <c r="H18" i="23"/>
  <c r="H17" i="23"/>
  <c r="H16" i="23"/>
  <c r="H15" i="23"/>
  <c r="H14" i="23"/>
  <c r="H13" i="23"/>
  <c r="H12" i="23"/>
  <c r="G115" i="23" l="1"/>
  <c r="G149" i="23"/>
  <c r="K125" i="23"/>
  <c r="G138" i="23"/>
  <c r="I171" i="22"/>
  <c r="I167" i="22"/>
  <c r="F166" i="22"/>
  <c r="F171" i="22" s="1"/>
  <c r="E166" i="22"/>
  <c r="E171" i="22" s="1"/>
  <c r="D166" i="22"/>
  <c r="D171" i="22" s="1"/>
  <c r="C166" i="22"/>
  <c r="C171" i="22" s="1"/>
  <c r="G162" i="22"/>
  <c r="F162" i="22"/>
  <c r="E162" i="22"/>
  <c r="D162" i="22"/>
  <c r="L149" i="22"/>
  <c r="I149" i="22"/>
  <c r="H149" i="22"/>
  <c r="F149" i="22"/>
  <c r="E149" i="22"/>
  <c r="D149" i="22"/>
  <c r="J148" i="22"/>
  <c r="J149" i="22" s="1"/>
  <c r="G148" i="22"/>
  <c r="K148" i="22" s="1"/>
  <c r="K149" i="22" s="1"/>
  <c r="G147" i="22"/>
  <c r="G146" i="22"/>
  <c r="G145" i="22"/>
  <c r="G144" i="22"/>
  <c r="G143" i="22"/>
  <c r="G142" i="22"/>
  <c r="O138" i="22"/>
  <c r="N138" i="22"/>
  <c r="M138" i="22"/>
  <c r="L138" i="22"/>
  <c r="K138" i="22"/>
  <c r="J138" i="22"/>
  <c r="I138" i="22"/>
  <c r="H138" i="22"/>
  <c r="F138" i="22"/>
  <c r="E138" i="22"/>
  <c r="D138" i="22"/>
  <c r="G138" i="22" s="1"/>
  <c r="G137" i="22"/>
  <c r="G135" i="22"/>
  <c r="G134" i="22"/>
  <c r="G133" i="22"/>
  <c r="G132" i="22"/>
  <c r="G131" i="22"/>
  <c r="I125" i="22"/>
  <c r="G125" i="22"/>
  <c r="E125" i="22"/>
  <c r="K124" i="22"/>
  <c r="J124" i="22"/>
  <c r="K123" i="22"/>
  <c r="J123" i="22"/>
  <c r="K122" i="22"/>
  <c r="J122" i="22"/>
  <c r="K121" i="22"/>
  <c r="J121" i="22"/>
  <c r="K120" i="22"/>
  <c r="J120" i="22"/>
  <c r="K119" i="22"/>
  <c r="J119" i="22"/>
  <c r="K118" i="22"/>
  <c r="J118" i="22"/>
  <c r="J115" i="22"/>
  <c r="I115" i="22"/>
  <c r="H115" i="22"/>
  <c r="F115" i="22"/>
  <c r="E115" i="22"/>
  <c r="D115" i="22"/>
  <c r="G114" i="22"/>
  <c r="G113" i="22"/>
  <c r="G112" i="22"/>
  <c r="G111" i="22"/>
  <c r="G110" i="22"/>
  <c r="G109" i="22"/>
  <c r="G108" i="22"/>
  <c r="F102" i="22"/>
  <c r="E102" i="22"/>
  <c r="D102" i="22"/>
  <c r="G101" i="22"/>
  <c r="G100" i="22"/>
  <c r="G99" i="22"/>
  <c r="G98" i="22"/>
  <c r="G97" i="22"/>
  <c r="G96" i="22"/>
  <c r="K92" i="22"/>
  <c r="J92" i="22"/>
  <c r="I92" i="22"/>
  <c r="H92" i="22"/>
  <c r="G92" i="22"/>
  <c r="F92" i="22"/>
  <c r="E92" i="22"/>
  <c r="D92" i="22"/>
  <c r="K81" i="22"/>
  <c r="J81" i="22"/>
  <c r="I81" i="22"/>
  <c r="H81" i="22"/>
  <c r="G81" i="22"/>
  <c r="F81" i="22"/>
  <c r="E81" i="22"/>
  <c r="D81" i="22"/>
  <c r="L70" i="22"/>
  <c r="K70" i="22"/>
  <c r="J70" i="22"/>
  <c r="I70" i="22"/>
  <c r="H70" i="22"/>
  <c r="G70" i="22"/>
  <c r="F70" i="22"/>
  <c r="E70" i="22"/>
  <c r="D70" i="22"/>
  <c r="K57" i="22"/>
  <c r="J57" i="22"/>
  <c r="I57" i="22"/>
  <c r="H57" i="22"/>
  <c r="G57" i="22"/>
  <c r="F57" i="22"/>
  <c r="E57" i="22"/>
  <c r="D57" i="22"/>
  <c r="K43" i="22"/>
  <c r="J43" i="22"/>
  <c r="I43" i="22"/>
  <c r="H43" i="22"/>
  <c r="G43" i="22"/>
  <c r="F43" i="22"/>
  <c r="E43" i="22"/>
  <c r="D43" i="22"/>
  <c r="G30" i="22"/>
  <c r="E30" i="22"/>
  <c r="D30" i="22"/>
  <c r="H30" i="22" s="1"/>
  <c r="H29" i="22"/>
  <c r="H28" i="22"/>
  <c r="H27" i="22"/>
  <c r="H26" i="22"/>
  <c r="H25" i="22"/>
  <c r="H24" i="22"/>
  <c r="H23" i="22"/>
  <c r="O19" i="22"/>
  <c r="N19" i="22"/>
  <c r="M19" i="22"/>
  <c r="L19" i="22"/>
  <c r="K19" i="22"/>
  <c r="I19" i="22"/>
  <c r="G19" i="22"/>
  <c r="F19" i="22"/>
  <c r="E19" i="22"/>
  <c r="D19" i="22"/>
  <c r="H18" i="22"/>
  <c r="H17" i="22"/>
  <c r="H16" i="22"/>
  <c r="H15" i="22"/>
  <c r="H14" i="22"/>
  <c r="H13" i="22"/>
  <c r="H12" i="22"/>
  <c r="G115" i="22" l="1"/>
  <c r="G149" i="22"/>
  <c r="J125" i="22"/>
  <c r="K125" i="22"/>
  <c r="H19" i="22"/>
  <c r="G102" i="22"/>
  <c r="I168" i="21"/>
  <c r="I168" i="38" s="1"/>
  <c r="I166" i="21"/>
  <c r="I171" i="21" s="1"/>
  <c r="H166" i="21"/>
  <c r="H171" i="21" s="1"/>
  <c r="G166" i="21"/>
  <c r="G171" i="21" s="1"/>
  <c r="F166" i="21"/>
  <c r="F171" i="21" s="1"/>
  <c r="E166" i="21"/>
  <c r="E171" i="21" s="1"/>
  <c r="D166" i="21"/>
  <c r="D171" i="21" s="1"/>
  <c r="C166" i="21"/>
  <c r="C171" i="21" s="1"/>
  <c r="G162" i="21"/>
  <c r="F162" i="21"/>
  <c r="E162" i="21"/>
  <c r="D162" i="21"/>
  <c r="L149" i="21"/>
  <c r="K149" i="21"/>
  <c r="J149" i="21"/>
  <c r="I149" i="21"/>
  <c r="H149" i="21"/>
  <c r="F149" i="21"/>
  <c r="E149" i="21"/>
  <c r="D149" i="21"/>
  <c r="K148" i="21"/>
  <c r="K148" i="38" s="1"/>
  <c r="K149" i="38" s="1"/>
  <c r="J148" i="21"/>
  <c r="I148" i="21"/>
  <c r="G148" i="21"/>
  <c r="G147" i="21"/>
  <c r="G146" i="21"/>
  <c r="G145" i="21"/>
  <c r="G144" i="21"/>
  <c r="G143" i="21"/>
  <c r="G142" i="21"/>
  <c r="O138" i="21"/>
  <c r="N138" i="21"/>
  <c r="M138" i="21"/>
  <c r="L138" i="21"/>
  <c r="K138" i="21"/>
  <c r="J138" i="21"/>
  <c r="I138" i="21"/>
  <c r="H138" i="21"/>
  <c r="F138" i="21"/>
  <c r="E138" i="21"/>
  <c r="D138" i="21"/>
  <c r="G137" i="21"/>
  <c r="G136" i="21"/>
  <c r="G135" i="21"/>
  <c r="G134" i="21"/>
  <c r="G133" i="21"/>
  <c r="G132" i="21"/>
  <c r="G131" i="21"/>
  <c r="I125" i="21"/>
  <c r="H125" i="21"/>
  <c r="G125" i="21"/>
  <c r="F125" i="21"/>
  <c r="E125" i="21"/>
  <c r="D125" i="21"/>
  <c r="K124" i="21"/>
  <c r="J124" i="21"/>
  <c r="K123" i="21"/>
  <c r="J123" i="21"/>
  <c r="K122" i="21"/>
  <c r="J122" i="21"/>
  <c r="K121" i="21"/>
  <c r="J121" i="21"/>
  <c r="K120" i="21"/>
  <c r="K125" i="21" s="1"/>
  <c r="J120" i="21"/>
  <c r="J125" i="21" s="1"/>
  <c r="K119" i="21"/>
  <c r="J119" i="21"/>
  <c r="K118" i="21"/>
  <c r="J118" i="21"/>
  <c r="J115" i="21"/>
  <c r="I115" i="21"/>
  <c r="H115" i="21"/>
  <c r="F115" i="21"/>
  <c r="E115" i="21"/>
  <c r="D115" i="21"/>
  <c r="G114" i="21"/>
  <c r="G115" i="21" s="1"/>
  <c r="G113" i="21"/>
  <c r="G112" i="21"/>
  <c r="G111" i="21"/>
  <c r="G110" i="21"/>
  <c r="G109" i="21"/>
  <c r="G108" i="21"/>
  <c r="F102" i="21"/>
  <c r="E102" i="21"/>
  <c r="D102" i="21"/>
  <c r="G101" i="21"/>
  <c r="G100" i="21"/>
  <c r="G99" i="21"/>
  <c r="G98" i="21"/>
  <c r="G97" i="21"/>
  <c r="G96" i="21"/>
  <c r="K92" i="21"/>
  <c r="J92" i="21"/>
  <c r="I92" i="21"/>
  <c r="H92" i="21"/>
  <c r="G92" i="21"/>
  <c r="F92" i="21"/>
  <c r="E92" i="21"/>
  <c r="D92" i="21"/>
  <c r="K81" i="21"/>
  <c r="J81" i="21"/>
  <c r="I81" i="21"/>
  <c r="H81" i="21"/>
  <c r="G81" i="21"/>
  <c r="F81" i="21"/>
  <c r="E81" i="21"/>
  <c r="D81" i="21"/>
  <c r="L70" i="21"/>
  <c r="K70" i="21"/>
  <c r="J70" i="21"/>
  <c r="I70" i="21"/>
  <c r="H70" i="21"/>
  <c r="G70" i="21"/>
  <c r="F70" i="21"/>
  <c r="E70" i="21"/>
  <c r="D70" i="21"/>
  <c r="K57" i="21"/>
  <c r="J57" i="21"/>
  <c r="I57" i="21"/>
  <c r="H57" i="21"/>
  <c r="G57" i="21"/>
  <c r="F57" i="21"/>
  <c r="E57" i="21"/>
  <c r="D57" i="21"/>
  <c r="K43" i="21"/>
  <c r="J43" i="21"/>
  <c r="I43" i="21"/>
  <c r="H43" i="21"/>
  <c r="G43" i="21"/>
  <c r="F43" i="21"/>
  <c r="E43" i="21"/>
  <c r="D43" i="21"/>
  <c r="G30" i="21"/>
  <c r="F30" i="21"/>
  <c r="E30" i="21"/>
  <c r="D30" i="21"/>
  <c r="H29" i="21"/>
  <c r="H28" i="21"/>
  <c r="H27" i="21"/>
  <c r="H26" i="21"/>
  <c r="H25" i="21"/>
  <c r="H24" i="21"/>
  <c r="H23" i="21"/>
  <c r="O19" i="21"/>
  <c r="N19" i="21"/>
  <c r="M19" i="21"/>
  <c r="L19" i="21"/>
  <c r="K19" i="21"/>
  <c r="J19" i="21"/>
  <c r="I19" i="21"/>
  <c r="G19" i="21"/>
  <c r="F19" i="21"/>
  <c r="E19" i="21"/>
  <c r="D19" i="21"/>
  <c r="H19" i="21" s="1"/>
  <c r="H18" i="21"/>
  <c r="H17" i="21"/>
  <c r="H16" i="21"/>
  <c r="H15" i="21"/>
  <c r="H14" i="21"/>
  <c r="H13" i="21"/>
  <c r="H12" i="21"/>
  <c r="G102" i="21" l="1"/>
  <c r="H30" i="21"/>
  <c r="G138" i="21"/>
  <c r="G149" i="21"/>
  <c r="C171" i="16"/>
  <c r="I166" i="16"/>
  <c r="I171" i="16" s="1"/>
  <c r="H166" i="16"/>
  <c r="H171" i="16" s="1"/>
  <c r="G166" i="16"/>
  <c r="G171" i="16" s="1"/>
  <c r="F166" i="16"/>
  <c r="F171" i="16" s="1"/>
  <c r="E166" i="16"/>
  <c r="E171" i="16" s="1"/>
  <c r="D166" i="16"/>
  <c r="D171" i="16" s="1"/>
  <c r="C166" i="16"/>
  <c r="G162" i="16"/>
  <c r="F162" i="16"/>
  <c r="E162" i="16"/>
  <c r="D162" i="16"/>
  <c r="L149" i="16"/>
  <c r="K149" i="16"/>
  <c r="J149" i="16"/>
  <c r="I149" i="16"/>
  <c r="H149" i="16"/>
  <c r="F149" i="16"/>
  <c r="E149" i="16"/>
  <c r="D149" i="16"/>
  <c r="G148" i="16"/>
  <c r="G147" i="16"/>
  <c r="G146" i="16"/>
  <c r="G145" i="16"/>
  <c r="G144" i="16"/>
  <c r="G143" i="16"/>
  <c r="G149" i="16" s="1"/>
  <c r="G142" i="16"/>
  <c r="O138" i="16"/>
  <c r="N138" i="16"/>
  <c r="M138" i="16"/>
  <c r="L138" i="16"/>
  <c r="K138" i="16"/>
  <c r="J138" i="16"/>
  <c r="I138" i="16"/>
  <c r="H138" i="16"/>
  <c r="F138" i="16"/>
  <c r="E138" i="16"/>
  <c r="D138" i="16"/>
  <c r="G137" i="16"/>
  <c r="G136" i="16"/>
  <c r="G135" i="16"/>
  <c r="G134" i="16"/>
  <c r="G133" i="16"/>
  <c r="G132" i="16"/>
  <c r="G131" i="16"/>
  <c r="I125" i="16"/>
  <c r="H125" i="16"/>
  <c r="G125" i="16"/>
  <c r="F125" i="16"/>
  <c r="E125" i="16"/>
  <c r="D125" i="16"/>
  <c r="K124" i="16"/>
  <c r="J124" i="16"/>
  <c r="K123" i="16"/>
  <c r="J123" i="16"/>
  <c r="K122" i="16"/>
  <c r="J122" i="16"/>
  <c r="K121" i="16"/>
  <c r="J121" i="16"/>
  <c r="K120" i="16"/>
  <c r="J120" i="16"/>
  <c r="K119" i="16"/>
  <c r="J119" i="16"/>
  <c r="K118" i="16"/>
  <c r="J118" i="16"/>
  <c r="J115" i="16"/>
  <c r="I115" i="16"/>
  <c r="H115" i="16"/>
  <c r="F115" i="16"/>
  <c r="E115" i="16"/>
  <c r="D115" i="16"/>
  <c r="G114" i="16"/>
  <c r="G113" i="16"/>
  <c r="G112" i="16"/>
  <c r="G111" i="16"/>
  <c r="G110" i="16"/>
  <c r="G109" i="16"/>
  <c r="G108" i="16"/>
  <c r="G115" i="16" s="1"/>
  <c r="F102" i="16"/>
  <c r="E102" i="16"/>
  <c r="D102" i="16"/>
  <c r="G101" i="16"/>
  <c r="G100" i="16"/>
  <c r="G99" i="16"/>
  <c r="G98" i="16"/>
  <c r="G97" i="16"/>
  <c r="G96" i="16"/>
  <c r="G102" i="16" s="1"/>
  <c r="K92" i="16"/>
  <c r="J92" i="16"/>
  <c r="I92" i="16"/>
  <c r="H92" i="16"/>
  <c r="G92" i="16"/>
  <c r="F92" i="16"/>
  <c r="E92" i="16"/>
  <c r="D92" i="16"/>
  <c r="K81" i="16"/>
  <c r="J81" i="16"/>
  <c r="I81" i="16"/>
  <c r="H81" i="16"/>
  <c r="G81" i="16"/>
  <c r="F81" i="16"/>
  <c r="E81" i="16"/>
  <c r="D81" i="16"/>
  <c r="L70" i="16"/>
  <c r="K70" i="16"/>
  <c r="J70" i="16"/>
  <c r="I70" i="16"/>
  <c r="H70" i="16"/>
  <c r="G70" i="16"/>
  <c r="F70" i="16"/>
  <c r="E70" i="16"/>
  <c r="D70" i="16"/>
  <c r="K57" i="16"/>
  <c r="J57" i="16"/>
  <c r="I57" i="16"/>
  <c r="H57" i="16"/>
  <c r="G57" i="16"/>
  <c r="F57" i="16"/>
  <c r="E57" i="16"/>
  <c r="D57" i="16"/>
  <c r="K43" i="16"/>
  <c r="J43" i="16"/>
  <c r="I43" i="16"/>
  <c r="H43" i="16"/>
  <c r="G43" i="16"/>
  <c r="F43" i="16"/>
  <c r="E43" i="16"/>
  <c r="D43" i="16"/>
  <c r="G30" i="16"/>
  <c r="F30" i="16"/>
  <c r="E30" i="16"/>
  <c r="D30" i="16"/>
  <c r="H29" i="16"/>
  <c r="H28" i="16"/>
  <c r="H27" i="16"/>
  <c r="H26" i="16"/>
  <c r="H25" i="16"/>
  <c r="H24" i="16"/>
  <c r="H23" i="16"/>
  <c r="O19" i="16"/>
  <c r="N19" i="16"/>
  <c r="M19" i="16"/>
  <c r="L19" i="16"/>
  <c r="K19" i="16"/>
  <c r="J19" i="16"/>
  <c r="I19" i="16"/>
  <c r="F19" i="16"/>
  <c r="E19" i="16"/>
  <c r="D19" i="16"/>
  <c r="H19" i="16" s="1"/>
  <c r="H18" i="16"/>
  <c r="H17" i="16"/>
  <c r="H16" i="16"/>
  <c r="H15" i="16"/>
  <c r="H14" i="16"/>
  <c r="H13" i="16"/>
  <c r="H12" i="16"/>
  <c r="K125" i="16" l="1"/>
  <c r="J125" i="16"/>
  <c r="H30" i="16"/>
  <c r="G138" i="16"/>
  <c r="C171" i="15"/>
  <c r="I166" i="15"/>
  <c r="I171" i="15" s="1"/>
  <c r="H166" i="15"/>
  <c r="H171" i="15" s="1"/>
  <c r="G166" i="15"/>
  <c r="G171" i="15" s="1"/>
  <c r="F166" i="15"/>
  <c r="F171" i="15" s="1"/>
  <c r="E166" i="15"/>
  <c r="E171" i="15" s="1"/>
  <c r="D166" i="15"/>
  <c r="D171" i="15" s="1"/>
  <c r="C166" i="15"/>
  <c r="G162" i="15"/>
  <c r="F162" i="15"/>
  <c r="E162" i="15"/>
  <c r="D162" i="15"/>
  <c r="L149" i="15"/>
  <c r="K149" i="15"/>
  <c r="J149" i="15"/>
  <c r="I149" i="15"/>
  <c r="H149" i="15"/>
  <c r="F149" i="15"/>
  <c r="E149" i="15"/>
  <c r="D149" i="15"/>
  <c r="G148" i="15"/>
  <c r="G147" i="15"/>
  <c r="G146" i="15"/>
  <c r="G145" i="15"/>
  <c r="G144" i="15"/>
  <c r="G143" i="15"/>
  <c r="G142" i="15"/>
  <c r="G149" i="15" s="1"/>
  <c r="O138" i="15"/>
  <c r="N138" i="15"/>
  <c r="M138" i="15"/>
  <c r="L138" i="15"/>
  <c r="K138" i="15"/>
  <c r="J138" i="15"/>
  <c r="I138" i="15"/>
  <c r="H138" i="15"/>
  <c r="F138" i="15"/>
  <c r="E138" i="15"/>
  <c r="D138" i="15"/>
  <c r="G137" i="15"/>
  <c r="G136" i="15"/>
  <c r="G135" i="15"/>
  <c r="G134" i="15"/>
  <c r="G133" i="15"/>
  <c r="G132" i="15"/>
  <c r="G131" i="15"/>
  <c r="I125" i="15"/>
  <c r="H125" i="15"/>
  <c r="G125" i="15"/>
  <c r="F125" i="15"/>
  <c r="E125" i="15"/>
  <c r="D125" i="15"/>
  <c r="K124" i="15"/>
  <c r="J124" i="15"/>
  <c r="K123" i="15"/>
  <c r="J123" i="15"/>
  <c r="K122" i="15"/>
  <c r="J122" i="15"/>
  <c r="K121" i="15"/>
  <c r="J121" i="15"/>
  <c r="K120" i="15"/>
  <c r="J120" i="15"/>
  <c r="K119" i="15"/>
  <c r="J119" i="15"/>
  <c r="K118" i="15"/>
  <c r="J118" i="15"/>
  <c r="J115" i="15"/>
  <c r="I115" i="15"/>
  <c r="H115" i="15"/>
  <c r="F115" i="15"/>
  <c r="E115" i="15"/>
  <c r="D115" i="15"/>
  <c r="G114" i="15"/>
  <c r="G113" i="15"/>
  <c r="G112" i="15"/>
  <c r="G111" i="15"/>
  <c r="G110" i="15"/>
  <c r="G109" i="15"/>
  <c r="G108" i="15"/>
  <c r="F102" i="15"/>
  <c r="E102" i="15"/>
  <c r="D102" i="15"/>
  <c r="G101" i="15"/>
  <c r="G100" i="15"/>
  <c r="G99" i="15"/>
  <c r="G98" i="15"/>
  <c r="G97" i="15"/>
  <c r="G96" i="15"/>
  <c r="K92" i="15"/>
  <c r="J92" i="15"/>
  <c r="I92" i="15"/>
  <c r="H92" i="15"/>
  <c r="G92" i="15"/>
  <c r="F92" i="15"/>
  <c r="E92" i="15"/>
  <c r="D92" i="15"/>
  <c r="K81" i="15"/>
  <c r="J81" i="15"/>
  <c r="I81" i="15"/>
  <c r="H81" i="15"/>
  <c r="G81" i="15"/>
  <c r="F81" i="15"/>
  <c r="E81" i="15"/>
  <c r="D81" i="15"/>
  <c r="L70" i="15"/>
  <c r="K70" i="15"/>
  <c r="J70" i="15"/>
  <c r="I70" i="15"/>
  <c r="H70" i="15"/>
  <c r="G70" i="15"/>
  <c r="F70" i="15"/>
  <c r="E70" i="15"/>
  <c r="D70" i="15"/>
  <c r="K57" i="15"/>
  <c r="J57" i="15"/>
  <c r="I57" i="15"/>
  <c r="H57" i="15"/>
  <c r="G57" i="15"/>
  <c r="F57" i="15"/>
  <c r="E57" i="15"/>
  <c r="D57" i="15"/>
  <c r="K43" i="15"/>
  <c r="J43" i="15"/>
  <c r="I43" i="15"/>
  <c r="H43" i="15"/>
  <c r="G43" i="15"/>
  <c r="F43" i="15"/>
  <c r="E43" i="15"/>
  <c r="D43" i="15"/>
  <c r="G30" i="15"/>
  <c r="F30" i="15"/>
  <c r="E30" i="15"/>
  <c r="D30" i="15"/>
  <c r="H30" i="15" s="1"/>
  <c r="H29" i="15"/>
  <c r="H28" i="15"/>
  <c r="H27" i="15"/>
  <c r="H26" i="15"/>
  <c r="H25" i="15"/>
  <c r="H24" i="15"/>
  <c r="H23" i="15"/>
  <c r="O19" i="15"/>
  <c r="N19" i="15"/>
  <c r="M19" i="15"/>
  <c r="L19" i="15"/>
  <c r="K19" i="15"/>
  <c r="J19" i="15"/>
  <c r="I19" i="15"/>
  <c r="F19" i="15"/>
  <c r="E19" i="15"/>
  <c r="D19" i="15"/>
  <c r="H19" i="15" s="1"/>
  <c r="H18" i="15"/>
  <c r="H17" i="15"/>
  <c r="H16" i="15"/>
  <c r="H15" i="15"/>
  <c r="H14" i="15"/>
  <c r="H13" i="15"/>
  <c r="H12" i="15"/>
  <c r="G138" i="15" l="1"/>
  <c r="K125" i="15"/>
  <c r="J125" i="15"/>
  <c r="G115" i="15"/>
  <c r="G102" i="15"/>
  <c r="F171" i="14"/>
  <c r="E171" i="14"/>
  <c r="I166" i="14"/>
  <c r="I171" i="14" s="1"/>
  <c r="H166" i="14"/>
  <c r="H171" i="14" s="1"/>
  <c r="G166" i="14"/>
  <c r="G171" i="14" s="1"/>
  <c r="F166" i="14"/>
  <c r="E166" i="14"/>
  <c r="D166" i="14"/>
  <c r="D171" i="14" s="1"/>
  <c r="C166" i="14"/>
  <c r="C171" i="14" s="1"/>
  <c r="G162" i="14"/>
  <c r="F162" i="14"/>
  <c r="E162" i="14"/>
  <c r="D162" i="14"/>
  <c r="L149" i="14"/>
  <c r="K149" i="14"/>
  <c r="J149" i="14"/>
  <c r="I149" i="14"/>
  <c r="H149" i="14"/>
  <c r="F149" i="14"/>
  <c r="E149" i="14"/>
  <c r="D149" i="14"/>
  <c r="G148" i="14"/>
  <c r="G147" i="14"/>
  <c r="G146" i="14"/>
  <c r="G145" i="14"/>
  <c r="G144" i="14"/>
  <c r="G143" i="14"/>
  <c r="G142" i="14"/>
  <c r="G149" i="14" s="1"/>
  <c r="O138" i="14"/>
  <c r="N138" i="14"/>
  <c r="M138" i="14"/>
  <c r="L138" i="14"/>
  <c r="K138" i="14"/>
  <c r="J138" i="14"/>
  <c r="I138" i="14"/>
  <c r="H138" i="14"/>
  <c r="F138" i="14"/>
  <c r="E138" i="14"/>
  <c r="D138" i="14"/>
  <c r="G137" i="14"/>
  <c r="G136" i="14"/>
  <c r="G135" i="14"/>
  <c r="G134" i="14"/>
  <c r="G133" i="14"/>
  <c r="G132" i="14"/>
  <c r="G131" i="14"/>
  <c r="I125" i="14"/>
  <c r="H125" i="14"/>
  <c r="G125" i="14"/>
  <c r="F125" i="14"/>
  <c r="E125" i="14"/>
  <c r="D125" i="14"/>
  <c r="K124" i="14"/>
  <c r="J124" i="14"/>
  <c r="K123" i="14"/>
  <c r="J123" i="14"/>
  <c r="K122" i="14"/>
  <c r="J122" i="14"/>
  <c r="K121" i="14"/>
  <c r="J121" i="14"/>
  <c r="K120" i="14"/>
  <c r="J120" i="14"/>
  <c r="K119" i="14"/>
  <c r="J119" i="14"/>
  <c r="K118" i="14"/>
  <c r="K125" i="14" s="1"/>
  <c r="J118" i="14"/>
  <c r="J115" i="14"/>
  <c r="I115" i="14"/>
  <c r="H115" i="14"/>
  <c r="F115" i="14"/>
  <c r="E115" i="14"/>
  <c r="D115" i="14"/>
  <c r="G114" i="14"/>
  <c r="G113" i="14"/>
  <c r="G112" i="14"/>
  <c r="G111" i="14"/>
  <c r="G110" i="14"/>
  <c r="G109" i="14"/>
  <c r="G108" i="14"/>
  <c r="F102" i="14"/>
  <c r="E102" i="14"/>
  <c r="D102" i="14"/>
  <c r="G101" i="14"/>
  <c r="G100" i="14"/>
  <c r="G99" i="14"/>
  <c r="G98" i="14"/>
  <c r="G97" i="14"/>
  <c r="G96" i="14"/>
  <c r="K92" i="14"/>
  <c r="J92" i="14"/>
  <c r="I92" i="14"/>
  <c r="H92" i="14"/>
  <c r="G92" i="14"/>
  <c r="F92" i="14"/>
  <c r="E92" i="14"/>
  <c r="D92" i="14"/>
  <c r="K81" i="14"/>
  <c r="J81" i="14"/>
  <c r="I81" i="14"/>
  <c r="H81" i="14"/>
  <c r="G81" i="14"/>
  <c r="F81" i="14"/>
  <c r="E81" i="14"/>
  <c r="D81" i="14"/>
  <c r="L70" i="14"/>
  <c r="K70" i="14"/>
  <c r="J70" i="14"/>
  <c r="I70" i="14"/>
  <c r="H70" i="14"/>
  <c r="G70" i="14"/>
  <c r="F70" i="14"/>
  <c r="E70" i="14"/>
  <c r="D70" i="14"/>
  <c r="K57" i="14"/>
  <c r="J57" i="14"/>
  <c r="I57" i="14"/>
  <c r="H57" i="14"/>
  <c r="G57" i="14"/>
  <c r="F57" i="14"/>
  <c r="E57" i="14"/>
  <c r="D57" i="14"/>
  <c r="K43" i="14"/>
  <c r="J43" i="14"/>
  <c r="I43" i="14"/>
  <c r="H43" i="14"/>
  <c r="G43" i="14"/>
  <c r="F43" i="14"/>
  <c r="E43" i="14"/>
  <c r="D43" i="14"/>
  <c r="G30" i="14"/>
  <c r="F30" i="14"/>
  <c r="E30" i="14"/>
  <c r="D30" i="14"/>
  <c r="H30" i="14" s="1"/>
  <c r="H29" i="14"/>
  <c r="H28" i="14"/>
  <c r="H27" i="14"/>
  <c r="H26" i="14"/>
  <c r="H25" i="14"/>
  <c r="H24" i="14"/>
  <c r="H23" i="14"/>
  <c r="O19" i="14"/>
  <c r="N19" i="14"/>
  <c r="M19" i="14"/>
  <c r="L19" i="14"/>
  <c r="K19" i="14"/>
  <c r="J19" i="14"/>
  <c r="I19" i="14"/>
  <c r="G19" i="14"/>
  <c r="F19" i="14"/>
  <c r="E19" i="14"/>
  <c r="D19" i="14"/>
  <c r="H18" i="14"/>
  <c r="H17" i="14"/>
  <c r="H16" i="14"/>
  <c r="H15" i="14"/>
  <c r="H14" i="14"/>
  <c r="H13" i="14"/>
  <c r="H12" i="14"/>
  <c r="H19" i="14" l="1"/>
  <c r="G138" i="14"/>
  <c r="G102" i="14"/>
  <c r="G115" i="14"/>
  <c r="J125" i="14"/>
  <c r="I171" i="13"/>
  <c r="H166" i="13"/>
  <c r="H171" i="13" s="1"/>
  <c r="G166" i="13"/>
  <c r="G171" i="13" s="1"/>
  <c r="F166" i="13"/>
  <c r="F171" i="13" s="1"/>
  <c r="E166" i="13"/>
  <c r="E171" i="13" s="1"/>
  <c r="D166" i="13"/>
  <c r="D171" i="13" s="1"/>
  <c r="C166" i="13"/>
  <c r="C171" i="13" s="1"/>
  <c r="G162" i="13"/>
  <c r="F162" i="13"/>
  <c r="E162" i="13"/>
  <c r="D162" i="13"/>
  <c r="L149" i="13"/>
  <c r="K149" i="13"/>
  <c r="J149" i="13"/>
  <c r="I149" i="13"/>
  <c r="H149" i="13"/>
  <c r="G149" i="13"/>
  <c r="F149" i="13"/>
  <c r="E149" i="13"/>
  <c r="D149" i="13"/>
  <c r="G148" i="13"/>
  <c r="G147" i="13"/>
  <c r="G146" i="13"/>
  <c r="G145" i="13"/>
  <c r="G144" i="13"/>
  <c r="G143" i="13"/>
  <c r="G142" i="13"/>
  <c r="O138" i="13"/>
  <c r="N138" i="13"/>
  <c r="M138" i="13"/>
  <c r="L138" i="13"/>
  <c r="K138" i="13"/>
  <c r="J138" i="13"/>
  <c r="I138" i="13"/>
  <c r="H138" i="13"/>
  <c r="F138" i="13"/>
  <c r="E138" i="13"/>
  <c r="D138" i="13"/>
  <c r="G137" i="13"/>
  <c r="G136" i="13"/>
  <c r="G135" i="13"/>
  <c r="G134" i="13"/>
  <c r="G133" i="13"/>
  <c r="G132" i="13"/>
  <c r="G131" i="13"/>
  <c r="I125" i="13"/>
  <c r="H125" i="13"/>
  <c r="G125" i="13"/>
  <c r="F125" i="13"/>
  <c r="E125" i="13"/>
  <c r="D125" i="13"/>
  <c r="K124" i="13"/>
  <c r="J124" i="13"/>
  <c r="K123" i="13"/>
  <c r="J123" i="13"/>
  <c r="K122" i="13"/>
  <c r="J122" i="13"/>
  <c r="K121" i="13"/>
  <c r="J121" i="13"/>
  <c r="K120" i="13"/>
  <c r="J120" i="13"/>
  <c r="K119" i="13"/>
  <c r="J119" i="13"/>
  <c r="K118" i="13"/>
  <c r="J118" i="13"/>
  <c r="J115" i="13"/>
  <c r="I115" i="13"/>
  <c r="H115" i="13"/>
  <c r="F115" i="13"/>
  <c r="E115" i="13"/>
  <c r="D115" i="13"/>
  <c r="G114" i="13"/>
  <c r="G113" i="13"/>
  <c r="G112" i="13"/>
  <c r="G111" i="13"/>
  <c r="G110" i="13"/>
  <c r="G109" i="13"/>
  <c r="G108" i="13"/>
  <c r="G115" i="13" s="1"/>
  <c r="F102" i="13"/>
  <c r="E102" i="13"/>
  <c r="G101" i="13"/>
  <c r="G100" i="13"/>
  <c r="G99" i="13"/>
  <c r="G98" i="13"/>
  <c r="G97" i="13"/>
  <c r="G96" i="13"/>
  <c r="K92" i="13"/>
  <c r="J92" i="13"/>
  <c r="I92" i="13"/>
  <c r="H92" i="13"/>
  <c r="G92" i="13"/>
  <c r="F92" i="13"/>
  <c r="E92" i="13"/>
  <c r="D92" i="13"/>
  <c r="K81" i="13"/>
  <c r="J81" i="13"/>
  <c r="I81" i="13"/>
  <c r="H81" i="13"/>
  <c r="G81" i="13"/>
  <c r="F81" i="13"/>
  <c r="E81" i="13"/>
  <c r="D81" i="13"/>
  <c r="L70" i="13"/>
  <c r="K70" i="13"/>
  <c r="J70" i="13"/>
  <c r="I70" i="13"/>
  <c r="H70" i="13"/>
  <c r="G70" i="13"/>
  <c r="F70" i="13"/>
  <c r="E70" i="13"/>
  <c r="D70" i="13"/>
  <c r="K57" i="13"/>
  <c r="J57" i="13"/>
  <c r="I57" i="13"/>
  <c r="H57" i="13"/>
  <c r="G57" i="13"/>
  <c r="F57" i="13"/>
  <c r="E57" i="13"/>
  <c r="D57" i="13"/>
  <c r="K43" i="13"/>
  <c r="J43" i="13"/>
  <c r="I43" i="13"/>
  <c r="H43" i="13"/>
  <c r="G43" i="13"/>
  <c r="F43" i="13"/>
  <c r="E43" i="13"/>
  <c r="D43" i="13"/>
  <c r="G30" i="13"/>
  <c r="F30" i="13"/>
  <c r="E30" i="13"/>
  <c r="D30" i="13"/>
  <c r="H29" i="13"/>
  <c r="H28" i="13"/>
  <c r="H27" i="13"/>
  <c r="H26" i="13"/>
  <c r="H25" i="13"/>
  <c r="H24" i="13"/>
  <c r="H23" i="13"/>
  <c r="O19" i="13"/>
  <c r="N19" i="13"/>
  <c r="M19" i="13"/>
  <c r="L19" i="13"/>
  <c r="K19" i="13"/>
  <c r="J19" i="13"/>
  <c r="I19" i="13"/>
  <c r="F19" i="13"/>
  <c r="E19" i="13"/>
  <c r="D19" i="13"/>
  <c r="H17" i="13"/>
  <c r="H16" i="13"/>
  <c r="H15" i="13"/>
  <c r="H14" i="13"/>
  <c r="H13" i="13"/>
  <c r="H12" i="13"/>
  <c r="K125" i="13" l="1"/>
  <c r="J125" i="13"/>
  <c r="G138" i="13"/>
  <c r="I166" i="12"/>
  <c r="I171" i="12" s="1"/>
  <c r="H166" i="12"/>
  <c r="H171" i="12" s="1"/>
  <c r="G166" i="12"/>
  <c r="G171" i="12" s="1"/>
  <c r="F166" i="12"/>
  <c r="F171" i="12" s="1"/>
  <c r="E166" i="12"/>
  <c r="E171" i="12" s="1"/>
  <c r="D166" i="12"/>
  <c r="D171" i="12" s="1"/>
  <c r="C166" i="12"/>
  <c r="C171" i="12" s="1"/>
  <c r="G162" i="12"/>
  <c r="F162" i="12"/>
  <c r="E162" i="12"/>
  <c r="D162" i="12"/>
  <c r="L149" i="12"/>
  <c r="K149" i="12"/>
  <c r="J149" i="12"/>
  <c r="I149" i="12"/>
  <c r="H149" i="12"/>
  <c r="F149" i="12"/>
  <c r="E149" i="12"/>
  <c r="D149" i="12"/>
  <c r="G148" i="12"/>
  <c r="G147" i="12"/>
  <c r="G146" i="12"/>
  <c r="G145" i="12"/>
  <c r="G144" i="12"/>
  <c r="G143" i="12"/>
  <c r="G142" i="12"/>
  <c r="O138" i="12"/>
  <c r="N138" i="12"/>
  <c r="M138" i="12"/>
  <c r="L138" i="12"/>
  <c r="K138" i="12"/>
  <c r="J138" i="12"/>
  <c r="I138" i="12"/>
  <c r="H138" i="12"/>
  <c r="F138" i="12"/>
  <c r="E138" i="12"/>
  <c r="D138" i="12"/>
  <c r="G137" i="12"/>
  <c r="G136" i="12"/>
  <c r="G135" i="12"/>
  <c r="G134" i="12"/>
  <c r="G133" i="12"/>
  <c r="G132" i="12"/>
  <c r="G131" i="12"/>
  <c r="I125" i="12"/>
  <c r="H125" i="12"/>
  <c r="G125" i="12"/>
  <c r="F125" i="12"/>
  <c r="E125" i="12"/>
  <c r="D125" i="12"/>
  <c r="K124" i="12"/>
  <c r="J124" i="12"/>
  <c r="K123" i="12"/>
  <c r="J123" i="12"/>
  <c r="K122" i="12"/>
  <c r="J122" i="12"/>
  <c r="K121" i="12"/>
  <c r="J121" i="12"/>
  <c r="K120" i="12"/>
  <c r="J120" i="12"/>
  <c r="K119" i="12"/>
  <c r="J119" i="12"/>
  <c r="K118" i="12"/>
  <c r="J118" i="12"/>
  <c r="J115" i="12"/>
  <c r="I115" i="12"/>
  <c r="H115" i="12"/>
  <c r="F115" i="12"/>
  <c r="E115" i="12"/>
  <c r="D115" i="12"/>
  <c r="G114" i="12"/>
  <c r="G113" i="12"/>
  <c r="G112" i="12"/>
  <c r="G111" i="12"/>
  <c r="G110" i="12"/>
  <c r="G109" i="12"/>
  <c r="G108" i="12"/>
  <c r="F102" i="12"/>
  <c r="E102" i="12"/>
  <c r="D102" i="12"/>
  <c r="G101" i="12"/>
  <c r="G100" i="12"/>
  <c r="G99" i="12"/>
  <c r="G98" i="12"/>
  <c r="G97" i="12"/>
  <c r="G96" i="12"/>
  <c r="K92" i="12"/>
  <c r="J92" i="12"/>
  <c r="I92" i="12"/>
  <c r="H92" i="12"/>
  <c r="G92" i="12"/>
  <c r="F92" i="12"/>
  <c r="E92" i="12"/>
  <c r="D92" i="12"/>
  <c r="K81" i="12"/>
  <c r="J81" i="12"/>
  <c r="I81" i="12"/>
  <c r="H81" i="12"/>
  <c r="G81" i="12"/>
  <c r="F81" i="12"/>
  <c r="E81" i="12"/>
  <c r="D81" i="12"/>
  <c r="L70" i="12"/>
  <c r="K70" i="12"/>
  <c r="J70" i="12"/>
  <c r="I70" i="12"/>
  <c r="H70" i="12"/>
  <c r="G70" i="12"/>
  <c r="F70" i="12"/>
  <c r="E70" i="12"/>
  <c r="D70" i="12"/>
  <c r="K57" i="12"/>
  <c r="J57" i="12"/>
  <c r="I57" i="12"/>
  <c r="H57" i="12"/>
  <c r="G57" i="12"/>
  <c r="F57" i="12"/>
  <c r="E57" i="12"/>
  <c r="D57" i="12"/>
  <c r="K43" i="12"/>
  <c r="J43" i="12"/>
  <c r="I43" i="12"/>
  <c r="H43" i="12"/>
  <c r="G43" i="12"/>
  <c r="F43" i="12"/>
  <c r="E43" i="12"/>
  <c r="D43" i="12"/>
  <c r="G30" i="12"/>
  <c r="F30" i="12"/>
  <c r="E30" i="12"/>
  <c r="D30" i="12"/>
  <c r="H29" i="12"/>
  <c r="H28" i="12"/>
  <c r="H27" i="12"/>
  <c r="H26" i="12"/>
  <c r="H25" i="12"/>
  <c r="H24" i="12"/>
  <c r="H23" i="12"/>
  <c r="O19" i="12"/>
  <c r="N19" i="12"/>
  <c r="M19" i="12"/>
  <c r="L19" i="12"/>
  <c r="K19" i="12"/>
  <c r="J19" i="12"/>
  <c r="I19" i="12"/>
  <c r="F19" i="12"/>
  <c r="E19" i="12"/>
  <c r="D19" i="12"/>
  <c r="H19" i="12" s="1"/>
  <c r="H18" i="12"/>
  <c r="H17" i="12"/>
  <c r="H16" i="12"/>
  <c r="H15" i="12"/>
  <c r="H14" i="12"/>
  <c r="H13" i="12"/>
  <c r="H12" i="12"/>
  <c r="G138" i="12" l="1"/>
  <c r="G149" i="12"/>
  <c r="K125" i="12"/>
  <c r="G115" i="12"/>
  <c r="G102" i="12"/>
  <c r="J125" i="12"/>
  <c r="H30" i="12"/>
  <c r="F171" i="11"/>
  <c r="E171" i="11"/>
  <c r="D171" i="11"/>
  <c r="I170" i="11"/>
  <c r="I167" i="11"/>
  <c r="I166" i="11" s="1"/>
  <c r="I171" i="11" s="1"/>
  <c r="H166" i="11"/>
  <c r="H171" i="11" s="1"/>
  <c r="G166" i="11"/>
  <c r="G171" i="11" s="1"/>
  <c r="F166" i="11"/>
  <c r="E166" i="11"/>
  <c r="D166" i="11"/>
  <c r="C166" i="11"/>
  <c r="C171" i="11" s="1"/>
  <c r="G162" i="11"/>
  <c r="F162" i="11"/>
  <c r="E162" i="11"/>
  <c r="D162" i="11"/>
  <c r="K149" i="11"/>
  <c r="J149" i="11"/>
  <c r="H149" i="11"/>
  <c r="F149" i="11"/>
  <c r="E149" i="11"/>
  <c r="D149" i="11"/>
  <c r="L148" i="11"/>
  <c r="L149" i="11" s="1"/>
  <c r="I148" i="11"/>
  <c r="I149" i="11" s="1"/>
  <c r="G148" i="11"/>
  <c r="G147" i="11"/>
  <c r="G146" i="11"/>
  <c r="G145" i="11"/>
  <c r="G144" i="11"/>
  <c r="G143" i="11"/>
  <c r="G142" i="11"/>
  <c r="O138" i="11"/>
  <c r="N138" i="11"/>
  <c r="M138" i="11"/>
  <c r="L138" i="11"/>
  <c r="K138" i="11"/>
  <c r="J138" i="11"/>
  <c r="I138" i="11"/>
  <c r="H138" i="11"/>
  <c r="F138" i="11"/>
  <c r="E138" i="11"/>
  <c r="D138" i="11"/>
  <c r="G137" i="11"/>
  <c r="G136" i="11"/>
  <c r="G135" i="11"/>
  <c r="G134" i="11"/>
  <c r="G133" i="11"/>
  <c r="G132" i="11"/>
  <c r="G131" i="11"/>
  <c r="I125" i="11"/>
  <c r="H125" i="11"/>
  <c r="G125" i="11"/>
  <c r="F125" i="11"/>
  <c r="E125" i="11"/>
  <c r="D125" i="11"/>
  <c r="K124" i="11"/>
  <c r="J124" i="11"/>
  <c r="K123" i="11"/>
  <c r="J123" i="11"/>
  <c r="K122" i="11"/>
  <c r="J122" i="11"/>
  <c r="K121" i="11"/>
  <c r="J121" i="11"/>
  <c r="K120" i="11"/>
  <c r="J120" i="11"/>
  <c r="K119" i="11"/>
  <c r="J119" i="11"/>
  <c r="K118" i="11"/>
  <c r="J118" i="11"/>
  <c r="J115" i="11"/>
  <c r="I115" i="11"/>
  <c r="H115" i="11"/>
  <c r="F115" i="11"/>
  <c r="E115" i="11"/>
  <c r="D115" i="11"/>
  <c r="G114" i="11"/>
  <c r="G113" i="11"/>
  <c r="G112" i="11"/>
  <c r="G111" i="11"/>
  <c r="G110" i="11"/>
  <c r="G109" i="11"/>
  <c r="G108" i="11"/>
  <c r="F102" i="11"/>
  <c r="E102" i="11"/>
  <c r="D102" i="11"/>
  <c r="G101" i="11"/>
  <c r="G100" i="11"/>
  <c r="G99" i="11"/>
  <c r="G98" i="11"/>
  <c r="G97" i="11"/>
  <c r="G96" i="11"/>
  <c r="K92" i="11"/>
  <c r="J92" i="11"/>
  <c r="I92" i="11"/>
  <c r="H92" i="11"/>
  <c r="G92" i="11"/>
  <c r="F92" i="11"/>
  <c r="E92" i="11"/>
  <c r="D92" i="11"/>
  <c r="K81" i="11"/>
  <c r="J81" i="11"/>
  <c r="I81" i="11"/>
  <c r="H81" i="11"/>
  <c r="G81" i="11"/>
  <c r="F81" i="11"/>
  <c r="E81" i="11"/>
  <c r="D81" i="11"/>
  <c r="L70" i="11"/>
  <c r="K70" i="11"/>
  <c r="J70" i="11"/>
  <c r="I70" i="11"/>
  <c r="H70" i="11"/>
  <c r="G70" i="11"/>
  <c r="F70" i="11"/>
  <c r="E70" i="11"/>
  <c r="D70" i="11"/>
  <c r="K57" i="11"/>
  <c r="J57" i="11"/>
  <c r="I57" i="11"/>
  <c r="H57" i="11"/>
  <c r="G57" i="11"/>
  <c r="F57" i="11"/>
  <c r="E57" i="11"/>
  <c r="D56" i="11"/>
  <c r="K43" i="11"/>
  <c r="J43" i="11"/>
  <c r="I43" i="11"/>
  <c r="H43" i="11"/>
  <c r="G43" i="11"/>
  <c r="F43" i="11"/>
  <c r="E43" i="11"/>
  <c r="D42" i="11"/>
  <c r="D43" i="11" s="1"/>
  <c r="G30" i="11"/>
  <c r="F30" i="11"/>
  <c r="E30" i="11"/>
  <c r="D30" i="11"/>
  <c r="H29" i="11"/>
  <c r="H30" i="11" s="1"/>
  <c r="H28" i="11"/>
  <c r="H27" i="11"/>
  <c r="H26" i="11"/>
  <c r="H25" i="11"/>
  <c r="H24" i="11"/>
  <c r="H23" i="11"/>
  <c r="O19" i="11"/>
  <c r="N19" i="11"/>
  <c r="M19" i="11"/>
  <c r="L19" i="11"/>
  <c r="K19" i="11"/>
  <c r="J19" i="11"/>
  <c r="I19" i="11"/>
  <c r="G19" i="11"/>
  <c r="F19" i="11"/>
  <c r="E19" i="11"/>
  <c r="D19" i="11"/>
  <c r="H18" i="11"/>
  <c r="H17" i="11"/>
  <c r="H16" i="11"/>
  <c r="H15" i="11"/>
  <c r="H14" i="11"/>
  <c r="H13" i="11"/>
  <c r="H12" i="11"/>
  <c r="I166" i="10"/>
  <c r="I171" i="10" s="1"/>
  <c r="H166" i="10"/>
  <c r="H171" i="10" s="1"/>
  <c r="G166" i="10"/>
  <c r="G171" i="10" s="1"/>
  <c r="F166" i="10"/>
  <c r="F171" i="10" s="1"/>
  <c r="E166" i="10"/>
  <c r="E171" i="10" s="1"/>
  <c r="D166" i="10"/>
  <c r="D171" i="10" s="1"/>
  <c r="C166" i="10"/>
  <c r="C171" i="10" s="1"/>
  <c r="G162" i="10"/>
  <c r="F162" i="10"/>
  <c r="E162" i="10"/>
  <c r="D162" i="10"/>
  <c r="L149" i="10"/>
  <c r="K149" i="10"/>
  <c r="J149" i="10"/>
  <c r="I149" i="10"/>
  <c r="H149" i="10"/>
  <c r="F149" i="10"/>
  <c r="E149" i="10"/>
  <c r="D149" i="10"/>
  <c r="G148" i="10"/>
  <c r="G147" i="10"/>
  <c r="G146" i="10"/>
  <c r="G145" i="10"/>
  <c r="G144" i="10"/>
  <c r="G143" i="10"/>
  <c r="G142" i="10"/>
  <c r="O138" i="10"/>
  <c r="N138" i="10"/>
  <c r="M138" i="10"/>
  <c r="L138" i="10"/>
  <c r="K138" i="10"/>
  <c r="J138" i="10"/>
  <c r="I138" i="10"/>
  <c r="H138" i="10"/>
  <c r="F138" i="10"/>
  <c r="E138" i="10"/>
  <c r="D138" i="10"/>
  <c r="G137" i="10"/>
  <c r="G136" i="10"/>
  <c r="G135" i="10"/>
  <c r="G134" i="10"/>
  <c r="G133" i="10"/>
  <c r="G132" i="10"/>
  <c r="G131" i="10"/>
  <c r="I125" i="10"/>
  <c r="H125" i="10"/>
  <c r="G125" i="10"/>
  <c r="F125" i="10"/>
  <c r="E125" i="10"/>
  <c r="D125" i="10"/>
  <c r="K124" i="10"/>
  <c r="J124" i="10"/>
  <c r="K123" i="10"/>
  <c r="J123" i="10"/>
  <c r="K122" i="10"/>
  <c r="J122" i="10"/>
  <c r="K121" i="10"/>
  <c r="J121" i="10"/>
  <c r="K120" i="10"/>
  <c r="J120" i="10"/>
  <c r="K119" i="10"/>
  <c r="J119" i="10"/>
  <c r="K118" i="10"/>
  <c r="J118" i="10"/>
  <c r="J115" i="10"/>
  <c r="I115" i="10"/>
  <c r="H115" i="10"/>
  <c r="F115" i="10"/>
  <c r="E115" i="10"/>
  <c r="D115" i="10"/>
  <c r="G114" i="10"/>
  <c r="G113" i="10"/>
  <c r="G112" i="10"/>
  <c r="G111" i="10"/>
  <c r="G110" i="10"/>
  <c r="G109" i="10"/>
  <c r="G108" i="10"/>
  <c r="F102" i="10"/>
  <c r="E102" i="10"/>
  <c r="D102" i="10"/>
  <c r="G101" i="10"/>
  <c r="G100" i="10"/>
  <c r="G99" i="10"/>
  <c r="G98" i="10"/>
  <c r="G97" i="10"/>
  <c r="G96" i="10"/>
  <c r="K92" i="10"/>
  <c r="J92" i="10"/>
  <c r="I92" i="10"/>
  <c r="H92" i="10"/>
  <c r="G92" i="10"/>
  <c r="F92" i="10"/>
  <c r="E92" i="10"/>
  <c r="D92" i="10"/>
  <c r="K81" i="10"/>
  <c r="J81" i="10"/>
  <c r="I81" i="10"/>
  <c r="H81" i="10"/>
  <c r="G81" i="10"/>
  <c r="F81" i="10"/>
  <c r="E81" i="10"/>
  <c r="D81" i="10"/>
  <c r="L70" i="10"/>
  <c r="K70" i="10"/>
  <c r="J70" i="10"/>
  <c r="I70" i="10"/>
  <c r="H70" i="10"/>
  <c r="G70" i="10"/>
  <c r="F70" i="10"/>
  <c r="E70" i="10"/>
  <c r="D70" i="10"/>
  <c r="K57" i="10"/>
  <c r="J57" i="10"/>
  <c r="I57" i="10"/>
  <c r="H57" i="10"/>
  <c r="G57" i="10"/>
  <c r="F57" i="10"/>
  <c r="E57" i="10"/>
  <c r="D57" i="10"/>
  <c r="J43" i="10"/>
  <c r="I43" i="10"/>
  <c r="H43" i="10"/>
  <c r="F43" i="10"/>
  <c r="E43" i="10"/>
  <c r="D43" i="10"/>
  <c r="G30" i="10"/>
  <c r="F30" i="10"/>
  <c r="E30" i="10"/>
  <c r="D30" i="10"/>
  <c r="H29" i="10"/>
  <c r="H28" i="10"/>
  <c r="H27" i="10"/>
  <c r="H26" i="10"/>
  <c r="H25" i="10"/>
  <c r="H24" i="10"/>
  <c r="H23" i="10"/>
  <c r="O19" i="10"/>
  <c r="N19" i="10"/>
  <c r="M19" i="10"/>
  <c r="L19" i="10"/>
  <c r="K19" i="10"/>
  <c r="J19" i="10"/>
  <c r="I19" i="10"/>
  <c r="F19" i="10"/>
  <c r="E19" i="10"/>
  <c r="D19" i="10"/>
  <c r="H18" i="10"/>
  <c r="H17" i="10"/>
  <c r="H16" i="10"/>
  <c r="H15" i="10"/>
  <c r="H14" i="10"/>
  <c r="H13" i="10"/>
  <c r="H12" i="10"/>
  <c r="D57" i="11" l="1"/>
  <c r="D56" i="38"/>
  <c r="D57" i="38" s="1"/>
  <c r="G138" i="10"/>
  <c r="G138" i="11"/>
  <c r="G115" i="10"/>
  <c r="G115" i="11"/>
  <c r="J125" i="10"/>
  <c r="G149" i="10"/>
  <c r="H19" i="11"/>
  <c r="K125" i="11"/>
  <c r="G102" i="10"/>
  <c r="J125" i="11"/>
  <c r="G149" i="11"/>
  <c r="G102" i="11"/>
  <c r="K125" i="10"/>
  <c r="H19" i="10"/>
  <c r="I166" i="9"/>
  <c r="I171" i="9" s="1"/>
  <c r="H166" i="9"/>
  <c r="H171" i="9" s="1"/>
  <c r="G166" i="9"/>
  <c r="G171" i="9" s="1"/>
  <c r="F166" i="9"/>
  <c r="F171" i="9" s="1"/>
  <c r="E166" i="9"/>
  <c r="E171" i="9" s="1"/>
  <c r="D166" i="9"/>
  <c r="D171" i="9" s="1"/>
  <c r="C166" i="9"/>
  <c r="C171" i="9" s="1"/>
  <c r="G162" i="9"/>
  <c r="F162" i="9"/>
  <c r="E162" i="9"/>
  <c r="D162" i="9"/>
  <c r="L149" i="9"/>
  <c r="K149" i="9"/>
  <c r="J149" i="9"/>
  <c r="I149" i="9"/>
  <c r="H149" i="9"/>
  <c r="F149" i="9"/>
  <c r="E149" i="9"/>
  <c r="D149" i="9"/>
  <c r="G148" i="9"/>
  <c r="G147" i="9"/>
  <c r="G146" i="9"/>
  <c r="G145" i="9"/>
  <c r="G144" i="9"/>
  <c r="G143" i="9"/>
  <c r="G149" i="9" s="1"/>
  <c r="G142" i="9"/>
  <c r="O138" i="9"/>
  <c r="N138" i="9"/>
  <c r="M138" i="9"/>
  <c r="L138" i="9"/>
  <c r="K138" i="9"/>
  <c r="J138" i="9"/>
  <c r="I138" i="9"/>
  <c r="H138" i="9"/>
  <c r="F138" i="9"/>
  <c r="E138" i="9"/>
  <c r="D138" i="9"/>
  <c r="G137" i="9"/>
  <c r="G136" i="9"/>
  <c r="G135" i="9"/>
  <c r="G134" i="9"/>
  <c r="G133" i="9"/>
  <c r="G132" i="9"/>
  <c r="G131" i="9"/>
  <c r="I125" i="9"/>
  <c r="H125" i="9"/>
  <c r="G125" i="9"/>
  <c r="F125" i="9"/>
  <c r="E125" i="9"/>
  <c r="D125" i="9"/>
  <c r="K124" i="9"/>
  <c r="J124" i="9"/>
  <c r="K123" i="9"/>
  <c r="J123" i="9"/>
  <c r="K122" i="9"/>
  <c r="J122" i="9"/>
  <c r="K121" i="9"/>
  <c r="J121" i="9"/>
  <c r="K120" i="9"/>
  <c r="J120" i="9"/>
  <c r="K119" i="9"/>
  <c r="J119" i="9"/>
  <c r="K118" i="9"/>
  <c r="J118" i="9"/>
  <c r="J115" i="9"/>
  <c r="I115" i="9"/>
  <c r="H115" i="9"/>
  <c r="F115" i="9"/>
  <c r="E115" i="9"/>
  <c r="D115" i="9"/>
  <c r="G114" i="9"/>
  <c r="G113" i="9"/>
  <c r="G112" i="9"/>
  <c r="G111" i="9"/>
  <c r="G110" i="9"/>
  <c r="G109" i="9"/>
  <c r="G108" i="9"/>
  <c r="G115" i="9" s="1"/>
  <c r="F102" i="9"/>
  <c r="E102" i="9"/>
  <c r="G101" i="9"/>
  <c r="G100" i="9"/>
  <c r="G99" i="9"/>
  <c r="G98" i="9"/>
  <c r="G97" i="9"/>
  <c r="G96" i="9"/>
  <c r="G102" i="9" s="1"/>
  <c r="K92" i="9"/>
  <c r="J92" i="9"/>
  <c r="I92" i="9"/>
  <c r="H92" i="9"/>
  <c r="G92" i="9"/>
  <c r="F92" i="9"/>
  <c r="E92" i="9"/>
  <c r="D92" i="9"/>
  <c r="K81" i="9"/>
  <c r="J81" i="9"/>
  <c r="I81" i="9"/>
  <c r="H81" i="9"/>
  <c r="G81" i="9"/>
  <c r="F81" i="9"/>
  <c r="E81" i="9"/>
  <c r="D81" i="9"/>
  <c r="L70" i="9"/>
  <c r="K70" i="9"/>
  <c r="J70" i="9"/>
  <c r="I70" i="9"/>
  <c r="H70" i="9"/>
  <c r="G70" i="9"/>
  <c r="F70" i="9"/>
  <c r="E70" i="9"/>
  <c r="D70" i="9"/>
  <c r="K57" i="9"/>
  <c r="J57" i="9"/>
  <c r="I57" i="9"/>
  <c r="H57" i="9"/>
  <c r="G57" i="9"/>
  <c r="F57" i="9"/>
  <c r="E57" i="9"/>
  <c r="D57" i="9"/>
  <c r="K43" i="9"/>
  <c r="J43" i="9"/>
  <c r="I43" i="9"/>
  <c r="H43" i="9"/>
  <c r="G43" i="9"/>
  <c r="F43" i="9"/>
  <c r="E43" i="9"/>
  <c r="D43" i="9"/>
  <c r="G30" i="9"/>
  <c r="F30" i="9"/>
  <c r="E30" i="9"/>
  <c r="D30" i="9"/>
  <c r="H30" i="9" s="1"/>
  <c r="H29" i="9"/>
  <c r="H28" i="9"/>
  <c r="H27" i="9"/>
  <c r="H26" i="9"/>
  <c r="H25" i="9"/>
  <c r="H24" i="9"/>
  <c r="H23" i="9"/>
  <c r="O19" i="9"/>
  <c r="N19" i="9"/>
  <c r="M19" i="9"/>
  <c r="L19" i="9"/>
  <c r="K19" i="9"/>
  <c r="J19" i="9"/>
  <c r="I19" i="9"/>
  <c r="F19" i="9"/>
  <c r="E19" i="9"/>
  <c r="D19" i="9"/>
  <c r="H19" i="9" s="1"/>
  <c r="H18" i="9"/>
  <c r="H17" i="9"/>
  <c r="H16" i="9"/>
  <c r="H15" i="9"/>
  <c r="H14" i="9"/>
  <c r="H13" i="9"/>
  <c r="H12" i="9"/>
  <c r="K125" i="9" l="1"/>
  <c r="J125" i="9"/>
  <c r="G138" i="9"/>
  <c r="D171" i="4"/>
  <c r="I170" i="4"/>
  <c r="I166" i="4"/>
  <c r="I171" i="4" s="1"/>
  <c r="H166" i="4"/>
  <c r="H171" i="4" s="1"/>
  <c r="G166" i="4"/>
  <c r="G171" i="4" s="1"/>
  <c r="F166" i="4"/>
  <c r="F171" i="4" s="1"/>
  <c r="E166" i="4"/>
  <c r="E171" i="4" s="1"/>
  <c r="D166" i="4"/>
  <c r="C166" i="4"/>
  <c r="C171" i="4" s="1"/>
  <c r="G162" i="4"/>
  <c r="F162" i="4"/>
  <c r="E162" i="4"/>
  <c r="D162" i="4"/>
  <c r="L149" i="4"/>
  <c r="K149" i="4"/>
  <c r="J149" i="4"/>
  <c r="I149" i="4"/>
  <c r="H149" i="4"/>
  <c r="F149" i="4"/>
  <c r="E149" i="4"/>
  <c r="D149" i="4"/>
  <c r="G148" i="4"/>
  <c r="G147" i="4"/>
  <c r="G146" i="4"/>
  <c r="G145" i="4"/>
  <c r="G144" i="4"/>
  <c r="G143" i="4"/>
  <c r="G142" i="4"/>
  <c r="G149" i="4" s="1"/>
  <c r="O138" i="4"/>
  <c r="N138" i="4"/>
  <c r="M138" i="4"/>
  <c r="L138" i="4"/>
  <c r="K138" i="4"/>
  <c r="J138" i="4"/>
  <c r="I138" i="4"/>
  <c r="H138" i="4"/>
  <c r="F138" i="4"/>
  <c r="E138" i="4"/>
  <c r="D138" i="4"/>
  <c r="G137" i="4"/>
  <c r="G136" i="4"/>
  <c r="G135" i="4"/>
  <c r="G134" i="4"/>
  <c r="G133" i="4"/>
  <c r="G132" i="4"/>
  <c r="G131" i="4"/>
  <c r="I125" i="4"/>
  <c r="H125" i="4"/>
  <c r="G125" i="4"/>
  <c r="F125" i="4"/>
  <c r="E125" i="4"/>
  <c r="D125" i="4"/>
  <c r="K124" i="4"/>
  <c r="J124" i="4"/>
  <c r="K123" i="4"/>
  <c r="J123" i="4"/>
  <c r="K122" i="4"/>
  <c r="J122" i="4"/>
  <c r="K121" i="4"/>
  <c r="J121" i="4"/>
  <c r="K120" i="4"/>
  <c r="J120" i="4"/>
  <c r="K119" i="4"/>
  <c r="J119" i="4"/>
  <c r="K118" i="4"/>
  <c r="J118" i="4"/>
  <c r="J115" i="4"/>
  <c r="I115" i="4"/>
  <c r="H115" i="4"/>
  <c r="F115" i="4"/>
  <c r="E115" i="4"/>
  <c r="D115" i="4"/>
  <c r="G114" i="4"/>
  <c r="G113" i="4"/>
  <c r="G112" i="4"/>
  <c r="G111" i="4"/>
  <c r="G110" i="4"/>
  <c r="G109" i="4"/>
  <c r="G108" i="4"/>
  <c r="F102" i="4"/>
  <c r="E102" i="4"/>
  <c r="D102" i="4"/>
  <c r="G101" i="4"/>
  <c r="G100" i="4"/>
  <c r="G99" i="4"/>
  <c r="G98" i="4"/>
  <c r="G97" i="4"/>
  <c r="G102" i="4" s="1"/>
  <c r="G96" i="4"/>
  <c r="K92" i="4"/>
  <c r="J92" i="4"/>
  <c r="I92" i="4"/>
  <c r="H92" i="4"/>
  <c r="G92" i="4"/>
  <c r="F92" i="4"/>
  <c r="E92" i="4"/>
  <c r="D92" i="4"/>
  <c r="K81" i="4"/>
  <c r="J81" i="4"/>
  <c r="I81" i="4"/>
  <c r="H81" i="4"/>
  <c r="G81" i="4"/>
  <c r="F81" i="4"/>
  <c r="E81" i="4"/>
  <c r="D81" i="4"/>
  <c r="L70" i="4"/>
  <c r="K70" i="4"/>
  <c r="J70" i="4"/>
  <c r="I70" i="4"/>
  <c r="H70" i="4"/>
  <c r="G70" i="4"/>
  <c r="F70" i="4"/>
  <c r="E70" i="4"/>
  <c r="D70" i="4"/>
  <c r="K57" i="4"/>
  <c r="J57" i="4"/>
  <c r="I57" i="4"/>
  <c r="H57" i="4"/>
  <c r="G57" i="4"/>
  <c r="F57" i="4"/>
  <c r="E57" i="4"/>
  <c r="D57" i="4"/>
  <c r="K43" i="4"/>
  <c r="J43" i="4"/>
  <c r="I43" i="4"/>
  <c r="H43" i="4"/>
  <c r="G43" i="4"/>
  <c r="F43" i="4"/>
  <c r="E43" i="4"/>
  <c r="D43" i="4"/>
  <c r="G30" i="4"/>
  <c r="F30" i="4"/>
  <c r="E30" i="4"/>
  <c r="D30" i="4"/>
  <c r="H29" i="4"/>
  <c r="H28" i="4"/>
  <c r="H27" i="4"/>
  <c r="H26" i="4"/>
  <c r="H25" i="4"/>
  <c r="H24" i="4"/>
  <c r="H23" i="4"/>
  <c r="O19" i="4"/>
  <c r="N19" i="4"/>
  <c r="M19" i="4"/>
  <c r="L19" i="4"/>
  <c r="K19" i="4"/>
  <c r="J19" i="4"/>
  <c r="I19" i="4"/>
  <c r="F19" i="4"/>
  <c r="E19" i="4"/>
  <c r="D19" i="4"/>
  <c r="H19" i="4" s="1"/>
  <c r="H18" i="4"/>
  <c r="H17" i="4"/>
  <c r="H16" i="4"/>
  <c r="H15" i="4"/>
  <c r="H14" i="4"/>
  <c r="H13" i="4"/>
  <c r="H12" i="4"/>
  <c r="G138" i="4" l="1"/>
  <c r="K125" i="4"/>
  <c r="J125" i="4"/>
  <c r="G115" i="4"/>
  <c r="H30" i="4"/>
  <c r="I170" i="8"/>
  <c r="I166" i="8"/>
  <c r="I171" i="8" s="1"/>
  <c r="H166" i="8"/>
  <c r="H171" i="8" s="1"/>
  <c r="G166" i="8"/>
  <c r="G171" i="8" s="1"/>
  <c r="F166" i="8"/>
  <c r="F171" i="8" s="1"/>
  <c r="E166" i="8"/>
  <c r="E171" i="8" s="1"/>
  <c r="D166" i="8"/>
  <c r="D171" i="8" s="1"/>
  <c r="C166" i="8"/>
  <c r="C171" i="8" s="1"/>
  <c r="G162" i="8"/>
  <c r="F162" i="8"/>
  <c r="E162" i="8"/>
  <c r="D162" i="8"/>
  <c r="L149" i="8"/>
  <c r="K149" i="8"/>
  <c r="J149" i="8"/>
  <c r="I149" i="8"/>
  <c r="H149" i="8"/>
  <c r="F149" i="8"/>
  <c r="E149" i="8"/>
  <c r="D149" i="8"/>
  <c r="G148" i="8"/>
  <c r="G147" i="8"/>
  <c r="G146" i="8"/>
  <c r="G145" i="8"/>
  <c r="G144" i="8"/>
  <c r="G143" i="8"/>
  <c r="G142" i="8"/>
  <c r="G149" i="8" s="1"/>
  <c r="O138" i="8"/>
  <c r="N138" i="8"/>
  <c r="M138" i="8"/>
  <c r="L138" i="8"/>
  <c r="K138" i="8"/>
  <c r="J138" i="8"/>
  <c r="I138" i="8"/>
  <c r="H138" i="8"/>
  <c r="F138" i="8"/>
  <c r="E138" i="8"/>
  <c r="D138" i="8"/>
  <c r="G137" i="8"/>
  <c r="G136" i="8"/>
  <c r="G135" i="8"/>
  <c r="G134" i="8"/>
  <c r="G133" i="8"/>
  <c r="G132" i="8"/>
  <c r="G131" i="8"/>
  <c r="I125" i="8"/>
  <c r="H125" i="8"/>
  <c r="G125" i="8"/>
  <c r="F125" i="8"/>
  <c r="E125" i="8"/>
  <c r="D125" i="8"/>
  <c r="K124" i="8"/>
  <c r="J124" i="8"/>
  <c r="K123" i="8"/>
  <c r="J123" i="8"/>
  <c r="K122" i="8"/>
  <c r="J122" i="8"/>
  <c r="K121" i="8"/>
  <c r="J121" i="8"/>
  <c r="K120" i="8"/>
  <c r="J120" i="8"/>
  <c r="K119" i="8"/>
  <c r="J119" i="8"/>
  <c r="K118" i="8"/>
  <c r="J118" i="8"/>
  <c r="J125" i="8" s="1"/>
  <c r="J115" i="8"/>
  <c r="I115" i="8"/>
  <c r="H115" i="8"/>
  <c r="F115" i="8"/>
  <c r="E115" i="8"/>
  <c r="D115" i="8"/>
  <c r="G114" i="8"/>
  <c r="G113" i="8"/>
  <c r="G112" i="8"/>
  <c r="G111" i="8"/>
  <c r="G110" i="8"/>
  <c r="G109" i="8"/>
  <c r="G108" i="8"/>
  <c r="F102" i="8"/>
  <c r="E102" i="8"/>
  <c r="D102" i="8"/>
  <c r="G101" i="8"/>
  <c r="G100" i="8"/>
  <c r="G99" i="8"/>
  <c r="G98" i="8"/>
  <c r="G97" i="8"/>
  <c r="G96" i="8"/>
  <c r="G102" i="8" s="1"/>
  <c r="K92" i="8"/>
  <c r="J92" i="8"/>
  <c r="I92" i="8"/>
  <c r="H92" i="8"/>
  <c r="G92" i="8"/>
  <c r="F92" i="8"/>
  <c r="E92" i="8"/>
  <c r="D92" i="8"/>
  <c r="K81" i="8"/>
  <c r="J81" i="8"/>
  <c r="I81" i="8"/>
  <c r="H81" i="8"/>
  <c r="G81" i="8"/>
  <c r="F81" i="8"/>
  <c r="E81" i="8"/>
  <c r="D81" i="8"/>
  <c r="L70" i="8"/>
  <c r="K70" i="8"/>
  <c r="J70" i="8"/>
  <c r="I70" i="8"/>
  <c r="H70" i="8"/>
  <c r="G70" i="8"/>
  <c r="F70" i="8"/>
  <c r="E70" i="8"/>
  <c r="D70" i="8"/>
  <c r="K57" i="8"/>
  <c r="J57" i="8"/>
  <c r="I57" i="8"/>
  <c r="H57" i="8"/>
  <c r="G57" i="8"/>
  <c r="F57" i="8"/>
  <c r="E57" i="8"/>
  <c r="D57" i="8"/>
  <c r="K43" i="8"/>
  <c r="J43" i="8"/>
  <c r="I43" i="8"/>
  <c r="H43" i="8"/>
  <c r="G43" i="8"/>
  <c r="F43" i="8"/>
  <c r="E43" i="8"/>
  <c r="D43" i="8"/>
  <c r="F30" i="8"/>
  <c r="E30" i="8"/>
  <c r="G29" i="8"/>
  <c r="G30" i="8" s="1"/>
  <c r="D29" i="8"/>
  <c r="D30" i="8" s="1"/>
  <c r="H28" i="8"/>
  <c r="H27" i="8"/>
  <c r="H26" i="8"/>
  <c r="H25" i="8"/>
  <c r="H24" i="8"/>
  <c r="H23" i="8"/>
  <c r="O19" i="8"/>
  <c r="N19" i="8"/>
  <c r="M19" i="8"/>
  <c r="L19" i="8"/>
  <c r="K19" i="8"/>
  <c r="J19" i="8"/>
  <c r="I19" i="8"/>
  <c r="G19" i="8"/>
  <c r="F19" i="8"/>
  <c r="E19" i="8"/>
  <c r="D19" i="8"/>
  <c r="H18" i="8"/>
  <c r="H17" i="8"/>
  <c r="H16" i="8"/>
  <c r="H15" i="8"/>
  <c r="H14" i="8"/>
  <c r="H13" i="8"/>
  <c r="H12" i="8"/>
  <c r="H19" i="8" l="1"/>
  <c r="G115" i="8"/>
  <c r="H30" i="8"/>
  <c r="K125" i="8"/>
  <c r="G138" i="8"/>
  <c r="H29" i="8"/>
  <c r="I166" i="7" l="1"/>
  <c r="I171" i="7" s="1"/>
  <c r="H166" i="7"/>
  <c r="H171" i="7" s="1"/>
  <c r="G166" i="7"/>
  <c r="G171" i="7" s="1"/>
  <c r="F166" i="7"/>
  <c r="F171" i="7" s="1"/>
  <c r="E166" i="7"/>
  <c r="E171" i="7" s="1"/>
  <c r="D166" i="7"/>
  <c r="D171" i="7" s="1"/>
  <c r="C166" i="7"/>
  <c r="C171" i="7" s="1"/>
  <c r="G162" i="7"/>
  <c r="F162" i="7"/>
  <c r="E162" i="7"/>
  <c r="D162" i="7"/>
  <c r="L149" i="7"/>
  <c r="K149" i="7"/>
  <c r="J149" i="7"/>
  <c r="I149" i="7"/>
  <c r="H149" i="7"/>
  <c r="F149" i="7"/>
  <c r="E149" i="7"/>
  <c r="D149" i="7"/>
  <c r="G148" i="7"/>
  <c r="G147" i="7"/>
  <c r="G146" i="7"/>
  <c r="G145" i="7"/>
  <c r="G144" i="7"/>
  <c r="G143" i="7"/>
  <c r="G142" i="7"/>
  <c r="G149" i="7" s="1"/>
  <c r="O138" i="7"/>
  <c r="N138" i="7"/>
  <c r="M138" i="7"/>
  <c r="L138" i="7"/>
  <c r="K138" i="7"/>
  <c r="J138" i="7"/>
  <c r="I138" i="7"/>
  <c r="H138" i="7"/>
  <c r="F138" i="7"/>
  <c r="E138" i="7"/>
  <c r="D138" i="7"/>
  <c r="G137" i="7"/>
  <c r="G136" i="7"/>
  <c r="G135" i="7"/>
  <c r="G134" i="7"/>
  <c r="G133" i="7"/>
  <c r="G132" i="7"/>
  <c r="G131" i="7"/>
  <c r="I125" i="7"/>
  <c r="H125" i="7"/>
  <c r="G125" i="7"/>
  <c r="F125" i="7"/>
  <c r="E125" i="7"/>
  <c r="D125" i="7"/>
  <c r="K124" i="7"/>
  <c r="J124" i="7"/>
  <c r="K123" i="7"/>
  <c r="J123" i="7"/>
  <c r="K122" i="7"/>
  <c r="J122" i="7"/>
  <c r="K121" i="7"/>
  <c r="J121" i="7"/>
  <c r="K120" i="7"/>
  <c r="J120" i="7"/>
  <c r="K119" i="7"/>
  <c r="J119" i="7"/>
  <c r="K118" i="7"/>
  <c r="J118" i="7"/>
  <c r="J115" i="7"/>
  <c r="I115" i="7"/>
  <c r="H115" i="7"/>
  <c r="F115" i="7"/>
  <c r="E115" i="7"/>
  <c r="D115" i="7"/>
  <c r="G114" i="7"/>
  <c r="G113" i="7"/>
  <c r="G112" i="7"/>
  <c r="G111" i="7"/>
  <c r="G110" i="7"/>
  <c r="G109" i="7"/>
  <c r="G108" i="7"/>
  <c r="F102" i="7"/>
  <c r="E102" i="7"/>
  <c r="D102" i="7"/>
  <c r="G101" i="7"/>
  <c r="G100" i="7"/>
  <c r="G99" i="7"/>
  <c r="G98" i="7"/>
  <c r="G97" i="7"/>
  <c r="G96" i="7"/>
  <c r="K92" i="7"/>
  <c r="J92" i="7"/>
  <c r="I92" i="7"/>
  <c r="H92" i="7"/>
  <c r="G92" i="7"/>
  <c r="F92" i="7"/>
  <c r="E92" i="7"/>
  <c r="D92" i="7"/>
  <c r="K81" i="7"/>
  <c r="J81" i="7"/>
  <c r="I81" i="7"/>
  <c r="H81" i="7"/>
  <c r="G81" i="7"/>
  <c r="F81" i="7"/>
  <c r="E81" i="7"/>
  <c r="D81" i="7"/>
  <c r="L70" i="7"/>
  <c r="K70" i="7"/>
  <c r="J70" i="7"/>
  <c r="I70" i="7"/>
  <c r="H70" i="7"/>
  <c r="G70" i="7"/>
  <c r="F70" i="7"/>
  <c r="E70" i="7"/>
  <c r="D70" i="7"/>
  <c r="K57" i="7"/>
  <c r="J57" i="7"/>
  <c r="I57" i="7"/>
  <c r="H57" i="7"/>
  <c r="G57" i="7"/>
  <c r="F57" i="7"/>
  <c r="E57" i="7"/>
  <c r="D57" i="7"/>
  <c r="J43" i="7"/>
  <c r="I43" i="7"/>
  <c r="H43" i="7"/>
  <c r="G43" i="7"/>
  <c r="F43" i="7"/>
  <c r="E43" i="7"/>
  <c r="D43" i="7"/>
  <c r="K42" i="7"/>
  <c r="G30" i="7"/>
  <c r="F30" i="7"/>
  <c r="E30" i="7"/>
  <c r="D29" i="7"/>
  <c r="D30" i="7" s="1"/>
  <c r="H28" i="7"/>
  <c r="H27" i="7"/>
  <c r="H26" i="7"/>
  <c r="H25" i="7"/>
  <c r="H24" i="7"/>
  <c r="H23" i="7"/>
  <c r="O19" i="7"/>
  <c r="N19" i="7"/>
  <c r="M19" i="7"/>
  <c r="L19" i="7"/>
  <c r="K19" i="7"/>
  <c r="J19" i="7"/>
  <c r="I19" i="7"/>
  <c r="F19" i="7"/>
  <c r="E19" i="7"/>
  <c r="D19" i="7"/>
  <c r="H19" i="7" s="1"/>
  <c r="H18" i="7"/>
  <c r="H17" i="7"/>
  <c r="H16" i="7"/>
  <c r="H15" i="7"/>
  <c r="H14" i="7"/>
  <c r="H13" i="7"/>
  <c r="H12" i="7"/>
  <c r="G138" i="7" l="1"/>
  <c r="K43" i="7"/>
  <c r="K42" i="38"/>
  <c r="K43" i="38" s="1"/>
  <c r="K125" i="7"/>
  <c r="G115" i="7"/>
  <c r="J125" i="7"/>
  <c r="G102" i="7"/>
  <c r="H30" i="7"/>
  <c r="H29" i="7"/>
  <c r="I166" i="6" l="1"/>
  <c r="I171" i="6" s="1"/>
  <c r="H166" i="6"/>
  <c r="H171" i="6" s="1"/>
  <c r="G166" i="6"/>
  <c r="G171" i="6" s="1"/>
  <c r="F166" i="6"/>
  <c r="F171" i="6" s="1"/>
  <c r="E166" i="6"/>
  <c r="E171" i="6" s="1"/>
  <c r="D166" i="6"/>
  <c r="D171" i="6" s="1"/>
  <c r="C166" i="6"/>
  <c r="C171" i="6" s="1"/>
  <c r="G162" i="6"/>
  <c r="F162" i="6"/>
  <c r="E162" i="6"/>
  <c r="D162" i="6"/>
  <c r="L149" i="6"/>
  <c r="K149" i="6"/>
  <c r="J149" i="6"/>
  <c r="I149" i="6"/>
  <c r="H149" i="6"/>
  <c r="F149" i="6"/>
  <c r="E149" i="6"/>
  <c r="D149" i="6"/>
  <c r="G148" i="6"/>
  <c r="G147" i="6"/>
  <c r="G146" i="6"/>
  <c r="G145" i="6"/>
  <c r="G144" i="6"/>
  <c r="G143" i="6"/>
  <c r="G142" i="6"/>
  <c r="O138" i="6"/>
  <c r="N138" i="6"/>
  <c r="M138" i="6"/>
  <c r="L138" i="6"/>
  <c r="K138" i="6"/>
  <c r="J138" i="6"/>
  <c r="I138" i="6"/>
  <c r="H138" i="6"/>
  <c r="F138" i="6"/>
  <c r="E138" i="6"/>
  <c r="D138" i="6"/>
  <c r="G137" i="6"/>
  <c r="G136" i="6"/>
  <c r="G135" i="6"/>
  <c r="G134" i="6"/>
  <c r="G133" i="6"/>
  <c r="G132" i="6"/>
  <c r="G131" i="6"/>
  <c r="G138" i="6" s="1"/>
  <c r="I125" i="6"/>
  <c r="H125" i="6"/>
  <c r="G125" i="6"/>
  <c r="F125" i="6"/>
  <c r="E125" i="6"/>
  <c r="D125" i="6"/>
  <c r="K124" i="6"/>
  <c r="J124" i="6"/>
  <c r="K123" i="6"/>
  <c r="J123" i="6"/>
  <c r="K122" i="6"/>
  <c r="J122" i="6"/>
  <c r="K121" i="6"/>
  <c r="J121" i="6"/>
  <c r="K120" i="6"/>
  <c r="J120" i="6"/>
  <c r="K119" i="6"/>
  <c r="J119" i="6"/>
  <c r="K118" i="6"/>
  <c r="J118" i="6"/>
  <c r="J115" i="6"/>
  <c r="I115" i="6"/>
  <c r="H115" i="6"/>
  <c r="F115" i="6"/>
  <c r="E115" i="6"/>
  <c r="D115" i="6"/>
  <c r="G114" i="6"/>
  <c r="G113" i="6"/>
  <c r="G112" i="6"/>
  <c r="G111" i="6"/>
  <c r="G110" i="6"/>
  <c r="G109" i="6"/>
  <c r="G108" i="6"/>
  <c r="G115" i="6" s="1"/>
  <c r="F102" i="6"/>
  <c r="E102" i="6"/>
  <c r="D102" i="6"/>
  <c r="G101" i="6"/>
  <c r="G100" i="6"/>
  <c r="G99" i="6"/>
  <c r="G98" i="6"/>
  <c r="G97" i="6"/>
  <c r="G96" i="6"/>
  <c r="K92" i="6"/>
  <c r="J92" i="6"/>
  <c r="I92" i="6"/>
  <c r="H92" i="6"/>
  <c r="G92" i="6"/>
  <c r="F92" i="6"/>
  <c r="E92" i="6"/>
  <c r="D92" i="6"/>
  <c r="K81" i="6"/>
  <c r="J81" i="6"/>
  <c r="I81" i="6"/>
  <c r="H81" i="6"/>
  <c r="G81" i="6"/>
  <c r="F81" i="6"/>
  <c r="E81" i="6"/>
  <c r="D81" i="6"/>
  <c r="L70" i="6"/>
  <c r="K70" i="6"/>
  <c r="J70" i="6"/>
  <c r="I70" i="6"/>
  <c r="H70" i="6"/>
  <c r="G70" i="6"/>
  <c r="F70" i="6"/>
  <c r="E70" i="6"/>
  <c r="D70" i="6"/>
  <c r="K57" i="6"/>
  <c r="J57" i="6"/>
  <c r="I57" i="6"/>
  <c r="H57" i="6"/>
  <c r="G57" i="6"/>
  <c r="F57" i="6"/>
  <c r="E57" i="6"/>
  <c r="D57" i="6"/>
  <c r="K43" i="6"/>
  <c r="J43" i="6"/>
  <c r="I43" i="6"/>
  <c r="H43" i="6"/>
  <c r="G43" i="6"/>
  <c r="F43" i="6"/>
  <c r="E43" i="6"/>
  <c r="D43" i="6"/>
  <c r="G30" i="6"/>
  <c r="F30" i="6"/>
  <c r="E30" i="6"/>
  <c r="D30" i="6"/>
  <c r="H29" i="6"/>
  <c r="H28" i="6"/>
  <c r="H27" i="6"/>
  <c r="H26" i="6"/>
  <c r="H25" i="6"/>
  <c r="H24" i="6"/>
  <c r="H23" i="6"/>
  <c r="O19" i="6"/>
  <c r="N19" i="6"/>
  <c r="M19" i="6"/>
  <c r="L19" i="6"/>
  <c r="K19" i="6"/>
  <c r="J19" i="6"/>
  <c r="I19" i="6"/>
  <c r="F19" i="6"/>
  <c r="E19" i="6"/>
  <c r="D19" i="6"/>
  <c r="H18" i="6"/>
  <c r="H17" i="6"/>
  <c r="H16" i="6"/>
  <c r="H15" i="6"/>
  <c r="H14" i="6"/>
  <c r="H13" i="6"/>
  <c r="H12" i="6"/>
  <c r="J125" i="6" l="1"/>
  <c r="H19" i="6"/>
  <c r="G149" i="6"/>
  <c r="K125" i="6"/>
  <c r="H30" i="6"/>
  <c r="G102" i="6"/>
  <c r="I171" i="5"/>
  <c r="H171" i="5"/>
  <c r="G171" i="5"/>
  <c r="F166" i="5"/>
  <c r="F171" i="5" s="1"/>
  <c r="E166" i="5"/>
  <c r="E171" i="5" s="1"/>
  <c r="D166" i="5"/>
  <c r="D171" i="5" s="1"/>
  <c r="C166" i="5"/>
  <c r="C171" i="5" s="1"/>
  <c r="G162" i="5"/>
  <c r="F162" i="5"/>
  <c r="E162" i="5"/>
  <c r="D162" i="5"/>
  <c r="K149" i="5"/>
  <c r="J149" i="5"/>
  <c r="I149" i="5"/>
  <c r="H149" i="5"/>
  <c r="F149" i="5"/>
  <c r="E149" i="5"/>
  <c r="D149" i="5"/>
  <c r="L148" i="5"/>
  <c r="L149" i="5" s="1"/>
  <c r="J148" i="5"/>
  <c r="I148" i="5"/>
  <c r="E148" i="5"/>
  <c r="D148" i="5"/>
  <c r="G148" i="5" s="1"/>
  <c r="G147" i="5"/>
  <c r="G146" i="5"/>
  <c r="G145" i="5"/>
  <c r="G144" i="5"/>
  <c r="G143" i="5"/>
  <c r="G142" i="5"/>
  <c r="O138" i="5"/>
  <c r="M138" i="5"/>
  <c r="L138" i="5"/>
  <c r="K138" i="5"/>
  <c r="H138" i="5"/>
  <c r="F138" i="5"/>
  <c r="E138" i="5"/>
  <c r="D138" i="5"/>
  <c r="N137" i="5"/>
  <c r="J137" i="5"/>
  <c r="J137" i="38" s="1"/>
  <c r="J138" i="38" s="1"/>
  <c r="I137" i="5"/>
  <c r="I138" i="5" s="1"/>
  <c r="G137" i="5"/>
  <c r="G136" i="5"/>
  <c r="G135" i="5"/>
  <c r="G134" i="5"/>
  <c r="G133" i="5"/>
  <c r="G132" i="5"/>
  <c r="G131" i="5"/>
  <c r="I125" i="5"/>
  <c r="G125" i="5"/>
  <c r="E125" i="5"/>
  <c r="K124" i="5"/>
  <c r="J124" i="5"/>
  <c r="K123" i="5"/>
  <c r="J123" i="5"/>
  <c r="K122" i="5"/>
  <c r="J122" i="5"/>
  <c r="K121" i="5"/>
  <c r="J121" i="5"/>
  <c r="K120" i="5"/>
  <c r="J120" i="5"/>
  <c r="K119" i="5"/>
  <c r="J119" i="5"/>
  <c r="J125" i="5" s="1"/>
  <c r="K118" i="5"/>
  <c r="J118" i="5"/>
  <c r="J115" i="5"/>
  <c r="I115" i="5"/>
  <c r="H115" i="5"/>
  <c r="F115" i="5"/>
  <c r="E115" i="5"/>
  <c r="D115" i="5"/>
  <c r="G114" i="5"/>
  <c r="G113" i="5"/>
  <c r="G112" i="5"/>
  <c r="G111" i="5"/>
  <c r="G115" i="5" s="1"/>
  <c r="G110" i="5"/>
  <c r="G109" i="5"/>
  <c r="G108" i="5"/>
  <c r="F102" i="5"/>
  <c r="E102" i="5"/>
  <c r="D102" i="5"/>
  <c r="G101" i="5"/>
  <c r="G100" i="5"/>
  <c r="G99" i="5"/>
  <c r="G98" i="5"/>
  <c r="G97" i="5"/>
  <c r="G96" i="5"/>
  <c r="K92" i="5"/>
  <c r="J92" i="5"/>
  <c r="I92" i="5"/>
  <c r="H92" i="5"/>
  <c r="G92" i="5"/>
  <c r="F92" i="5"/>
  <c r="E92" i="5"/>
  <c r="D92" i="5"/>
  <c r="K81" i="5"/>
  <c r="J81" i="5"/>
  <c r="I81" i="5"/>
  <c r="H81" i="5"/>
  <c r="G81" i="5"/>
  <c r="F81" i="5"/>
  <c r="E81" i="5"/>
  <c r="D81" i="5"/>
  <c r="L70" i="5"/>
  <c r="K70" i="5"/>
  <c r="J70" i="5"/>
  <c r="I70" i="5"/>
  <c r="H70" i="5"/>
  <c r="G70" i="5"/>
  <c r="F70" i="5"/>
  <c r="E70" i="5"/>
  <c r="D70" i="5"/>
  <c r="K57" i="5"/>
  <c r="J57" i="5"/>
  <c r="I57" i="5"/>
  <c r="H57" i="5"/>
  <c r="G57" i="5"/>
  <c r="F57" i="5"/>
  <c r="E57" i="5"/>
  <c r="D57" i="5"/>
  <c r="K43" i="5"/>
  <c r="J43" i="5"/>
  <c r="I43" i="5"/>
  <c r="H43" i="5"/>
  <c r="G43" i="5"/>
  <c r="F43" i="5"/>
  <c r="E43" i="5"/>
  <c r="D43" i="5"/>
  <c r="G30" i="5"/>
  <c r="F30" i="5"/>
  <c r="E30" i="5"/>
  <c r="D29" i="5"/>
  <c r="D30" i="5" s="1"/>
  <c r="H28" i="5"/>
  <c r="H27" i="5"/>
  <c r="H26" i="5"/>
  <c r="H25" i="5"/>
  <c r="H24" i="5"/>
  <c r="H23" i="5"/>
  <c r="O19" i="5"/>
  <c r="M19" i="5"/>
  <c r="L19" i="5"/>
  <c r="G19" i="5"/>
  <c r="F19" i="5"/>
  <c r="E19" i="5"/>
  <c r="D19" i="5"/>
  <c r="H19" i="5" s="1"/>
  <c r="N18" i="5"/>
  <c r="N19" i="5" s="1"/>
  <c r="K18" i="5"/>
  <c r="J18" i="5"/>
  <c r="J18" i="38" s="1"/>
  <c r="J19" i="38" s="1"/>
  <c r="I18" i="5"/>
  <c r="D18" i="5"/>
  <c r="H18" i="5" s="1"/>
  <c r="H17" i="5"/>
  <c r="H16" i="5"/>
  <c r="H15" i="5"/>
  <c r="H14" i="5"/>
  <c r="H13" i="5"/>
  <c r="H12" i="5"/>
  <c r="H29" i="5" l="1"/>
  <c r="K125" i="5"/>
  <c r="H30" i="5"/>
  <c r="G138" i="5"/>
  <c r="I19" i="5"/>
  <c r="I18" i="38"/>
  <c r="I19" i="38" s="1"/>
  <c r="J138" i="5"/>
  <c r="N138" i="5"/>
  <c r="N137" i="38"/>
  <c r="N138" i="38" s="1"/>
  <c r="K19" i="5"/>
  <c r="K18" i="38"/>
  <c r="K19" i="38" s="1"/>
  <c r="G102" i="5"/>
  <c r="G149" i="5"/>
  <c r="I166" i="3" l="1"/>
  <c r="I171" i="3" s="1"/>
  <c r="H166" i="3"/>
  <c r="H171" i="3" s="1"/>
  <c r="G166" i="3"/>
  <c r="G171" i="3" s="1"/>
  <c r="F166" i="3"/>
  <c r="F171" i="3" s="1"/>
  <c r="E166" i="3"/>
  <c r="E171" i="3" s="1"/>
  <c r="D166" i="3"/>
  <c r="D171" i="3" s="1"/>
  <c r="C166" i="3"/>
  <c r="C171" i="3" s="1"/>
  <c r="G162" i="3"/>
  <c r="F162" i="3"/>
  <c r="E162" i="3"/>
  <c r="D162" i="3"/>
  <c r="L149" i="3"/>
  <c r="K149" i="3"/>
  <c r="J149" i="3"/>
  <c r="I149" i="3"/>
  <c r="H149" i="3"/>
  <c r="F149" i="3"/>
  <c r="E149" i="3"/>
  <c r="D149" i="3"/>
  <c r="G148" i="3"/>
  <c r="G147" i="3"/>
  <c r="G146" i="3"/>
  <c r="G145" i="3"/>
  <c r="G144" i="3"/>
  <c r="G143" i="3"/>
  <c r="G142" i="3"/>
  <c r="O138" i="3"/>
  <c r="N138" i="3"/>
  <c r="M138" i="3"/>
  <c r="L138" i="3"/>
  <c r="K138" i="3"/>
  <c r="J138" i="3"/>
  <c r="I138" i="3"/>
  <c r="H138" i="3"/>
  <c r="F138" i="3"/>
  <c r="E138" i="3"/>
  <c r="D138" i="3"/>
  <c r="G137" i="3"/>
  <c r="G136" i="3"/>
  <c r="G135" i="3"/>
  <c r="G134" i="3"/>
  <c r="G133" i="3"/>
  <c r="G132" i="3"/>
  <c r="G131" i="3"/>
  <c r="I125" i="3"/>
  <c r="H125" i="3"/>
  <c r="G125" i="3"/>
  <c r="F125" i="3"/>
  <c r="E125" i="3"/>
  <c r="D125" i="3"/>
  <c r="K124" i="3"/>
  <c r="J124" i="3"/>
  <c r="K123" i="3"/>
  <c r="J123" i="3"/>
  <c r="K122" i="3"/>
  <c r="J122" i="3"/>
  <c r="K121" i="3"/>
  <c r="J121" i="3"/>
  <c r="K120" i="3"/>
  <c r="J120" i="3"/>
  <c r="K119" i="3"/>
  <c r="J119" i="3"/>
  <c r="K118" i="3"/>
  <c r="J118" i="3"/>
  <c r="J115" i="3"/>
  <c r="I115" i="3"/>
  <c r="H115" i="3"/>
  <c r="F115" i="3"/>
  <c r="E115" i="3"/>
  <c r="D115" i="3"/>
  <c r="G114" i="3"/>
  <c r="G113" i="3"/>
  <c r="G112" i="3"/>
  <c r="G111" i="3"/>
  <c r="G110" i="3"/>
  <c r="G109" i="3"/>
  <c r="G108" i="3"/>
  <c r="F102" i="3"/>
  <c r="E102" i="3"/>
  <c r="D102" i="3"/>
  <c r="G101" i="3"/>
  <c r="G100" i="3"/>
  <c r="G99" i="3"/>
  <c r="G98" i="3"/>
  <c r="G97" i="3"/>
  <c r="G96" i="3"/>
  <c r="K92" i="3"/>
  <c r="J92" i="3"/>
  <c r="I92" i="3"/>
  <c r="H92" i="3"/>
  <c r="G92" i="3"/>
  <c r="F92" i="3"/>
  <c r="E92" i="3"/>
  <c r="D92" i="3"/>
  <c r="K81" i="3"/>
  <c r="J81" i="3"/>
  <c r="I81" i="3"/>
  <c r="H81" i="3"/>
  <c r="G81" i="3"/>
  <c r="F81" i="3"/>
  <c r="E81" i="3"/>
  <c r="D81" i="3"/>
  <c r="L70" i="3"/>
  <c r="K70" i="3"/>
  <c r="J70" i="3"/>
  <c r="I70" i="3"/>
  <c r="H70" i="3"/>
  <c r="G70" i="3"/>
  <c r="F70" i="3"/>
  <c r="E70" i="3"/>
  <c r="D70" i="3"/>
  <c r="K57" i="3"/>
  <c r="J57" i="3"/>
  <c r="I57" i="3"/>
  <c r="H57" i="3"/>
  <c r="G57" i="3"/>
  <c r="F57" i="3"/>
  <c r="E57" i="3"/>
  <c r="D57" i="3"/>
  <c r="K43" i="3"/>
  <c r="J43" i="3"/>
  <c r="I43" i="3"/>
  <c r="H43" i="3"/>
  <c r="G43" i="3"/>
  <c r="F43" i="3"/>
  <c r="E43" i="3"/>
  <c r="D43" i="3"/>
  <c r="G30" i="3"/>
  <c r="F30" i="3"/>
  <c r="E30" i="3"/>
  <c r="D30" i="3"/>
  <c r="H29" i="3"/>
  <c r="H28" i="3"/>
  <c r="H27" i="3"/>
  <c r="H26" i="3"/>
  <c r="H25" i="3"/>
  <c r="H24" i="3"/>
  <c r="H23" i="3"/>
  <c r="O19" i="3"/>
  <c r="N19" i="3"/>
  <c r="M19" i="3"/>
  <c r="L19" i="3"/>
  <c r="K19" i="3"/>
  <c r="J19" i="3"/>
  <c r="I19" i="3"/>
  <c r="G19" i="3"/>
  <c r="F19" i="3"/>
  <c r="E19" i="3"/>
  <c r="D19" i="3"/>
  <c r="H19" i="3" s="1"/>
  <c r="H18" i="3"/>
  <c r="H17" i="3"/>
  <c r="H16" i="3"/>
  <c r="H15" i="3"/>
  <c r="H14" i="3"/>
  <c r="H13" i="3"/>
  <c r="H12" i="3"/>
  <c r="H30" i="3" l="1"/>
  <c r="G138" i="3"/>
  <c r="K125" i="3"/>
  <c r="G149" i="3"/>
  <c r="G115" i="3"/>
  <c r="G102" i="3"/>
  <c r="J125" i="3"/>
  <c r="C171" i="2"/>
  <c r="I166" i="2"/>
  <c r="I171" i="2" s="1"/>
  <c r="H166" i="2"/>
  <c r="H171" i="2" s="1"/>
  <c r="G166" i="2"/>
  <c r="G171" i="2" s="1"/>
  <c r="F166" i="2"/>
  <c r="F171" i="2" s="1"/>
  <c r="E166" i="2"/>
  <c r="E171" i="2" s="1"/>
  <c r="D166" i="2"/>
  <c r="D171" i="2" s="1"/>
  <c r="C166" i="2"/>
  <c r="G162" i="2"/>
  <c r="F162" i="2"/>
  <c r="E162" i="2"/>
  <c r="D162" i="2"/>
  <c r="L149" i="2"/>
  <c r="K149" i="2"/>
  <c r="J149" i="2"/>
  <c r="I149" i="2"/>
  <c r="H149" i="2"/>
  <c r="F149" i="2"/>
  <c r="E149" i="2"/>
  <c r="D149" i="2"/>
  <c r="G148" i="2"/>
  <c r="G147" i="2"/>
  <c r="G146" i="2"/>
  <c r="G145" i="2"/>
  <c r="G144" i="2"/>
  <c r="G143" i="2"/>
  <c r="G142" i="2"/>
  <c r="O138" i="2"/>
  <c r="N138" i="2"/>
  <c r="M138" i="2"/>
  <c r="L138" i="2"/>
  <c r="K138" i="2"/>
  <c r="J138" i="2"/>
  <c r="I138" i="2"/>
  <c r="H138" i="2"/>
  <c r="F138" i="2"/>
  <c r="E138" i="2"/>
  <c r="D138" i="2"/>
  <c r="G137" i="2"/>
  <c r="G136" i="2"/>
  <c r="G135" i="2"/>
  <c r="G134" i="2"/>
  <c r="G133" i="2"/>
  <c r="G132" i="2"/>
  <c r="G131" i="2"/>
  <c r="I125" i="2"/>
  <c r="H125" i="2"/>
  <c r="G125" i="2"/>
  <c r="F125" i="2"/>
  <c r="E125" i="2"/>
  <c r="D125" i="2"/>
  <c r="K124" i="2"/>
  <c r="J124" i="2"/>
  <c r="K123" i="2"/>
  <c r="J123" i="2"/>
  <c r="K122" i="2"/>
  <c r="J122" i="2"/>
  <c r="K121" i="2"/>
  <c r="J121" i="2"/>
  <c r="K120" i="2"/>
  <c r="J120" i="2"/>
  <c r="K119" i="2"/>
  <c r="J119" i="2"/>
  <c r="J125" i="2" s="1"/>
  <c r="K118" i="2"/>
  <c r="K125" i="2" s="1"/>
  <c r="J118" i="2"/>
  <c r="J115" i="2"/>
  <c r="I115" i="2"/>
  <c r="H115" i="2"/>
  <c r="F115" i="2"/>
  <c r="E115" i="2"/>
  <c r="D115" i="2"/>
  <c r="G114" i="2"/>
  <c r="G113" i="2"/>
  <c r="G112" i="2"/>
  <c r="G111" i="2"/>
  <c r="G110" i="2"/>
  <c r="G109" i="2"/>
  <c r="G108" i="2"/>
  <c r="F102" i="2"/>
  <c r="E102" i="2"/>
  <c r="D102" i="2"/>
  <c r="G101" i="2"/>
  <c r="G100" i="2"/>
  <c r="G99" i="2"/>
  <c r="G98" i="2"/>
  <c r="G97" i="2"/>
  <c r="G96" i="2"/>
  <c r="G102" i="2" s="1"/>
  <c r="K92" i="2"/>
  <c r="J92" i="2"/>
  <c r="I92" i="2"/>
  <c r="H92" i="2"/>
  <c r="G92" i="2"/>
  <c r="F92" i="2"/>
  <c r="E92" i="2"/>
  <c r="D92" i="2"/>
  <c r="K81" i="2"/>
  <c r="J81" i="2"/>
  <c r="I81" i="2"/>
  <c r="H81" i="2"/>
  <c r="G81" i="2"/>
  <c r="F81" i="2"/>
  <c r="E81" i="2"/>
  <c r="D81" i="2"/>
  <c r="L70" i="2"/>
  <c r="K70" i="2"/>
  <c r="J70" i="2"/>
  <c r="I70" i="2"/>
  <c r="H70" i="2"/>
  <c r="G70" i="2"/>
  <c r="F70" i="2"/>
  <c r="E70" i="2"/>
  <c r="D70" i="2"/>
  <c r="K57" i="2"/>
  <c r="J57" i="2"/>
  <c r="I57" i="2"/>
  <c r="H57" i="2"/>
  <c r="G57" i="2"/>
  <c r="F57" i="2"/>
  <c r="E57" i="2"/>
  <c r="D57" i="2"/>
  <c r="K43" i="2"/>
  <c r="J43" i="2"/>
  <c r="I43" i="2"/>
  <c r="H43" i="2"/>
  <c r="G43" i="2"/>
  <c r="F43" i="2"/>
  <c r="E43" i="2"/>
  <c r="D43" i="2"/>
  <c r="G30" i="2"/>
  <c r="F30" i="2"/>
  <c r="E30" i="2"/>
  <c r="D30" i="2"/>
  <c r="H29" i="2"/>
  <c r="H28" i="2"/>
  <c r="H27" i="2"/>
  <c r="H26" i="2"/>
  <c r="H25" i="2"/>
  <c r="H24" i="2"/>
  <c r="H23" i="2"/>
  <c r="O19" i="2"/>
  <c r="N19" i="2"/>
  <c r="M19" i="2"/>
  <c r="L19" i="2"/>
  <c r="K19" i="2"/>
  <c r="J19" i="2"/>
  <c r="I19" i="2"/>
  <c r="H19" i="2"/>
  <c r="F19" i="2"/>
  <c r="E19" i="2"/>
  <c r="D19" i="2"/>
  <c r="H18" i="2"/>
  <c r="H17" i="2"/>
  <c r="H16" i="2"/>
  <c r="H15" i="2"/>
  <c r="H14" i="2"/>
  <c r="H13" i="2"/>
  <c r="H12" i="2"/>
  <c r="G149" i="2" l="1"/>
  <c r="H30" i="2"/>
  <c r="G138" i="2"/>
  <c r="G115" i="2"/>
  <c r="I166" i="17"/>
  <c r="I171" i="17" s="1"/>
  <c r="H166" i="17"/>
  <c r="H171" i="17" s="1"/>
  <c r="G166" i="17"/>
  <c r="G171" i="17" s="1"/>
  <c r="F166" i="17"/>
  <c r="F171" i="17" s="1"/>
  <c r="E166" i="17"/>
  <c r="E171" i="17" s="1"/>
  <c r="D166" i="17"/>
  <c r="D171" i="17" s="1"/>
  <c r="C166" i="17"/>
  <c r="C171" i="17" s="1"/>
  <c r="G162" i="17"/>
  <c r="F162" i="17"/>
  <c r="E162" i="17"/>
  <c r="D162" i="17"/>
  <c r="L149" i="17"/>
  <c r="K149" i="17"/>
  <c r="J149" i="17"/>
  <c r="I149" i="17"/>
  <c r="H149" i="17"/>
  <c r="F149" i="17"/>
  <c r="E149" i="17"/>
  <c r="D149" i="17"/>
  <c r="G148" i="17"/>
  <c r="G147" i="17"/>
  <c r="G146" i="17"/>
  <c r="G145" i="17"/>
  <c r="G144" i="17"/>
  <c r="G143" i="17"/>
  <c r="G142" i="17"/>
  <c r="G149" i="17" s="1"/>
  <c r="O138" i="17"/>
  <c r="N138" i="17"/>
  <c r="M138" i="17"/>
  <c r="L138" i="17"/>
  <c r="K138" i="17"/>
  <c r="J138" i="17"/>
  <c r="I138" i="17"/>
  <c r="H138" i="17"/>
  <c r="F138" i="17"/>
  <c r="E138" i="17"/>
  <c r="D138" i="17"/>
  <c r="G137" i="17"/>
  <c r="G136" i="17"/>
  <c r="G135" i="17"/>
  <c r="G134" i="17"/>
  <c r="G133" i="17"/>
  <c r="G132" i="17"/>
  <c r="G131" i="17"/>
  <c r="I125" i="17"/>
  <c r="H125" i="17"/>
  <c r="G125" i="17"/>
  <c r="F125" i="17"/>
  <c r="E125" i="17"/>
  <c r="D125" i="17"/>
  <c r="K124" i="17"/>
  <c r="J124" i="17"/>
  <c r="K123" i="17"/>
  <c r="J123" i="17"/>
  <c r="K122" i="17"/>
  <c r="J122" i="17"/>
  <c r="K121" i="17"/>
  <c r="J121" i="17"/>
  <c r="K120" i="17"/>
  <c r="J120" i="17"/>
  <c r="K119" i="17"/>
  <c r="J119" i="17"/>
  <c r="K118" i="17"/>
  <c r="J118" i="17"/>
  <c r="J115" i="17"/>
  <c r="I115" i="17"/>
  <c r="H115" i="17"/>
  <c r="F115" i="17"/>
  <c r="E115" i="17"/>
  <c r="D115" i="17"/>
  <c r="G114" i="17"/>
  <c r="G113" i="17"/>
  <c r="G112" i="17"/>
  <c r="G111" i="17"/>
  <c r="G110" i="17"/>
  <c r="G109" i="17"/>
  <c r="G108" i="17"/>
  <c r="G115" i="17" s="1"/>
  <c r="F102" i="17"/>
  <c r="E102" i="17"/>
  <c r="D102" i="17"/>
  <c r="G101" i="17"/>
  <c r="G100" i="17"/>
  <c r="G99" i="17"/>
  <c r="G98" i="17"/>
  <c r="G97" i="17"/>
  <c r="G96" i="17"/>
  <c r="G102" i="17" s="1"/>
  <c r="K92" i="17"/>
  <c r="J92" i="17"/>
  <c r="I92" i="17"/>
  <c r="H92" i="17"/>
  <c r="G92" i="17"/>
  <c r="F92" i="17"/>
  <c r="E92" i="17"/>
  <c r="D92" i="17"/>
  <c r="K81" i="17"/>
  <c r="J81" i="17"/>
  <c r="I81" i="17"/>
  <c r="H81" i="17"/>
  <c r="G81" i="17"/>
  <c r="F81" i="17"/>
  <c r="E81" i="17"/>
  <c r="D81" i="17"/>
  <c r="L70" i="17"/>
  <c r="K70" i="17"/>
  <c r="J70" i="17"/>
  <c r="I70" i="17"/>
  <c r="H70" i="17"/>
  <c r="G70" i="17"/>
  <c r="F70" i="17"/>
  <c r="E70" i="17"/>
  <c r="D70" i="17"/>
  <c r="K57" i="17"/>
  <c r="J57" i="17"/>
  <c r="I57" i="17"/>
  <c r="H57" i="17"/>
  <c r="G57" i="17"/>
  <c r="F57" i="17"/>
  <c r="E57" i="17"/>
  <c r="D57" i="17"/>
  <c r="K43" i="17"/>
  <c r="J43" i="17"/>
  <c r="I43" i="17"/>
  <c r="H43" i="17"/>
  <c r="G43" i="17"/>
  <c r="F43" i="17"/>
  <c r="E43" i="17"/>
  <c r="D43" i="17"/>
  <c r="G30" i="17"/>
  <c r="F30" i="17"/>
  <c r="E30" i="17"/>
  <c r="D30" i="17"/>
  <c r="H29" i="17"/>
  <c r="H28" i="17"/>
  <c r="H27" i="17"/>
  <c r="H26" i="17"/>
  <c r="H25" i="17"/>
  <c r="H24" i="17"/>
  <c r="H23" i="17"/>
  <c r="O19" i="17"/>
  <c r="N19" i="17"/>
  <c r="M19" i="17"/>
  <c r="L19" i="17"/>
  <c r="K19" i="17"/>
  <c r="J19" i="17"/>
  <c r="I19" i="17"/>
  <c r="F19" i="17"/>
  <c r="E19" i="17"/>
  <c r="D19" i="17"/>
  <c r="H19" i="17" s="1"/>
  <c r="H18" i="17"/>
  <c r="H17" i="17"/>
  <c r="H16" i="17"/>
  <c r="H15" i="17"/>
  <c r="H14" i="17"/>
  <c r="H13" i="17"/>
  <c r="H12" i="17"/>
  <c r="J125" i="17" l="1"/>
  <c r="K125" i="17"/>
  <c r="H30" i="17"/>
  <c r="G138" i="17"/>
  <c r="F171" i="1"/>
  <c r="E171" i="1"/>
  <c r="I170" i="1"/>
  <c r="I170" i="38" s="1"/>
  <c r="I167" i="1"/>
  <c r="I167" i="38" s="1"/>
  <c r="I166" i="38" s="1"/>
  <c r="I166" i="1"/>
  <c r="I171" i="1" s="1"/>
  <c r="H166" i="1"/>
  <c r="H171" i="1" s="1"/>
  <c r="G166" i="1"/>
  <c r="G171" i="1" s="1"/>
  <c r="F166" i="1"/>
  <c r="E166" i="1"/>
  <c r="D166" i="1"/>
  <c r="D171" i="1" s="1"/>
  <c r="C166" i="1"/>
  <c r="C171" i="1" s="1"/>
  <c r="G162" i="1"/>
  <c r="F162" i="1"/>
  <c r="E162" i="1"/>
  <c r="D162" i="1"/>
  <c r="L149" i="1"/>
  <c r="K149" i="1"/>
  <c r="J149" i="1"/>
  <c r="H149" i="1"/>
  <c r="L148" i="1"/>
  <c r="L148" i="38" s="1"/>
  <c r="L149" i="38" s="1"/>
  <c r="J148" i="1"/>
  <c r="J148" i="38" s="1"/>
  <c r="J149" i="38" s="1"/>
  <c r="I148" i="1"/>
  <c r="F148" i="1"/>
  <c r="E148" i="1"/>
  <c r="D148" i="1"/>
  <c r="G147" i="1"/>
  <c r="G146" i="1"/>
  <c r="G145" i="1"/>
  <c r="G144" i="1"/>
  <c r="G143" i="1"/>
  <c r="G142" i="1"/>
  <c r="O138" i="1"/>
  <c r="N138" i="1"/>
  <c r="M138" i="1"/>
  <c r="L138" i="1"/>
  <c r="K138" i="1"/>
  <c r="J138" i="1"/>
  <c r="I137" i="1"/>
  <c r="I137" i="38" s="1"/>
  <c r="I138" i="38" s="1"/>
  <c r="H137" i="1"/>
  <c r="H137" i="38" s="1"/>
  <c r="H138" i="38" s="1"/>
  <c r="F137" i="1"/>
  <c r="E137" i="1"/>
  <c r="D137" i="1"/>
  <c r="G136" i="1"/>
  <c r="G135" i="1"/>
  <c r="G134" i="1"/>
  <c r="G133" i="1"/>
  <c r="G132" i="1"/>
  <c r="G131" i="1"/>
  <c r="I125" i="1"/>
  <c r="H125" i="1"/>
  <c r="G125" i="1"/>
  <c r="F125" i="1"/>
  <c r="E125" i="1"/>
  <c r="D125" i="1"/>
  <c r="K124" i="1"/>
  <c r="J124" i="1"/>
  <c r="K123" i="1"/>
  <c r="J123" i="1"/>
  <c r="K122" i="1"/>
  <c r="J122" i="1"/>
  <c r="K121" i="1"/>
  <c r="J121" i="1"/>
  <c r="K120" i="1"/>
  <c r="J120" i="1"/>
  <c r="K119" i="1"/>
  <c r="J119" i="1"/>
  <c r="K118" i="1"/>
  <c r="J118" i="1"/>
  <c r="J115" i="1"/>
  <c r="I115" i="1"/>
  <c r="H115" i="1"/>
  <c r="F115" i="1"/>
  <c r="E115" i="1"/>
  <c r="D115" i="1"/>
  <c r="G114" i="1"/>
  <c r="G113" i="1"/>
  <c r="G112" i="1"/>
  <c r="G111" i="1"/>
  <c r="G110" i="1"/>
  <c r="G109" i="1"/>
  <c r="G108" i="1"/>
  <c r="F102" i="1"/>
  <c r="E102" i="1"/>
  <c r="D102" i="1"/>
  <c r="G101" i="1"/>
  <c r="G100" i="1"/>
  <c r="G99" i="1"/>
  <c r="G98" i="1"/>
  <c r="G97" i="1"/>
  <c r="G96" i="1"/>
  <c r="K92" i="1"/>
  <c r="J92" i="1"/>
  <c r="I92" i="1"/>
  <c r="H92" i="1"/>
  <c r="G92" i="1"/>
  <c r="F92" i="1"/>
  <c r="E92" i="1"/>
  <c r="D92" i="1"/>
  <c r="K81" i="1"/>
  <c r="J81" i="1"/>
  <c r="I81" i="1"/>
  <c r="H81" i="1"/>
  <c r="G81" i="1"/>
  <c r="F81" i="1"/>
  <c r="E81" i="1"/>
  <c r="D81" i="1"/>
  <c r="L70" i="1"/>
  <c r="K70" i="1"/>
  <c r="J70" i="1"/>
  <c r="I70" i="1"/>
  <c r="H70" i="1"/>
  <c r="G70" i="1"/>
  <c r="F70" i="1"/>
  <c r="E70" i="1"/>
  <c r="D70" i="1"/>
  <c r="K57" i="1"/>
  <c r="J57" i="1"/>
  <c r="I57" i="1"/>
  <c r="H57" i="1"/>
  <c r="G57" i="1"/>
  <c r="F57" i="1"/>
  <c r="E57" i="1"/>
  <c r="D57" i="1"/>
  <c r="K43" i="1"/>
  <c r="J43" i="1"/>
  <c r="I43" i="1"/>
  <c r="H43" i="1"/>
  <c r="G43" i="1"/>
  <c r="F43" i="1"/>
  <c r="E43" i="1"/>
  <c r="D42" i="1"/>
  <c r="F30" i="1"/>
  <c r="E30" i="1"/>
  <c r="G29" i="1"/>
  <c r="D29" i="1"/>
  <c r="D29" i="38" s="1"/>
  <c r="H28" i="1"/>
  <c r="H27" i="1"/>
  <c r="H26" i="1"/>
  <c r="H25" i="1"/>
  <c r="H24" i="1"/>
  <c r="H23" i="1"/>
  <c r="M19" i="1"/>
  <c r="L19" i="1"/>
  <c r="K19" i="1"/>
  <c r="J19" i="1"/>
  <c r="I19" i="1"/>
  <c r="G19" i="1"/>
  <c r="F19" i="1"/>
  <c r="E19" i="1"/>
  <c r="O18" i="1"/>
  <c r="N18" i="1"/>
  <c r="D18" i="1"/>
  <c r="H17" i="1"/>
  <c r="H16" i="1"/>
  <c r="H15" i="1"/>
  <c r="H14" i="1"/>
  <c r="H13" i="1"/>
  <c r="H12" i="1"/>
  <c r="I171" i="38" l="1"/>
  <c r="D30" i="38"/>
  <c r="H30" i="38" s="1"/>
  <c r="F138" i="1"/>
  <c r="F137" i="38"/>
  <c r="F138" i="38" s="1"/>
  <c r="D30" i="1"/>
  <c r="H138" i="1"/>
  <c r="G148" i="1"/>
  <c r="G149" i="1" s="1"/>
  <c r="D148" i="38"/>
  <c r="I138" i="1"/>
  <c r="D43" i="1"/>
  <c r="D42" i="38"/>
  <c r="D43" i="38" s="1"/>
  <c r="E149" i="1"/>
  <c r="E148" i="38"/>
  <c r="E149" i="38" s="1"/>
  <c r="G115" i="1"/>
  <c r="F149" i="1"/>
  <c r="F148" i="38"/>
  <c r="F149" i="38" s="1"/>
  <c r="H29" i="1"/>
  <c r="G29" i="38"/>
  <c r="G30" i="38" s="1"/>
  <c r="H18" i="1"/>
  <c r="D18" i="38"/>
  <c r="N19" i="1"/>
  <c r="N18" i="38"/>
  <c r="N19" i="38" s="1"/>
  <c r="J125" i="1"/>
  <c r="I149" i="1"/>
  <c r="I148" i="38"/>
  <c r="I149" i="38" s="1"/>
  <c r="K125" i="1"/>
  <c r="O19" i="1"/>
  <c r="O18" i="38"/>
  <c r="O19" i="38" s="1"/>
  <c r="D138" i="1"/>
  <c r="D137" i="38"/>
  <c r="G102" i="1"/>
  <c r="E138" i="1"/>
  <c r="E137" i="38"/>
  <c r="E138" i="38" s="1"/>
  <c r="D149" i="1"/>
  <c r="G138" i="1"/>
  <c r="D19" i="1"/>
  <c r="H19" i="1" s="1"/>
  <c r="G30" i="1"/>
  <c r="G137" i="1"/>
  <c r="D19" i="38" l="1"/>
  <c r="H19" i="38" s="1"/>
  <c r="H18" i="38"/>
  <c r="D138" i="38"/>
  <c r="G137" i="38"/>
  <c r="G138" i="38" s="1"/>
  <c r="D149" i="38"/>
  <c r="G148" i="38"/>
  <c r="G149" i="38" s="1"/>
  <c r="H30" i="1"/>
  <c r="H29" i="38"/>
</calcChain>
</file>

<file path=xl/sharedStrings.xml><?xml version="1.0" encoding="utf-8"?>
<sst xmlns="http://schemas.openxmlformats.org/spreadsheetml/2006/main" count="7688" uniqueCount="442">
  <si>
    <t xml:space="preserve">Wspólna Statystyka Sieci Obszarów Wiejskich </t>
  </si>
  <si>
    <t>Plan działania KSOW na lata 2014-2020</t>
  </si>
  <si>
    <t>Stan na: 31.12.2020</t>
  </si>
  <si>
    <t>1. Wydarzenia</t>
  </si>
  <si>
    <r>
      <t>Komentarz</t>
    </r>
    <r>
      <rPr>
        <sz val="10"/>
        <color theme="1"/>
        <rFont val="Calibri"/>
        <family val="2"/>
        <scheme val="minor"/>
      </rPr>
      <t xml:space="preserve"> (proszę uwzględnić tutaj wszelkie trudności / problemy z definicją/ pomiarem wskaźników; i / lub określić, co oznacza temat "inny")</t>
    </r>
  </si>
  <si>
    <t>Rok</t>
  </si>
  <si>
    <t>Zasięg geograficzny</t>
  </si>
  <si>
    <t>Zakres tematyczny</t>
  </si>
  <si>
    <t>1.1 Liczba zorganizowanych wydarzeń</t>
  </si>
  <si>
    <t>Lokalny/regionalny</t>
  </si>
  <si>
    <t>Krajowy</t>
  </si>
  <si>
    <t>Międzynarodowy</t>
  </si>
  <si>
    <t>Imprezy masowe</t>
  </si>
  <si>
    <t>RAZEM</t>
  </si>
  <si>
    <t>z naciskiem na "Transfer wiedzy i Innowacje" (P1)</t>
  </si>
  <si>
    <t>z naciskiem na "Żywotność i konkurencyjność gospodarstw" (P2)</t>
  </si>
  <si>
    <t>z naciskiem na "Organizację łańcucha żywnościowego i zarządzanie ryzykiem" (P3)</t>
  </si>
  <si>
    <t>z naciskiem na  "Przywracanie, ochronę i ulepszanie ekosystemów" (P4)</t>
  </si>
  <si>
    <r>
      <t>z naciskiem na "Efektywne gospodarowanie zasobami i gospodarkę odporną na zmiany klimatu"</t>
    </r>
    <r>
      <rPr>
        <sz val="10"/>
        <color theme="1"/>
        <rFont val="Calibri"/>
        <family val="2"/>
        <charset val="238"/>
        <scheme val="minor"/>
      </rPr>
      <t xml:space="preserve"> (P5)</t>
    </r>
  </si>
  <si>
    <t>z naciskiem na "Włączenie społeczne i rozwój gospodarczy" (P6)</t>
  </si>
  <si>
    <t>Inne (lub mieszane) tematy (proszę  wymienić w komentarzach)</t>
  </si>
  <si>
    <t>Komentarz:</t>
  </si>
  <si>
    <t xml:space="preserve">1.2 Liczba uczestników wydarzeń </t>
  </si>
  <si>
    <r>
      <t>Komentarze</t>
    </r>
    <r>
      <rPr>
        <sz val="10"/>
        <color theme="1"/>
        <rFont val="Calibri"/>
        <family val="2"/>
        <scheme val="minor"/>
      </rPr>
      <t xml:space="preserve"> (proszę uwzględnić tutaj wszelkie trudności / problemy z definicją/ pomiarem wskaźników. </t>
    </r>
  </si>
  <si>
    <t>2. Narzędzia komunikacji</t>
  </si>
  <si>
    <t>2.1 Liczba publikacji</t>
  </si>
  <si>
    <r>
      <t xml:space="preserve">Komentarze </t>
    </r>
    <r>
      <rPr>
        <sz val="10"/>
        <color theme="1"/>
        <rFont val="Calibri"/>
        <family val="2"/>
        <charset val="238"/>
        <scheme val="minor"/>
      </rPr>
      <t>(proszę uwzględnić tutaj wszelkie trudności / problemy z definicją/ pomiarem wskaźników; i / lub określić, co oznacza temat "inny"</t>
    </r>
    <r>
      <rPr>
        <sz val="10"/>
        <color theme="1"/>
        <rFont val="Calibri"/>
        <family val="2"/>
        <scheme val="minor"/>
      </rPr>
      <t>/ inne aktywności)</t>
    </r>
  </si>
  <si>
    <t xml:space="preserve">Liczba publikacji wydanych przez KSOW </t>
  </si>
  <si>
    <t>z naciskiem na "Efektywne gospodarowanie zasobami i gospodarkę odporną na zmiany klimatu" (P5)</t>
  </si>
  <si>
    <t xml:space="preserve"> Komentarz:</t>
  </si>
  <si>
    <t>3. Zbieranie, analiza i upowszechnianie dobrych praktyk/przykłady projektów</t>
  </si>
  <si>
    <t>3.1 Liczba zebranych i upowszechnionych przykładów dobrych praktyk</t>
  </si>
  <si>
    <r>
      <t xml:space="preserve">Komentarze </t>
    </r>
    <r>
      <rPr>
        <sz val="10"/>
        <color theme="1"/>
        <rFont val="Calibri"/>
        <family val="2"/>
        <charset val="238"/>
        <scheme val="minor"/>
      </rPr>
      <t>(proszę uwzględnić tutaj wszelkie trudności / problemy z definicją/ pomiarem wskaźników; i / lub określić, co oznacza temat "inny"/ inne aktywności</t>
    </r>
    <r>
      <rPr>
        <sz val="10"/>
        <color theme="1"/>
        <rFont val="Calibri"/>
        <family val="2"/>
        <scheme val="minor"/>
      </rPr>
      <t xml:space="preserve">. Należy również uwzględnić jak dobre praktyki są gromadzone i upowszechniane). </t>
    </r>
  </si>
  <si>
    <t>Liczba dobrych praktyk</t>
  </si>
  <si>
    <t>4. Wymiany tematyczne i analityczne</t>
  </si>
  <si>
    <t>4.1 Liczba utworzonych grup tematycznych i zorganizowanych spotkań</t>
  </si>
  <si>
    <r>
      <t xml:space="preserve">Komentarze </t>
    </r>
    <r>
      <rPr>
        <sz val="10"/>
        <color theme="1"/>
        <rFont val="Calibri"/>
        <family val="2"/>
        <charset val="238"/>
        <scheme val="minor"/>
      </rPr>
      <t>(proszę uwzględnić tutaj wszelkie trudności / problemy z definicją/ pomiarem wskaźników; i / lub określić, co oznacza temat "inny"/ inne aktywności)</t>
    </r>
  </si>
  <si>
    <t>Liczba inicjatyw tematycznych według głównego obszaru tematycznego</t>
  </si>
  <si>
    <t>Liczba grup tematycznych</t>
  </si>
  <si>
    <t>Liczba spotkań grup tematycznych</t>
  </si>
  <si>
    <t xml:space="preserve">4.2 Liczba konsultacji tematycznych </t>
  </si>
  <si>
    <r>
      <t>Komentarze</t>
    </r>
    <r>
      <rPr>
        <sz val="10"/>
        <color theme="1"/>
        <rFont val="Calibri"/>
        <family val="2"/>
        <charset val="238"/>
        <scheme val="minor"/>
      </rPr>
      <t xml:space="preserve"> (proszę uwzględnić tutaj wszelkie trudności / problemy z definicją/ pomiarem wskaźników; i / lub określić, co oznacza temat "inny"/ inne aktywności)</t>
    </r>
  </si>
  <si>
    <t>Konsultacje tematyczne z partnerami/interesariuszami (włączając grupy koordynacyjne)</t>
  </si>
  <si>
    <t xml:space="preserve">Liczba konsultacji tematycznych według głównego obszaru tematycznego </t>
  </si>
  <si>
    <t>4.3 Liczba utworzonych innych inicjatyw tematycznych</t>
  </si>
  <si>
    <t>Inne (włączając inicjatywy badawcze dotyczące określonych tematów, fora internetowe, szkolenia tematyczne)</t>
  </si>
  <si>
    <t xml:space="preserve">Liczba inicjatyw tematycznych według głównego obszaru tematycznego </t>
  </si>
  <si>
    <t xml:space="preserve">4.4 Liczba osób zaangażowanych w poszczególne inicjatywy </t>
  </si>
  <si>
    <r>
      <t>Komentarze</t>
    </r>
    <r>
      <rPr>
        <sz val="10"/>
        <color theme="1"/>
        <rFont val="Calibri"/>
        <family val="2"/>
        <charset val="238"/>
        <scheme val="minor"/>
      </rPr>
      <t xml:space="preserve"> (proszę uwzględnić tutaj wszelkie trudności / problemy z definicją/ pomiarem wskaźników; </t>
    </r>
  </si>
  <si>
    <t>Liczba osób według typu inicjatywy</t>
  </si>
  <si>
    <t>Grupy tematyczne</t>
  </si>
  <si>
    <t>Tematyczne grupy konsultacyjne z partnerami (włączając grupy koordynacyjne)</t>
  </si>
  <si>
    <t xml:space="preserve">Inne (w tym badania tematyczne, fora internetowe) </t>
  </si>
  <si>
    <t>5. Współpraca i wkład do działań ENRD i EIP</t>
  </si>
  <si>
    <t>5.1 Liczba materiałów informacyjnych przekazywanych ENRD i EIP – AGRI</t>
  </si>
  <si>
    <r>
      <t>Komentarze</t>
    </r>
    <r>
      <rPr>
        <sz val="10"/>
        <color theme="1"/>
        <rFont val="Calibri"/>
        <family val="2"/>
        <charset val="238"/>
        <scheme val="minor"/>
      </rPr>
      <t xml:space="preserve"> (proszę uwzględnić tutaj wszelkie trudności / problemy z definicją/ pomiarem wskaźników; i / lub określić, co oznacza temat "inny"/ inne aktywności</t>
    </r>
    <r>
      <rPr>
        <sz val="10"/>
        <color theme="1"/>
        <rFont val="Calibri"/>
        <family val="2"/>
        <scheme val="minor"/>
      </rPr>
      <t>)</t>
    </r>
  </si>
  <si>
    <t>Prezentacje, publikacje i studia przypadku</t>
  </si>
  <si>
    <t>W tym dostarczonych do…</t>
  </si>
  <si>
    <t>Liczba artykułów /informacji do publikacji ENRD/ EIP</t>
  </si>
  <si>
    <t xml:space="preserve"> Liczba przekazanych przykładów dobrych praktyk/ studiów przypadków </t>
  </si>
  <si>
    <t>Inne informacje (proszę wyszczególnić jakie w rubryce "Komentarze")</t>
  </si>
  <si>
    <t>Całkowita liczba informacji</t>
  </si>
  <si>
    <t>…ENRD CP</t>
  </si>
  <si>
    <t>…Evaluation HD</t>
  </si>
  <si>
    <t>…EIP-AGRI SP</t>
  </si>
  <si>
    <t>5.2 Liczba materiałów informacyjnych ENRD CP i Helpdesk lub EIP-AGRI SP przetłumaczona i / lub rozpowszechniona w ramach KSOW</t>
  </si>
  <si>
    <r>
      <t xml:space="preserve">Liczba  informacji </t>
    </r>
    <r>
      <rPr>
        <b/>
        <sz val="10"/>
        <color theme="1"/>
        <rFont val="Calibri"/>
        <family val="2"/>
        <scheme val="minor"/>
      </rPr>
      <t xml:space="preserve">ENRD CP </t>
    </r>
    <r>
      <rPr>
        <sz val="10"/>
        <color theme="1"/>
        <rFont val="Calibri"/>
        <family val="2"/>
        <charset val="238"/>
        <scheme val="minor"/>
      </rPr>
      <t>przetłumaczonych na język polski</t>
    </r>
  </si>
  <si>
    <r>
      <t xml:space="preserve">Liczba informacji </t>
    </r>
    <r>
      <rPr>
        <b/>
        <sz val="10"/>
        <color theme="1"/>
        <rFont val="Calibri"/>
        <family val="2"/>
        <charset val="238"/>
        <scheme val="minor"/>
      </rPr>
      <t xml:space="preserve">ENRD CP </t>
    </r>
    <r>
      <rPr>
        <sz val="10"/>
        <color theme="1"/>
        <rFont val="Calibri"/>
        <family val="2"/>
        <charset val="238"/>
        <scheme val="minor"/>
      </rPr>
      <t>rozpowszechnionych w Polsce</t>
    </r>
  </si>
  <si>
    <r>
      <t xml:space="preserve">Liczba  informacji </t>
    </r>
    <r>
      <rPr>
        <b/>
        <sz val="10"/>
        <color theme="1"/>
        <rFont val="Calibri"/>
        <family val="2"/>
        <charset val="238"/>
        <scheme val="minor"/>
      </rPr>
      <t xml:space="preserve">Evaluation HD </t>
    </r>
    <r>
      <rPr>
        <sz val="10"/>
        <color theme="1"/>
        <rFont val="Calibri"/>
        <family val="2"/>
        <charset val="238"/>
        <scheme val="minor"/>
      </rPr>
      <t>przetłumaczonych na język polski</t>
    </r>
  </si>
  <si>
    <r>
      <t xml:space="preserve">Liczba informacji </t>
    </r>
    <r>
      <rPr>
        <b/>
        <sz val="10"/>
        <color theme="1"/>
        <rFont val="Calibri"/>
        <family val="2"/>
        <charset val="238"/>
        <scheme val="minor"/>
      </rPr>
      <t>Evaluation HD</t>
    </r>
    <r>
      <rPr>
        <sz val="10"/>
        <color theme="1"/>
        <rFont val="Calibri"/>
        <family val="2"/>
        <scheme val="minor"/>
      </rPr>
      <t xml:space="preserve"> rozpowszechnionych w Polsce</t>
    </r>
  </si>
  <si>
    <r>
      <t xml:space="preserve">Liczba  informacji </t>
    </r>
    <r>
      <rPr>
        <b/>
        <sz val="10"/>
        <color theme="1"/>
        <rFont val="Calibri"/>
        <family val="2"/>
        <charset val="238"/>
        <scheme val="minor"/>
      </rPr>
      <t xml:space="preserve">EIP-SP </t>
    </r>
    <r>
      <rPr>
        <sz val="10"/>
        <color theme="1"/>
        <rFont val="Calibri"/>
        <family val="2"/>
        <scheme val="minor"/>
      </rPr>
      <t>przetłumaczonych na język polski</t>
    </r>
  </si>
  <si>
    <r>
      <t xml:space="preserve">Liczba informacji </t>
    </r>
    <r>
      <rPr>
        <b/>
        <sz val="10"/>
        <color theme="1"/>
        <rFont val="Calibri"/>
        <family val="2"/>
        <charset val="238"/>
        <scheme val="minor"/>
      </rPr>
      <t xml:space="preserve">EIP-SP </t>
    </r>
    <r>
      <rPr>
        <sz val="10"/>
        <color theme="1"/>
        <rFont val="Calibri"/>
        <family val="2"/>
        <scheme val="minor"/>
      </rPr>
      <t>rozpowszechnionych w Polsce</t>
    </r>
  </si>
  <si>
    <t>Całkowita liczba informacji przetłumaczonych na język polski</t>
  </si>
  <si>
    <t>Całkowita liczba informacji rozpowszechnionych w Polsce</t>
  </si>
  <si>
    <t>6. Budowanie umiejętności i szkolenia</t>
  </si>
  <si>
    <t>6.1 Liczba działań o charakterze szkoleniowym</t>
  </si>
  <si>
    <t xml:space="preserve">               Rok</t>
  </si>
  <si>
    <t>Rodzaj działania szkoleniowego</t>
  </si>
  <si>
    <t>Warsztaty / szkolenia</t>
  </si>
  <si>
    <t>Wizyty studyjne / zorganizowane wyjazdy terenowe</t>
  </si>
  <si>
    <t>Inne (proszę doprecyzuj w "Komentarzu")</t>
  </si>
  <si>
    <t xml:space="preserve">Sumaryczna liczba działań szkoleniowych </t>
  </si>
  <si>
    <t>Liczba dni szkolenia</t>
  </si>
  <si>
    <t>6.2 Liczba osób biorących udział w działaniach szkoleniowych</t>
  </si>
  <si>
    <r>
      <t xml:space="preserve">Komentarze </t>
    </r>
    <r>
      <rPr>
        <sz val="10"/>
        <color theme="1"/>
        <rFont val="Calibri"/>
        <family val="2"/>
        <charset val="238"/>
        <scheme val="minor"/>
      </rPr>
      <t>(proszę uwzględnić tutaj wszelkie trudności / problemy z definicją/ pomiarem wskaźników; i / lub określić, co oznacza temat "inny"/ inne aktywności</t>
    </r>
    <r>
      <rPr>
        <sz val="10"/>
        <color theme="1"/>
        <rFont val="Calibri"/>
        <family val="2"/>
        <scheme val="minor"/>
      </rPr>
      <t>)</t>
    </r>
  </si>
  <si>
    <t>Grupy interesariuszy</t>
  </si>
  <si>
    <t>Warsztaty/ szkolenia</t>
  </si>
  <si>
    <t>Wizyty studyjne/ wyjazdy terenowe</t>
  </si>
  <si>
    <t xml:space="preserve">Inne </t>
  </si>
  <si>
    <t>Razem</t>
  </si>
  <si>
    <t>liczba przedstawicieli IZ/AP</t>
  </si>
  <si>
    <t>liczba przedstawicieli LGD</t>
  </si>
  <si>
    <t>liczba doradców rolnych i przedstawicieli SIR</t>
  </si>
  <si>
    <t>liczba interesariuszy i organizacji  (rolnicy, organizacje rolnicze, organizacje pozarządowe itp.)</t>
  </si>
  <si>
    <t>inne (lub mieszane) (proszę  wymienić w komentarzach)</t>
  </si>
  <si>
    <t xml:space="preserve">7. Wsparcie dla LEADER / RLKS, współpracy międzyterytorialnej i wspólnych inicjatyw </t>
  </si>
  <si>
    <t>7.1 Liczba inicjatyw współpracy</t>
  </si>
  <si>
    <r>
      <t xml:space="preserve">Komentarze </t>
    </r>
    <r>
      <rPr>
        <sz val="10"/>
        <color theme="1"/>
        <rFont val="Calibri"/>
        <family val="2"/>
        <charset val="238"/>
        <scheme val="minor"/>
      </rPr>
      <t>(proszę uwzględnić tutaj wszelkie trudności / problemy z definicją/ pomiarem wskaźników)</t>
    </r>
  </si>
  <si>
    <t xml:space="preserve">             Rok</t>
  </si>
  <si>
    <t>Liczba wydarzeń poświęconych współpracy</t>
  </si>
  <si>
    <t>Liczba osób zaangażowanych w te wydarzenia</t>
  </si>
  <si>
    <t>… w tym liczba osób z innych Państw Członkowskich UE</t>
  </si>
  <si>
    <t>… w tym liczba osób z innych regionów (do wypełnienia tylko przez JR)</t>
  </si>
  <si>
    <t>8. Budżet sieci w PLN</t>
  </si>
  <si>
    <t>Komentarz</t>
  </si>
  <si>
    <t>1. Koszty związane z działalnością/planem działania</t>
  </si>
  <si>
    <t xml:space="preserve">- w tym wydarzenia </t>
  </si>
  <si>
    <t>- w tym związane z narzędziami komunikacji</t>
  </si>
  <si>
    <t xml:space="preserve">- w tym związane z innymi działaniami </t>
  </si>
  <si>
    <t>2. Koszty funkcjonowania (wszystkie koszty administracyjne, materiały, koordynacja, itp.) Proszę określ je w komentarzach.</t>
  </si>
  <si>
    <t>Całkowite wsparcie (wydatki publiczne) na utworzenie i prowadzenie KSOW</t>
  </si>
  <si>
    <t>Jednostka wdrażająca: JR KSOW w woj. dolnośląskim</t>
  </si>
  <si>
    <t>Stan na: 31.12.2020 r.</t>
  </si>
  <si>
    <r>
      <t xml:space="preserve"> Komentarz: W ramach operacji Partnerów KSOW wydano 2 publikacje - 1 w druku i 1 opublikowaną na stronach internetowych (łącznie 2 wydane publikacje), w tym: </t>
    </r>
    <r>
      <rPr>
        <u/>
        <sz val="11"/>
        <rFont val="Calibri"/>
        <family val="2"/>
        <charset val="238"/>
        <scheme val="minor"/>
      </rPr>
      <t>PRIORYTET I</t>
    </r>
    <r>
      <rPr>
        <sz val="11"/>
        <rFont val="Calibri"/>
        <family val="2"/>
        <charset val="238"/>
        <scheme val="minor"/>
      </rPr>
      <t xml:space="preserve"> 1. Współpraca, partnerstwo, rozwój - wymiana wiedzy i i doświadczeń pomiędzy partnerami KSOW. </t>
    </r>
    <r>
      <rPr>
        <u/>
        <sz val="11"/>
        <rFont val="Calibri"/>
        <family val="2"/>
        <charset val="238"/>
        <scheme val="minor"/>
      </rPr>
      <t>PRIORYTET V</t>
    </r>
    <r>
      <rPr>
        <sz val="11"/>
        <rFont val="Calibri"/>
        <family val="2"/>
        <charset val="238"/>
        <scheme val="minor"/>
      </rPr>
      <t xml:space="preserve">I: 2.  Dobre przykłady realizacji wielofunduszowych RLKS-ów jako źródło wiedzy i doświadczeń w rozwoju międzyterytorialnej współpracy pomiędzy lokalnymi grupami działania; </t>
    </r>
    <r>
      <rPr>
        <u/>
        <sz val="11"/>
        <rFont val="Calibri"/>
        <family val="2"/>
        <charset val="238"/>
        <scheme val="minor"/>
      </rPr>
      <t>koszty wymienionych publikacji są zaliczone w tab. 8 do narzędzi komunikacji.</t>
    </r>
  </si>
  <si>
    <t>Komentarz: Dolnośląska Grupa Robocza ds. Krajowej Sieci Obszarów Wiejskich podjęła w 2020 roku 13 uchwał (decyzji), które dotyczyły akceptacji zmian w planach operacyjnych oraz sprawozdań monitorujących postępy realizacji Planu Działania KSOW. Zgodnie z instrukcją wypełniania WSS, powyższe decyzje zostały zaliczone do spotkań.</t>
  </si>
  <si>
    <r>
      <t>Komentarz:</t>
    </r>
    <r>
      <rPr>
        <b/>
        <sz val="11"/>
        <color theme="1"/>
        <rFont val="Calibri"/>
        <family val="2"/>
        <scheme val="minor"/>
      </rPr>
      <t xml:space="preserve"> INNE rodzaje działania szkoleniowego:</t>
    </r>
    <r>
      <rPr>
        <sz val="11"/>
        <color theme="1"/>
        <rFont val="Calibri"/>
        <family val="2"/>
        <charset val="238"/>
        <scheme val="minor"/>
      </rPr>
      <t xml:space="preserve"> 2 spotkania/webinaria w ramach operacji partnera pn. Dobre przykłady realizacji wielofunduszowych RLKS-ów jako źródło wiedzy i doświadczeń w rozwoju międzyterytorialnej współpracy pomiędzy lokalnymi grupami działania. </t>
    </r>
    <r>
      <rPr>
        <b/>
        <sz val="11"/>
        <color theme="1"/>
        <rFont val="Calibri"/>
        <family val="2"/>
        <scheme val="minor"/>
      </rPr>
      <t xml:space="preserve">NAZWY </t>
    </r>
    <r>
      <rPr>
        <sz val="11"/>
        <color theme="1"/>
        <rFont val="Calibri"/>
        <family val="2"/>
        <charset val="238"/>
        <scheme val="minor"/>
      </rPr>
      <t xml:space="preserve">operacji, w ramach których realizowano działania szkoleniowe, liczba tych działań oraz liczba uczestników są wymienione w tab. 6.2. </t>
    </r>
    <r>
      <rPr>
        <b/>
        <sz val="11"/>
        <color theme="1"/>
        <rFont val="Calibri"/>
        <family val="2"/>
        <scheme val="minor"/>
      </rPr>
      <t xml:space="preserve">PODZIAŁ WG PRIORYTETÓW </t>
    </r>
    <r>
      <rPr>
        <sz val="11"/>
        <color theme="1"/>
        <rFont val="Calibri"/>
        <family val="2"/>
        <charset val="238"/>
        <scheme val="minor"/>
      </rPr>
      <t>jest opisany w tab. 1.1. oraz w tab. 6.2.</t>
    </r>
  </si>
  <si>
    <t>1. Do kosztów wydarzeń zaliczono koszt 10 946,43 zł poniesiony na zakup upominków dla KGW, które miały być wręczone na wystawie stołów wielkanocnych lub wigilijnych w 2020 r. Oba te wydarzenia nie zostały zrealizowane ze względu na pandemię koronawirusa. W związku z tym wydatek ten będzie dotyczył operacji, która została zgłoszona do realizacji w 2021 r.</t>
  </si>
  <si>
    <t>2. Koszty wynagrodzeń, wyjazdu służbowego oraz szkolenia dla 2 pracowników SR KSOW</t>
  </si>
  <si>
    <r>
      <t>Komentarz:</t>
    </r>
    <r>
      <rPr>
        <b/>
        <sz val="11"/>
        <color rgb="FFFF0000"/>
        <rFont val="Calibri"/>
        <family val="2"/>
        <charset val="238"/>
        <scheme val="minor"/>
      </rPr>
      <t xml:space="preserve"> </t>
    </r>
    <r>
      <rPr>
        <b/>
        <sz val="11"/>
        <rFont val="Calibri"/>
        <family val="2"/>
        <charset val="238"/>
        <scheme val="minor"/>
      </rPr>
      <t>5 OP</t>
    </r>
    <r>
      <rPr>
        <b/>
        <sz val="11"/>
        <color theme="1"/>
        <rFont val="Calibri"/>
        <family val="2"/>
        <charset val="238"/>
        <scheme val="minor"/>
      </rPr>
      <t xml:space="preserve">ERACJI PARTNERÓW KSOW, </t>
    </r>
    <r>
      <rPr>
        <sz val="11"/>
        <color theme="1"/>
        <rFont val="Calibri"/>
        <family val="2"/>
        <charset val="238"/>
        <scheme val="minor"/>
      </rPr>
      <t>w tym:</t>
    </r>
    <r>
      <rPr>
        <u/>
        <sz val="11"/>
        <color theme="1"/>
        <rFont val="Calibri"/>
        <family val="2"/>
        <charset val="238"/>
        <scheme val="minor"/>
      </rPr>
      <t xml:space="preserve"> PRIORYTET I:</t>
    </r>
    <r>
      <rPr>
        <sz val="11"/>
        <color theme="1"/>
        <rFont val="Calibri"/>
        <family val="2"/>
        <charset val="238"/>
        <scheme val="minor"/>
      </rPr>
      <t xml:space="preserve"> 1. Szkoleniowy wyjazd studyjny pn. "Agrotechniczne aspekty uprawy winorośli i poprawy jakości wina lokalnego", 2. Współpraca, partnerstwo, rozwój - wymiana wiedzy i i doświadczeń pomiędzy partnerami KSOW. </t>
    </r>
    <r>
      <rPr>
        <u/>
        <sz val="11"/>
        <color theme="1"/>
        <rFont val="Calibri"/>
        <family val="2"/>
        <charset val="238"/>
        <scheme val="minor"/>
      </rPr>
      <t>PRIOTRYTET II:</t>
    </r>
    <r>
      <rPr>
        <sz val="11"/>
        <color theme="1"/>
        <rFont val="Calibri"/>
        <family val="2"/>
        <charset val="238"/>
        <scheme val="minor"/>
      </rPr>
      <t xml:space="preserve"> 3. Wspieranie rozwoju przedsiębiorczości na obszarach wiejskich poprzez podnoszenie poziomu wiedzy i umiejętności w obszarze małego przetwórstwa lokalnego lub w obszarze rozwoju zielonej gospodarki, w tym tworzenie nowych miejsc pracy; </t>
    </r>
    <r>
      <rPr>
        <u/>
        <sz val="11"/>
        <color theme="1"/>
        <rFont val="Calibri"/>
        <family val="2"/>
        <charset val="238"/>
        <scheme val="minor"/>
      </rPr>
      <t>PRIORYTET VI</t>
    </r>
    <r>
      <rPr>
        <sz val="11"/>
        <color theme="1"/>
        <rFont val="Calibri"/>
        <family val="2"/>
        <charset val="238"/>
        <scheme val="minor"/>
      </rPr>
      <t xml:space="preserve">: 4.  Audycja telewizyjna "Sielskie życie", 5. Dobre przykłady realizacji wielofunduszowych RLKS-ów jako źródło wiedzy i doświadczeń w rozwoju międzyterytorialnej współpracy pomiędzy lokalnymi grupami działania ; </t>
    </r>
    <r>
      <rPr>
        <b/>
        <sz val="11"/>
        <color theme="1"/>
        <rFont val="Calibri"/>
        <family val="2"/>
        <charset val="238"/>
        <scheme val="minor"/>
      </rPr>
      <t>2</t>
    </r>
    <r>
      <rPr>
        <sz val="11"/>
        <color theme="1"/>
        <rFont val="Calibri"/>
        <family val="2"/>
        <charset val="238"/>
        <scheme val="minor"/>
      </rPr>
      <t xml:space="preserve"> </t>
    </r>
    <r>
      <rPr>
        <b/>
        <sz val="11"/>
        <color theme="1"/>
        <rFont val="Calibri"/>
        <family val="2"/>
        <charset val="238"/>
        <scheme val="minor"/>
      </rPr>
      <t xml:space="preserve">OPERACJE WŁASNE JR KSOW, </t>
    </r>
    <r>
      <rPr>
        <sz val="11"/>
        <color theme="1"/>
        <rFont val="Calibri"/>
        <family val="2"/>
        <charset val="238"/>
        <scheme val="minor"/>
      </rPr>
      <t xml:space="preserve">w tym: </t>
    </r>
    <r>
      <rPr>
        <u/>
        <sz val="11"/>
        <color theme="1"/>
        <rFont val="Calibri"/>
        <family val="2"/>
        <charset val="238"/>
        <scheme val="minor"/>
      </rPr>
      <t>PRIORYTET II, VI (mieszane):</t>
    </r>
    <r>
      <rPr>
        <sz val="11"/>
        <color theme="1"/>
        <rFont val="Calibri"/>
        <family val="2"/>
        <charset val="238"/>
        <scheme val="minor"/>
      </rPr>
      <t xml:space="preserve"> 1. Międzynarodowe Targi Rolno-Spożywcze Internationale Grune Woche. </t>
    </r>
    <r>
      <rPr>
        <u/>
        <sz val="11"/>
        <color theme="1"/>
        <rFont val="Calibri"/>
        <family val="2"/>
        <charset val="238"/>
        <scheme val="minor"/>
      </rPr>
      <t>PRIORYTET VI</t>
    </r>
    <r>
      <rPr>
        <b/>
        <u/>
        <sz val="11"/>
        <color theme="1"/>
        <rFont val="Calibri"/>
        <family val="2"/>
        <charset val="238"/>
        <scheme val="minor"/>
      </rPr>
      <t>:</t>
    </r>
    <r>
      <rPr>
        <sz val="11"/>
        <color theme="1"/>
        <rFont val="Calibri"/>
        <family val="2"/>
        <charset val="238"/>
        <scheme val="minor"/>
      </rPr>
      <t xml:space="preserve"> 2. Konkurs "Piękna Wieś Dolnośląska"; UWAGA: zasięg międzynarodowy wśród imprez masowych dotyczy: Międzynarodowe Targi Rolno-Spożywcze Internationale Grune Woche.</t>
    </r>
  </si>
  <si>
    <r>
      <t xml:space="preserve">Komentarz: </t>
    </r>
    <r>
      <rPr>
        <b/>
        <sz val="11"/>
        <rFont val="Calibri"/>
        <family val="2"/>
        <charset val="238"/>
        <scheme val="minor"/>
      </rPr>
      <t xml:space="preserve"> 5 OPERACJI P</t>
    </r>
    <r>
      <rPr>
        <b/>
        <sz val="11"/>
        <color theme="1"/>
        <rFont val="Calibri"/>
        <family val="2"/>
        <charset val="238"/>
        <scheme val="minor"/>
      </rPr>
      <t>ARTNERÓW KSOW</t>
    </r>
    <r>
      <rPr>
        <sz val="11"/>
        <color theme="1"/>
        <rFont val="Calibri"/>
        <family val="2"/>
        <charset val="238"/>
        <scheme val="minor"/>
      </rPr>
      <t xml:space="preserve">, w tym </t>
    </r>
    <r>
      <rPr>
        <u/>
        <sz val="11"/>
        <color theme="1"/>
        <rFont val="Calibri"/>
        <family val="2"/>
        <charset val="238"/>
        <scheme val="minor"/>
      </rPr>
      <t>PRIORYTET I</t>
    </r>
    <r>
      <rPr>
        <sz val="11"/>
        <color theme="1"/>
        <rFont val="Calibri"/>
        <family val="2"/>
        <charset val="238"/>
        <scheme val="minor"/>
      </rPr>
      <t xml:space="preserve">: 1. Szkoleniowy wyjazd studyjny pn. "Agrotechniczne aspekty uprawy winorośli i poprawy jakości wina lokalnego" - 1 zagraniczny wyjazd studyjny (3 dni), 27 uczestników. 2. Współpraca, partnerstwo, rozwój - wymiana wiedzy i i doświadczeń pomiędzy partnerami KSOW - 1 krajowy wyjazd studyjny (2 dni), 70 uczestników, 1 publikacja (ujęta w tab. 2 narzędzia komunikacji). </t>
    </r>
    <r>
      <rPr>
        <u/>
        <sz val="11"/>
        <color theme="1"/>
        <rFont val="Calibri"/>
        <family val="2"/>
        <charset val="238"/>
        <scheme val="minor"/>
      </rPr>
      <t>PRIORYTET II:</t>
    </r>
    <r>
      <rPr>
        <sz val="11"/>
        <color theme="1"/>
        <rFont val="Calibri"/>
        <family val="2"/>
        <charset val="238"/>
        <scheme val="minor"/>
      </rPr>
      <t xml:space="preserve"> 3. Wspieranie rozwoju przedsiębiorczości na obszarach wiejskich poprzez podnoszenie poziomu wiedzy i umiejętności w obszarze małego przetwórstwa lokalnego lub w obszarze rozwoju zielonej gospodarki, w tym tworzenie nowych miejsc pracy - 1 warsztat (1 dzień), 19 uczestników, 1 konferencja (1 dzień), 25 uczestników, audyt 10 produktów żywnościowych u 6 producentów.</t>
    </r>
    <r>
      <rPr>
        <u/>
        <sz val="11"/>
        <color theme="1"/>
        <rFont val="Calibri"/>
        <family val="2"/>
        <charset val="238"/>
        <scheme val="minor"/>
      </rPr>
      <t xml:space="preserve"> PRIORYTET VI:</t>
    </r>
    <r>
      <rPr>
        <sz val="11"/>
        <color theme="1"/>
        <rFont val="Calibri"/>
        <family val="2"/>
        <charset val="238"/>
        <scheme val="minor"/>
      </rPr>
      <t xml:space="preserve"> 4.  Audycja telewizyjna "Sielskie życie" - zrealizowano 10 audycji. 5. Dobre przykłady realizacji wielofunduszowych RLKS-ów jako źródło wiedzy i doświadczeń w rozwoju międzyterytorialnej współpracy pomiędzy lokalnymi grupami działania” - 2 spotkania/webinaria (2 dni), 40 uczestników, 1 konferencja (1 dzień), 73 uczestników, 1 krajowy wyjazd studyjny (3 dni), 40 uczestników, 1 publikacja w internecie umieszczona na 4 stronach internetowych (ujęta w tab. 2 narzędzia komunikacji).</t>
    </r>
    <r>
      <rPr>
        <b/>
        <sz val="11"/>
        <color theme="1"/>
        <rFont val="Calibri"/>
        <family val="2"/>
        <charset val="238"/>
        <scheme val="minor"/>
      </rPr>
      <t xml:space="preserve"> 2 OPERACJE WŁASNE JR KSOW</t>
    </r>
    <r>
      <rPr>
        <sz val="11"/>
        <color theme="1"/>
        <rFont val="Calibri"/>
        <family val="2"/>
        <charset val="238"/>
        <scheme val="minor"/>
      </rPr>
      <t xml:space="preserve">, w tym: </t>
    </r>
    <r>
      <rPr>
        <u/>
        <sz val="11"/>
        <color theme="1"/>
        <rFont val="Calibri"/>
        <family val="2"/>
        <charset val="238"/>
        <scheme val="minor"/>
      </rPr>
      <t>PRIORYTET II, VI (mieszane):</t>
    </r>
    <r>
      <rPr>
        <sz val="11"/>
        <color theme="1"/>
        <rFont val="Calibri"/>
        <family val="2"/>
        <charset val="238"/>
        <scheme val="minor"/>
      </rPr>
      <t xml:space="preserve"> 1. Międzynarodowe Targi Rolno-Spożywcze Internationale Grune Woche - 6 wystawców, ok. 400 000 odwiedzających.</t>
    </r>
    <r>
      <rPr>
        <u/>
        <sz val="11"/>
        <color theme="1"/>
        <rFont val="Calibri"/>
        <family val="2"/>
        <charset val="238"/>
        <scheme val="minor"/>
      </rPr>
      <t xml:space="preserve"> PRIORYTET VI: </t>
    </r>
    <r>
      <rPr>
        <sz val="11"/>
        <color theme="1"/>
        <rFont val="Calibri"/>
        <family val="2"/>
        <charset val="238"/>
        <scheme val="minor"/>
      </rPr>
      <t>2. Konkurs "Piękna Wieś Dolnośląska" - 17 uczestników. UWAGA 1. publikacje w ramach operacji partnerów KSOW zostały zaliczone w tab. 2 do narzędzi komunikacji, tak jak ich koszty w tab. 8. UWAGA 2. Informacja dot. audycji telewizyjnych nie została zaliczona do tej tabeli. Informacja o audycjach tv znajduje się w tab. 1.1.</t>
    </r>
  </si>
  <si>
    <r>
      <t xml:space="preserve">Komentarz: </t>
    </r>
    <r>
      <rPr>
        <b/>
        <u/>
        <sz val="11"/>
        <color theme="1"/>
        <rFont val="Calibri"/>
        <family val="2"/>
        <charset val="238"/>
        <scheme val="minor"/>
      </rPr>
      <t>4 OPERACJE PARTNERÓW KSOW</t>
    </r>
    <r>
      <rPr>
        <sz val="11"/>
        <color theme="1"/>
        <rFont val="Calibri"/>
        <family val="2"/>
        <charset val="238"/>
        <scheme val="minor"/>
      </rPr>
      <t xml:space="preserve"> zawierały działania o charakterze szkoleniowym, w tym </t>
    </r>
    <r>
      <rPr>
        <u/>
        <sz val="11"/>
        <color theme="1"/>
        <rFont val="Calibri"/>
        <family val="2"/>
        <charset val="238"/>
        <scheme val="minor"/>
      </rPr>
      <t>PRIORYTET I</t>
    </r>
    <r>
      <rPr>
        <sz val="11"/>
        <color theme="1"/>
        <rFont val="Calibri"/>
        <family val="2"/>
        <charset val="238"/>
        <scheme val="minor"/>
      </rPr>
      <t xml:space="preserve">: 1. Szkoleniowy wyjazd studyjny pn. "Agrotechniczne aspekty uprawy winorośli i poprawy jakości wina lokalnego" - 1 zagraniczny wyjazd studyjny (3 dni), 27 uczestników, w tym 1 doradca. 2. Współpraca, partnerstwo, rozwój - wymiana wiedzy i i doświadczeń pomiędzy partnerami KSOW - 1 krajowy wyjazd studyjny (2 dni), 70 uczestników. </t>
    </r>
    <r>
      <rPr>
        <u/>
        <sz val="11"/>
        <color theme="1"/>
        <rFont val="Calibri"/>
        <family val="2"/>
        <charset val="238"/>
        <scheme val="minor"/>
      </rPr>
      <t>PRIORYTET II</t>
    </r>
    <r>
      <rPr>
        <sz val="11"/>
        <color theme="1"/>
        <rFont val="Calibri"/>
        <family val="2"/>
        <charset val="238"/>
        <scheme val="minor"/>
      </rPr>
      <t xml:space="preserve">: 3. Wspieranie rozwoju przedsiębiorczości na obszarach wiejskich poprzez podnoszenie poziomu wiedzy i umiejętności w obszarze małego przetwórstwa lokalnego lub w obszarze rozwoju zielonej gospodarki, w tym tworzenie nowych miejsc pracy - 1 warsztat (1 dzień), 19 uczestników, w tym 2 doradców. </t>
    </r>
    <r>
      <rPr>
        <u/>
        <sz val="11"/>
        <color theme="1"/>
        <rFont val="Calibri"/>
        <family val="2"/>
        <charset val="238"/>
        <scheme val="minor"/>
      </rPr>
      <t>PRIORYTET VI</t>
    </r>
    <r>
      <rPr>
        <sz val="11"/>
        <color theme="1"/>
        <rFont val="Calibri"/>
        <family val="2"/>
        <charset val="238"/>
        <scheme val="minor"/>
      </rPr>
      <t>: 4. Dobre przykłady realizacji wielofunduszowych RLKS-ów jako źródło wiedzy i doświadczeń w rozwoju międzyterytorialnej współpracy pomiędzy lokalnymi grupami działania - 2 spotkania/webinaria (2 dni), 40 uczestników, 1 krajowy wyjazd studyjny (3 dni), 40 uczestników.</t>
    </r>
    <r>
      <rPr>
        <b/>
        <sz val="11"/>
        <color theme="1"/>
        <rFont val="Calibri"/>
        <family val="2"/>
        <charset val="238"/>
        <scheme val="minor"/>
      </rPr>
      <t xml:space="preserve"> </t>
    </r>
    <r>
      <rPr>
        <b/>
        <u/>
        <sz val="11"/>
        <color theme="1"/>
        <rFont val="Calibri"/>
        <family val="2"/>
        <charset val="238"/>
        <scheme val="minor"/>
      </rPr>
      <t>INNE rodzaje działania szkoleniowego</t>
    </r>
    <r>
      <rPr>
        <b/>
        <sz val="11"/>
        <color theme="1"/>
        <rFont val="Calibri"/>
        <family val="2"/>
        <charset val="238"/>
        <scheme val="minor"/>
      </rPr>
      <t>:</t>
    </r>
    <r>
      <rPr>
        <sz val="11"/>
        <color theme="1"/>
        <rFont val="Calibri"/>
        <family val="2"/>
        <charset val="238"/>
        <scheme val="minor"/>
      </rPr>
      <t xml:space="preserve"> 2 spotkania/webinaria w ramach operacji partnera pn. Dobre przykłady realizacji wielofunduszowych RLKS-ów jako źródło wiedzy i doświadczeń w rozwoju międzyterytorialnej współpracy pomiędzy lokalnymi grupami działania.  </t>
    </r>
    <r>
      <rPr>
        <b/>
        <u/>
        <sz val="11"/>
        <color theme="1"/>
        <rFont val="Calibri"/>
        <family val="2"/>
        <charset val="238"/>
        <scheme val="minor"/>
      </rPr>
      <t xml:space="preserve">INNE grupy interesariuszy: </t>
    </r>
    <r>
      <rPr>
        <sz val="11"/>
        <color theme="1"/>
        <rFont val="Calibri"/>
        <family val="2"/>
        <charset val="238"/>
        <scheme val="minor"/>
      </rPr>
      <t>1</t>
    </r>
    <r>
      <rPr>
        <b/>
        <sz val="11"/>
        <color theme="1"/>
        <rFont val="Calibri"/>
        <family val="2"/>
        <charset val="238"/>
        <scheme val="minor"/>
      </rPr>
      <t xml:space="preserve">. </t>
    </r>
    <r>
      <rPr>
        <sz val="11"/>
        <color theme="1"/>
        <rFont val="Calibri"/>
        <family val="2"/>
        <charset val="238"/>
        <scheme val="minor"/>
      </rPr>
      <t xml:space="preserve">liderzy, sołtysi, członkowie organizacji pozarządowych i wiejskich, a także przedstawiciele lokalnych społeczności i przedsiębiorcy angażujący się społecznie. W grupie znalazły się ponadto osoby stawiające pierwsze kroki w budowaniu ofert wiosek tematycznych i pracujące nad poszerzeniem oferty turystycznej, która docelowo będzie sprzyjała rozwojowi przedsiębiorczości na wsi - dot. operacj partnera KSOW pn. Współpraca, partnerstwo, rozwój - wymiana wiedzy i i doświadczeń pomiędzy partnerami KSOW (70 osób). 2. naukowcy prowadzący badania i studia w obszarach objętych tematyką szkolenia oraz pracownicy doradztwa rolniczego, praktycy oraz producenci zainteresowani poszerzeniem oferty gospodarstwa, właściciele winnic i winiarni, osoby zainteresowane rozpoczęciem działalności winiarskiej - dot. operacji partnera KSOW pn. Szkoleniowy wyjazd studyjny pn. "Agrotechniczne aspekty uprawy winorośli i poprawy jakości wina lokalnego" (26 osób, ponadto 1 osobę zaliczono do doradców, zgodnie ze sprawozdaniem partnera KSOW). 3. Producenci rolni i przetwócy żywności z Dolnego Śląska - dot. operacji partnera KSOW pn. Wspieranie rozwoju przedsiębiorczości na obszarach wiejskich poprzez podnoszenie poziomu wiedzy i umiejętności w obszarze małego przetwórstwa lokalnego lub w obszarze rozwoju zielonej gospodarki, w tym tworzenie nowych miejsc pracy (17 oób, ponadto 2 osoby zaliczono do doradców, zgodnie ze sprawozdaniem partnera KSOW). Łączna liczba osób biorących udział w działaniach szkoleniowych - 196.
</t>
    </r>
  </si>
  <si>
    <t>Jednostka wdrażająca:Krajowy Ośrodek Wsparcia Rolnictwa</t>
  </si>
  <si>
    <t>Stan na:31.12.2020</t>
  </si>
  <si>
    <t xml:space="preserve">Komentarz:
2020 r.- Szkolenie dla beneficjentów w ramach poddziałania 3.2 "Wsparcie działań informacyjnych i promocyjnych realizowanych przez grupy producentów na rynku wewnętrznym" PROW 2014-2020 (forma elektroniczna).
Realizowane w  7 blokach szkoleniowych:
1) Informacje ogólne dotyczące naboru;
2) Kto może być beneficjentem poddziałania 3.2;
3) Wypełnianie wniosku o przyznanie pomocy;
4) Racjonalność kosztów;
5) Zasady konkurencyjności wydatków w ramach PROW 2014-2020;
6) Dokumentowanie kosztów kwalifikowalnych;
7) Zobowiązania umowne beneficjenta. 
</t>
  </si>
  <si>
    <t xml:space="preserve">Komentarz: 
2020 r. - Szkolenie dla beneficjentów w ramach poddziałania 3.2 "Wsparcie działań informacyjnych i promocyjnych realizowanych przez grupy producentów na rynku wewnętrznym" PROW 2014-2020 (forma elektroniczna).
Realizowane w  7 blokach szkoleniowych:
1) Informacje ogólne dotyczące naboru;
2) Kto może być beneficjentem poddziałania 3.2;
3) Wypełnianie wniosku o przyznanie pomocy;
4) Racjonalność kosztów;
5) Zasady konkurencyjności wydatków w ramach PROW 2014-2020;
6) Dokumentowanie kosztów kwalifikowalnych;
7) Zobowiązania umowne beneficjenta. 
</t>
  </si>
  <si>
    <t>Jednostka wdrażająca: Województwo Kujawsko-Pomorskie</t>
  </si>
  <si>
    <t>Stan na: 31/12/2020</t>
  </si>
  <si>
    <t xml:space="preserve">Komentarz: W kategorii „Inne” policzono 3 spotkania informacyjno - promocyjne połączone z podpisaniem umów z PROW 2014-2020, 1 spotkanie grupy roboczej ds. PROW 2014-2020 przy Konwencie Wójtów Województwa Kujawsko-Pomorskiego, 2 szkolenia dla pracowników urzędu oraz 1 konkurs „Wieś na weekend’2020”  i 8 imprez lokalnych zrealizowanych dzięki wsparciu z tego konkursu, z których 1 impreza miała ponad 1 tys. widzów (impreza masowa).
Wśród imprez o zasięgu krajowym jest konkurs „Sposób na sukces”, który organizowało CDR w Brwinowie i brało w nim udział 37 uczestników.
</t>
  </si>
  <si>
    <t>Uwagi: część uczestników wydarzeń brała w nich udział w formie "zdalnej" z uwagi na zagrożenie epidemiologiczne Covid-19</t>
  </si>
  <si>
    <t xml:space="preserve"> Komentarz: publikacja pt.  "Nasze kulinarne dzidzictwo - Smaki regionów" wydana przez Polską Izbę Produktu Regionalnego i Lokalnego dla 16 województw</t>
  </si>
  <si>
    <t>Komentarz: w 2020 r. wszystkie posiedzenia odbywały się w trybie zdalnym z uwagi na zagrożenie Covid-19, w tym 4 posiedzenia dotyczyły zaopiniowania Planu Operacyjnego 2020-2021 oraz sprawozdawczości związanej z KSOW</t>
  </si>
  <si>
    <t>Komentarz: spotkania grupy roboczej ds. KSOW</t>
  </si>
  <si>
    <t>Komentarz: 1.Szkolenie pn. "Stosowanie prostego języka" i "Aplikacja Prezi jako narzędzie prezentacji w działaniach szkoleniowych, informacyjnych i promocyjnych" dla pracowników Urzędu Marszałkowskiego</t>
  </si>
  <si>
    <t>Komentarz: .Szkolenia dla pracowników (pracownicy punktów informacyjnych i podmiotów doradczych).</t>
  </si>
  <si>
    <t xml:space="preserve">Komentarz: zorganizowano 1 seminarium poświęcone realizacji projektów współpracy w ramamch RLKS, wizytę krajową oraz szkolenie  </t>
  </si>
  <si>
    <t>W kategorii kosztów związanych z innymi działaniami uwzględniono produkcję pięciu felietonów (audycji) w programie telewizyjnym AGROREGION, promujących działania KSOW i operacje partnerów. W tej katergorii uwzględniono również koszty wydania publikacji . 
W kosztach funkcjonowania ujęto wynagrodzenia pracowników, wynajem pomieszczeń, telefony, delegacje, zakupy materiałów biurowych, naprawy sprzętu, media, itp.</t>
  </si>
  <si>
    <t xml:space="preserve">Jednostka wdrażająca: Jednoska Regiona Krajowej Sieci Obszarów Wiejskich Województwa Lubelskiego </t>
  </si>
  <si>
    <t xml:space="preserve">Stan na: 31.12.2020 r. </t>
  </si>
  <si>
    <t xml:space="preserve"> Komentarz: 1. W krainie lubelskich produktów tradycyjnych ; 2. Kalendarz imprez - dobre praktyki na obszarach wiejskich 3. Prawdziwy smak- czyli kredens żywności w gminie Hrubieszów, 4. Trzy dekady – ludzie, inwestycje, wydarzenia.
5. Pojezierze Łęczyńsko - Włodawskie. Informator turystyczny.
</t>
  </si>
  <si>
    <t xml:space="preserve">Komentarz:  Spotkanie grupy Roboczej ds. KSOW odbyło się w 2020 roku i było związane między innymi z pracami nad Planem Operacyjnym i Planem Komunikacyjnym na lata 2020-2021 oraz jego zmianami. W 2020 roku odbyło się 7  spotkań Grupy Roboczej ds. KSOW, które związane były między innymi z zaopiniowaniem zmian w PO na lata 2020-2021, zaopiniowaniem sprawozdania rocznego - stan na dzien 31.12.2019 r.,  informacji półrocznej na dzień 30 czerwca 2020 r., zaopiniowania listy ocenionych operacji Partnerów KSOW w ramach konkursu 4/2020.  
</t>
  </si>
  <si>
    <t xml:space="preserve">Do kosztów funkcjonowania zaliczamy wynagrodzenie oraz dodatkowe wynagrodzenie dla pracowników JR KSOW, szkolenia dla pracowników oraz zakup sprzetu i wyposazenia biurowego dla pracowników JR KSOW. </t>
  </si>
  <si>
    <t>Jednostka wdrażająca: Samorząd Województwa Lubuskiego</t>
  </si>
  <si>
    <t xml:space="preserve"> Komentarz: a) broszura/ulotka podsumowująca działalność JR KSOW woj. Lubuskiego , b) Przewdonik po lubuskich najpiękniejszych wsiach c) Kalejdoskop dobrych projektów d) Wieś Powiatu Żagańskiego- dziedzictwo i przyszłość - ( wszystkie 4 publikacje wydane w wersji elektronicznej i papierowej)</t>
  </si>
  <si>
    <t>Komentarz: Grupa tematyczna - w postaci Wojwódzkiej Grupy Roboczej ds. KSOW woj. Lubuskiego. Liczba spotkań - 7, w tym 7 podjętych uchwał. Wybrano priorytet "inne" z uwagi na szeroką mieszaną tematykę jaką zajmuje się WGR (wszystkie 6 priorytetów).</t>
  </si>
  <si>
    <t>Komentarz: poprzez innych uczestników rozumie się przedstawicieli Samorządu Wojewódzkiego, przedstawicieli Samorządów lokalnych, przedstawiciela szkolnictwa wyższego w Województwie</t>
  </si>
  <si>
    <t xml:space="preserve">2. Koszty funkcjonowania ( koszty administracyjne, materiały, wynagrodzenia) </t>
  </si>
  <si>
    <t>Jednostka wdrażająca: Samorząd Województwa Łódzkiego</t>
  </si>
  <si>
    <t>Stan na: 31-12-2020</t>
  </si>
  <si>
    <t>Komentarz: zakres tematyczny inne, dotyczy udziału samorządu województwa łódzkiego w wydarzeniach organizowanych przez jednostki samorządu terytorialnego, powiatowego, sieć LGD, beneficjentów PROW 2014-2020 , gdzie przekazywano wiedzę dotyczącą możliwości wykorzystania środków w ramach PROW 2014-2020.</t>
  </si>
  <si>
    <t xml:space="preserve"> Komentarz: tytuły publikacji - Kulturowe dziedzictwo "Doliny rzeki Grabi", Regionalne smaki z obszaru działania LGD "POLCENTRUM", Zwiększenie dochodowości gospodarstw rolnych w kontekście wspólnych działań rolników.</t>
  </si>
  <si>
    <t xml:space="preserve">Komentarz: Wojewódzka Grupa Robocza ds. KSOW w ramach PROW 2014-2020 została powołana w lipcu 2015 r , a jej zakres prac dotyczy całego obszaru KSOW. </t>
  </si>
  <si>
    <t xml:space="preserve">Komentarz: Wojewódzka Grupa Robocza zajmuje się tematyką dotyczącą całego KSOW w ramach PROW 2014-2020 , a tym samym poruszane są problemy dotyczące obszarów wiejskich we wszystkich aspektach. </t>
  </si>
  <si>
    <t>…EIP SP</t>
  </si>
  <si>
    <t>inne (lub mieszane) tematy (proszę  wymienić w komentarzach)</t>
  </si>
  <si>
    <t>Komentarz: uczestnikami szkoleń byli potencjalni beneficjenci działań PROW 2014-2020, przedsiębiorcy, rolnicy, przedstawiciele jednostek samorządu terytorialnego, dzieci i młodzież z obszarów wiejskich województwa łódzkiego, koła gospodyń wiejskich, przedstawiciele LGD.</t>
  </si>
  <si>
    <t xml:space="preserve">koszty: wynagrodzeń pracowników Jednostki Regionalne KSOW WŁ, najmu powierzchni biurowej wraz ze sprzątaniem, zakupu sprzętu biurowego i komputerowego, delegacji krajowych i zagranicznych pracowników Jednostki Regionalnej KSOW WŁ,organizacji spotkań wojewódzkiej grupy roboczej KSOW/partnerów KSOW na poziomie województwa, opłaty pocztowe i telekomunikacyjne, usługi drukowania 
</t>
  </si>
  <si>
    <t>Jednostka wdrażająca: JR KSOW Województwa Małopolskiego</t>
  </si>
  <si>
    <r>
      <t>Komentarz: 
- szkolenia i spotkania dla LGD (</t>
    </r>
    <r>
      <rPr>
        <u/>
        <sz val="10"/>
        <rFont val="Calibri"/>
        <family val="2"/>
        <charset val="238"/>
        <scheme val="minor"/>
      </rPr>
      <t>4</t>
    </r>
    <r>
      <rPr>
        <sz val="10"/>
        <rFont val="Calibri"/>
        <family val="2"/>
        <charset val="238"/>
        <scheme val="minor"/>
      </rPr>
      <t>), 
- szkolenia i spotkania dla beneficjentów PROW 2014-2020 (</t>
    </r>
    <r>
      <rPr>
        <u/>
        <sz val="10"/>
        <rFont val="Calibri"/>
        <family val="2"/>
        <charset val="238"/>
        <scheme val="minor"/>
      </rPr>
      <t>3</t>
    </r>
    <r>
      <rPr>
        <sz val="10"/>
        <rFont val="Calibri"/>
        <family val="2"/>
        <charset val="238"/>
        <scheme val="minor"/>
      </rPr>
      <t>), 
- Małopolska Grupa Robocza ds. KSOW, opiniowanie dokumentów w trybie obiegowym (</t>
    </r>
    <r>
      <rPr>
        <u/>
        <sz val="10"/>
        <rFont val="Calibri"/>
        <family val="2"/>
        <charset val="238"/>
        <scheme val="minor"/>
      </rPr>
      <t>5</t>
    </r>
    <r>
      <rPr>
        <sz val="10"/>
        <rFont val="Calibri"/>
        <family val="2"/>
        <charset val="238"/>
        <scheme val="minor"/>
      </rPr>
      <t xml:space="preserve">),
- projekty Partnerów KSOW (10): 
</t>
    </r>
    <r>
      <rPr>
        <b/>
        <sz val="10"/>
        <rFont val="Calibri"/>
        <family val="2"/>
        <charset val="238"/>
        <scheme val="minor"/>
      </rPr>
      <t>działanie 6:</t>
    </r>
    <r>
      <rPr>
        <sz val="10"/>
        <rFont val="Calibri"/>
        <family val="2"/>
        <charset val="238"/>
        <scheme val="minor"/>
      </rPr>
      <t xml:space="preserve"> 1. Konkurs "Produkt Lokalny Podbabiogórza" (</t>
    </r>
    <r>
      <rPr>
        <u/>
        <sz val="10"/>
        <rFont val="Calibri"/>
        <family val="2"/>
        <charset val="238"/>
        <scheme val="minor"/>
      </rPr>
      <t>konkurs</t>
    </r>
    <r>
      <rPr>
        <sz val="10"/>
        <rFont val="Calibri"/>
        <family val="2"/>
        <charset val="238"/>
        <scheme val="minor"/>
      </rPr>
      <t xml:space="preserve">), 2. Przykłady dobrych praktyk w zakresie regionalnego dziedzictwa kulinarnego - organizacja dwóch wizyt studyjnych: dla obecnych oraz dla potencjanych członków Sieci Dziedzictwa Kulinarnego Małopolska w Województwie Opolskim (2x </t>
    </r>
    <r>
      <rPr>
        <u/>
        <sz val="10"/>
        <rFont val="Calibri"/>
        <family val="2"/>
        <charset val="238"/>
        <scheme val="minor"/>
      </rPr>
      <t>wyjazd studyjny</t>
    </r>
    <r>
      <rPr>
        <sz val="10"/>
        <rFont val="Calibri"/>
        <family val="2"/>
        <charset val="238"/>
        <scheme val="minor"/>
      </rPr>
      <t>), 3. Magia ziół i miodów w małych gospodarstwach rolnych (</t>
    </r>
    <r>
      <rPr>
        <u/>
        <sz val="10"/>
        <rFont val="Calibri"/>
        <family val="2"/>
        <charset val="238"/>
        <scheme val="minor"/>
      </rPr>
      <t>4x szkolenie</t>
    </r>
    <r>
      <rPr>
        <sz val="10"/>
        <rFont val="Calibri"/>
        <family val="2"/>
        <charset val="238"/>
        <scheme val="minor"/>
      </rPr>
      <t>), 4. Warsztaty pieczenia i dekoracji ciast dla Kół Gospodyń Wiejskich z Powiatu Dąbrowskiego (</t>
    </r>
    <r>
      <rPr>
        <u/>
        <sz val="10"/>
        <rFont val="Calibri"/>
        <family val="2"/>
        <charset val="238"/>
        <scheme val="minor"/>
      </rPr>
      <t>konkurs, 2x warsztat</t>
    </r>
    <r>
      <rPr>
        <sz val="10"/>
        <rFont val="Calibri"/>
        <family val="2"/>
        <charset val="238"/>
        <scheme val="minor"/>
      </rPr>
      <t>), 5. Konkurs "Kultura i folklor Podbabiogórza" (</t>
    </r>
    <r>
      <rPr>
        <u/>
        <sz val="10"/>
        <rFont val="Calibri"/>
        <family val="2"/>
        <charset val="238"/>
        <scheme val="minor"/>
      </rPr>
      <t>konkurs</t>
    </r>
    <r>
      <rPr>
        <sz val="10"/>
        <rFont val="Calibri"/>
        <family val="2"/>
        <charset val="238"/>
        <scheme val="minor"/>
      </rPr>
      <t>), 6. Podtrzymywanie tradycji - warsztaty praktyczne dla Kół Gospodyń Wiejskich (</t>
    </r>
    <r>
      <rPr>
        <u/>
        <sz val="10"/>
        <rFont val="Calibri"/>
        <family val="2"/>
        <charset val="238"/>
        <scheme val="minor"/>
      </rPr>
      <t>4x warsztat</t>
    </r>
    <r>
      <rPr>
        <sz val="10"/>
        <rFont val="Calibri"/>
        <family val="2"/>
        <charset val="238"/>
        <scheme val="minor"/>
      </rPr>
      <t xml:space="preserve">). </t>
    </r>
    <r>
      <rPr>
        <b/>
        <sz val="10"/>
        <rFont val="Calibri"/>
        <family val="2"/>
        <charset val="238"/>
        <scheme val="minor"/>
      </rPr>
      <t xml:space="preserve">działanie 9: </t>
    </r>
    <r>
      <rPr>
        <sz val="10"/>
        <rFont val="Calibri"/>
        <family val="2"/>
        <charset val="238"/>
        <scheme val="minor"/>
      </rPr>
      <t>7. Innowacyjne formy współpracy i organizacji krótkich łańcuchów dostaw (</t>
    </r>
    <r>
      <rPr>
        <u/>
        <sz val="10"/>
        <rFont val="Calibri"/>
        <family val="2"/>
        <charset val="238"/>
        <scheme val="minor"/>
      </rPr>
      <t>konferencja</t>
    </r>
    <r>
      <rPr>
        <sz val="10"/>
        <rFont val="Calibri"/>
        <family val="2"/>
        <charset val="238"/>
        <scheme val="minor"/>
      </rPr>
      <t xml:space="preserve">).
</t>
    </r>
    <r>
      <rPr>
        <b/>
        <sz val="10"/>
        <rFont val="Calibri"/>
        <family val="2"/>
        <charset val="238"/>
        <scheme val="minor"/>
      </rPr>
      <t xml:space="preserve">działanie 10: </t>
    </r>
    <r>
      <rPr>
        <sz val="10"/>
        <rFont val="Calibri"/>
        <family val="2"/>
        <charset val="238"/>
        <scheme val="minor"/>
      </rPr>
      <t>8. Ochotnica i Tylmanowa w sercu Gorców (</t>
    </r>
    <r>
      <rPr>
        <u/>
        <sz val="10"/>
        <rFont val="Calibri"/>
        <family val="2"/>
        <charset val="238"/>
        <scheme val="minor"/>
      </rPr>
      <t>stoisko wystawiennicze</t>
    </r>
    <r>
      <rPr>
        <sz val="10"/>
        <rFont val="Calibri"/>
        <family val="2"/>
        <charset val="238"/>
        <scheme val="minor"/>
      </rPr>
      <t xml:space="preserve">). </t>
    </r>
    <r>
      <rPr>
        <b/>
        <sz val="10"/>
        <rFont val="Calibri"/>
        <family val="2"/>
        <charset val="238"/>
        <scheme val="minor"/>
      </rPr>
      <t xml:space="preserve">działanie 12: </t>
    </r>
    <r>
      <rPr>
        <sz val="10"/>
        <rFont val="Calibri"/>
        <family val="2"/>
        <charset val="238"/>
        <scheme val="minor"/>
      </rPr>
      <t>9. EtnoMałopolska - 3 dniowe warsztaty szkoleniowe dla przedstawicielek Kół Gospodyń Wiejskich z Województwa Małopolskiego - strażniczego dziedzictwa kulturowego regionu (</t>
    </r>
    <r>
      <rPr>
        <u/>
        <sz val="10"/>
        <rFont val="Calibri"/>
        <family val="2"/>
        <charset val="238"/>
        <scheme val="minor"/>
      </rPr>
      <t>warsztat</t>
    </r>
    <r>
      <rPr>
        <sz val="10"/>
        <rFont val="Calibri"/>
        <family val="2"/>
        <charset val="238"/>
        <scheme val="minor"/>
      </rPr>
      <t>), 10. Wymiana wiedzy i doświadczeń na rzecz rozwoju wsi (</t>
    </r>
    <r>
      <rPr>
        <u/>
        <sz val="10"/>
        <rFont val="Calibri"/>
        <family val="2"/>
        <charset val="238"/>
        <scheme val="minor"/>
      </rPr>
      <t>wyjazd studyjny</t>
    </r>
    <r>
      <rPr>
        <sz val="10"/>
        <rFont val="Calibri"/>
        <family val="2"/>
        <charset val="238"/>
        <scheme val="minor"/>
      </rPr>
      <t>).</t>
    </r>
  </si>
  <si>
    <r>
      <t>Komentarz: 
- szkolenia i spotkania dla LGD (</t>
    </r>
    <r>
      <rPr>
        <sz val="10"/>
        <color rgb="FFFF0000"/>
        <rFont val="Calibri"/>
        <family val="2"/>
        <charset val="238"/>
        <scheme val="minor"/>
      </rPr>
      <t>240</t>
    </r>
    <r>
      <rPr>
        <sz val="10"/>
        <rFont val="Calibri"/>
        <family val="2"/>
        <charset val="238"/>
        <scheme val="minor"/>
      </rPr>
      <t>), 
- szkolenia i spotkania dla beneficjentów PROW 2014-2020 (</t>
    </r>
    <r>
      <rPr>
        <sz val="10"/>
        <color rgb="FFFF0000"/>
        <rFont val="Calibri"/>
        <family val="2"/>
        <charset val="238"/>
        <scheme val="minor"/>
      </rPr>
      <t>163</t>
    </r>
    <r>
      <rPr>
        <sz val="10"/>
        <rFont val="Calibri"/>
        <family val="2"/>
        <charset val="238"/>
        <scheme val="minor"/>
      </rPr>
      <t>), 
- Małopolska Grupa Robocza ds. KSOW, opiniowanie dokumentów w trybie obiegowym (</t>
    </r>
    <r>
      <rPr>
        <sz val="10"/>
        <color rgb="FFFF0000"/>
        <rFont val="Calibri"/>
        <family val="2"/>
        <charset val="238"/>
        <scheme val="minor"/>
      </rPr>
      <t>64</t>
    </r>
    <r>
      <rPr>
        <sz val="10"/>
        <rFont val="Calibri"/>
        <family val="2"/>
        <charset val="238"/>
        <scheme val="minor"/>
      </rPr>
      <t xml:space="preserve">),
- projekty Partnerów KSOW (10): 
</t>
    </r>
    <r>
      <rPr>
        <b/>
        <sz val="10"/>
        <rFont val="Calibri"/>
        <family val="2"/>
        <charset val="238"/>
        <scheme val="minor"/>
      </rPr>
      <t xml:space="preserve">działanie 6: </t>
    </r>
    <r>
      <rPr>
        <sz val="10"/>
        <rFont val="Calibri"/>
        <family val="2"/>
        <charset val="238"/>
        <scheme val="minor"/>
      </rPr>
      <t>1. Konkurs "Produkt Lokalny Podbabiogórza" (</t>
    </r>
    <r>
      <rPr>
        <u/>
        <sz val="10"/>
        <rFont val="Calibri"/>
        <family val="2"/>
        <charset val="238"/>
        <scheme val="minor"/>
      </rPr>
      <t>konkurs</t>
    </r>
    <r>
      <rPr>
        <sz val="10"/>
        <color rgb="FFFF0000"/>
        <rFont val="Calibri"/>
        <family val="2"/>
        <charset val="238"/>
        <scheme val="minor"/>
      </rPr>
      <t xml:space="preserve"> - 54 osoby</t>
    </r>
    <r>
      <rPr>
        <sz val="10"/>
        <rFont val="Calibri"/>
        <family val="2"/>
        <charset val="238"/>
        <scheme val="minor"/>
      </rPr>
      <t xml:space="preserve">), 2. Przykłady dobrych praktyk w zakresie regionalnego dziedzictwa kulinarnego - organizacja dwóch wizyt studyjnych: dla obecnych oraz dla potencjanych członków Sieci Dziedzictwa Kulinarnego Małopolska w Województwie Opolskim (2x </t>
    </r>
    <r>
      <rPr>
        <u/>
        <sz val="10"/>
        <rFont val="Calibri"/>
        <family val="2"/>
        <charset val="238"/>
        <scheme val="minor"/>
      </rPr>
      <t>wyjazd studyjny</t>
    </r>
    <r>
      <rPr>
        <sz val="10"/>
        <color rgb="FFFF0000"/>
        <rFont val="Calibri"/>
        <family val="2"/>
        <charset val="238"/>
        <scheme val="minor"/>
      </rPr>
      <t xml:space="preserve"> - 50 osób</t>
    </r>
    <r>
      <rPr>
        <sz val="10"/>
        <rFont val="Calibri"/>
        <family val="2"/>
        <charset val="238"/>
        <scheme val="minor"/>
      </rPr>
      <t>), 3. Magia ziół i miodów w małych gospodarstwach rolnych (</t>
    </r>
    <r>
      <rPr>
        <u/>
        <sz val="10"/>
        <rFont val="Calibri"/>
        <family val="2"/>
        <charset val="238"/>
        <scheme val="minor"/>
      </rPr>
      <t>4x szkolenie</t>
    </r>
    <r>
      <rPr>
        <sz val="10"/>
        <rFont val="Calibri"/>
        <family val="2"/>
        <charset val="238"/>
        <scheme val="minor"/>
      </rPr>
      <t xml:space="preserve"> </t>
    </r>
    <r>
      <rPr>
        <sz val="10"/>
        <color rgb="FFFF0000"/>
        <rFont val="Calibri"/>
        <family val="2"/>
        <charset val="238"/>
        <scheme val="minor"/>
      </rPr>
      <t>- 60 osób</t>
    </r>
    <r>
      <rPr>
        <sz val="10"/>
        <rFont val="Calibri"/>
        <family val="2"/>
        <charset val="238"/>
        <scheme val="minor"/>
      </rPr>
      <t>), 4. Warsztaty pieczenia i dekoracji ciast dla Kół Gospodyń Wiejskich z Powiatu Dąbrowskiego (</t>
    </r>
    <r>
      <rPr>
        <u/>
        <sz val="10"/>
        <rFont val="Calibri"/>
        <family val="2"/>
        <charset val="238"/>
        <scheme val="minor"/>
      </rPr>
      <t>konkurs</t>
    </r>
    <r>
      <rPr>
        <sz val="10"/>
        <rFont val="Calibri"/>
        <family val="2"/>
        <charset val="238"/>
        <scheme val="minor"/>
      </rPr>
      <t xml:space="preserve"> - </t>
    </r>
    <r>
      <rPr>
        <sz val="10"/>
        <color rgb="FFFF0000"/>
        <rFont val="Calibri"/>
        <family val="2"/>
        <charset val="238"/>
        <scheme val="minor"/>
      </rPr>
      <t>31 osób</t>
    </r>
    <r>
      <rPr>
        <u/>
        <sz val="10"/>
        <rFont val="Calibri"/>
        <family val="2"/>
        <charset val="238"/>
        <scheme val="minor"/>
      </rPr>
      <t>, 2x warsztat</t>
    </r>
    <r>
      <rPr>
        <sz val="10"/>
        <rFont val="Calibri"/>
        <family val="2"/>
        <charset val="238"/>
        <scheme val="minor"/>
      </rPr>
      <t xml:space="preserve"> </t>
    </r>
    <r>
      <rPr>
        <sz val="10"/>
        <color rgb="FFFF0000"/>
        <rFont val="Calibri"/>
        <family val="2"/>
        <charset val="238"/>
        <scheme val="minor"/>
      </rPr>
      <t>-</t>
    </r>
    <r>
      <rPr>
        <sz val="10"/>
        <rFont val="Calibri"/>
        <family val="2"/>
        <charset val="238"/>
        <scheme val="minor"/>
      </rPr>
      <t xml:space="preserve"> </t>
    </r>
    <r>
      <rPr>
        <sz val="10"/>
        <color rgb="FFFF0000"/>
        <rFont val="Calibri"/>
        <family val="2"/>
        <charset val="238"/>
        <scheme val="minor"/>
      </rPr>
      <t>20 osób</t>
    </r>
    <r>
      <rPr>
        <sz val="10"/>
        <rFont val="Calibri"/>
        <family val="2"/>
        <charset val="238"/>
        <scheme val="minor"/>
      </rPr>
      <t>), 5. Konkurs "Kultura i folklor Podbabiogórza" (</t>
    </r>
    <r>
      <rPr>
        <u/>
        <sz val="10"/>
        <rFont val="Calibri"/>
        <family val="2"/>
        <charset val="238"/>
        <scheme val="minor"/>
      </rPr>
      <t>konkurs</t>
    </r>
    <r>
      <rPr>
        <sz val="10"/>
        <color rgb="FFFF0000"/>
        <rFont val="Calibri"/>
        <family val="2"/>
        <charset val="238"/>
        <scheme val="minor"/>
      </rPr>
      <t xml:space="preserve"> - 171 osób</t>
    </r>
    <r>
      <rPr>
        <sz val="10"/>
        <rFont val="Calibri"/>
        <family val="2"/>
        <charset val="238"/>
        <scheme val="minor"/>
      </rPr>
      <t>), 6. Podtrzymywanie tradycji - warsztaty praktyczne dla Kół Gospodyń Wiejskich (</t>
    </r>
    <r>
      <rPr>
        <u/>
        <sz val="10"/>
        <rFont val="Calibri"/>
        <family val="2"/>
        <charset val="238"/>
        <scheme val="minor"/>
      </rPr>
      <t>4x warsztat</t>
    </r>
    <r>
      <rPr>
        <sz val="10"/>
        <color rgb="FFFF0000"/>
        <rFont val="Calibri"/>
        <family val="2"/>
        <charset val="238"/>
        <scheme val="minor"/>
      </rPr>
      <t xml:space="preserve"> - 60 osób</t>
    </r>
    <r>
      <rPr>
        <sz val="10"/>
        <rFont val="Calibri"/>
        <family val="2"/>
        <charset val="238"/>
        <scheme val="minor"/>
      </rPr>
      <t xml:space="preserve">). </t>
    </r>
    <r>
      <rPr>
        <b/>
        <sz val="10"/>
        <rFont val="Calibri"/>
        <family val="2"/>
        <charset val="238"/>
        <scheme val="minor"/>
      </rPr>
      <t>działanie 9:</t>
    </r>
    <r>
      <rPr>
        <sz val="10"/>
        <rFont val="Calibri"/>
        <family val="2"/>
        <charset val="238"/>
        <scheme val="minor"/>
      </rPr>
      <t xml:space="preserve"> 7. Innowacyjne formy współpracy i organizacji krótkich łańcuchów dostaw (</t>
    </r>
    <r>
      <rPr>
        <u/>
        <sz val="10"/>
        <rFont val="Calibri"/>
        <family val="2"/>
        <charset val="238"/>
        <scheme val="minor"/>
      </rPr>
      <t xml:space="preserve">konferencja </t>
    </r>
    <r>
      <rPr>
        <sz val="10"/>
        <color rgb="FFFF0000"/>
        <rFont val="Calibri"/>
        <family val="2"/>
        <charset val="238"/>
        <scheme val="minor"/>
      </rPr>
      <t>- 100 osób</t>
    </r>
    <r>
      <rPr>
        <sz val="10"/>
        <rFont val="Calibri"/>
        <family val="2"/>
        <charset val="238"/>
        <scheme val="minor"/>
      </rPr>
      <t xml:space="preserve">).
</t>
    </r>
    <r>
      <rPr>
        <b/>
        <sz val="10"/>
        <rFont val="Calibri"/>
        <family val="2"/>
        <charset val="238"/>
        <scheme val="minor"/>
      </rPr>
      <t>działanie 10:</t>
    </r>
    <r>
      <rPr>
        <sz val="10"/>
        <rFont val="Calibri"/>
        <family val="2"/>
        <charset val="238"/>
        <scheme val="minor"/>
      </rPr>
      <t xml:space="preserve"> 8. Ochotnica i Tylmanowa w sercu Gorców (</t>
    </r>
    <r>
      <rPr>
        <u/>
        <sz val="10"/>
        <rFont val="Calibri"/>
        <family val="2"/>
        <charset val="238"/>
        <scheme val="minor"/>
      </rPr>
      <t>stoisko wystawiennicze</t>
    </r>
    <r>
      <rPr>
        <sz val="10"/>
        <color rgb="FFFFC000"/>
        <rFont val="Calibri"/>
        <family val="2"/>
        <charset val="238"/>
        <scheme val="minor"/>
      </rPr>
      <t xml:space="preserve"> </t>
    </r>
    <r>
      <rPr>
        <sz val="10"/>
        <color rgb="FFFF0000"/>
        <rFont val="Calibri"/>
        <family val="2"/>
        <charset val="238"/>
        <scheme val="minor"/>
      </rPr>
      <t>- 20 osób</t>
    </r>
    <r>
      <rPr>
        <sz val="10"/>
        <rFont val="Calibri"/>
        <family val="2"/>
        <charset val="238"/>
        <scheme val="minor"/>
      </rPr>
      <t xml:space="preserve">). </t>
    </r>
    <r>
      <rPr>
        <b/>
        <sz val="10"/>
        <rFont val="Calibri"/>
        <family val="2"/>
        <charset val="238"/>
        <scheme val="minor"/>
      </rPr>
      <t xml:space="preserve">działanie 12: </t>
    </r>
    <r>
      <rPr>
        <sz val="10"/>
        <rFont val="Calibri"/>
        <family val="2"/>
        <charset val="238"/>
        <scheme val="minor"/>
      </rPr>
      <t>9. EtnoMałopolska - 3 dniowe warsztaty szkoleniowe dla przedstawicielek Kół Gospodyń Wiejskich z Województwa Małopolskiego - strażniczego dziedzictwa kulturowego regionu (</t>
    </r>
    <r>
      <rPr>
        <u/>
        <sz val="10"/>
        <rFont val="Calibri"/>
        <family val="2"/>
        <charset val="238"/>
        <scheme val="minor"/>
      </rPr>
      <t>warsztat</t>
    </r>
    <r>
      <rPr>
        <sz val="10"/>
        <color rgb="FFFF0000"/>
        <rFont val="Calibri"/>
        <family val="2"/>
        <charset val="238"/>
        <scheme val="minor"/>
      </rPr>
      <t xml:space="preserve"> - 117 osób</t>
    </r>
    <r>
      <rPr>
        <sz val="10"/>
        <rFont val="Calibri"/>
        <family val="2"/>
        <charset val="238"/>
        <scheme val="minor"/>
      </rPr>
      <t>), 10. Wymiana wiedzy i doświadczeń na rzecz rozwoju wsi (</t>
    </r>
    <r>
      <rPr>
        <u/>
        <sz val="10"/>
        <rFont val="Calibri"/>
        <family val="2"/>
        <charset val="238"/>
        <scheme val="minor"/>
      </rPr>
      <t>wyjazd studyjny</t>
    </r>
    <r>
      <rPr>
        <sz val="10"/>
        <rFont val="Calibri"/>
        <family val="2"/>
        <charset val="238"/>
        <scheme val="minor"/>
      </rPr>
      <t xml:space="preserve"> - </t>
    </r>
    <r>
      <rPr>
        <sz val="10"/>
        <color rgb="FFFF0000"/>
        <rFont val="Calibri"/>
        <family val="2"/>
        <charset val="238"/>
        <scheme val="minor"/>
      </rPr>
      <t>32 osoby</t>
    </r>
    <r>
      <rPr>
        <sz val="10"/>
        <rFont val="Calibri"/>
        <family val="2"/>
        <charset val="238"/>
        <scheme val="minor"/>
      </rPr>
      <t>).</t>
    </r>
  </si>
  <si>
    <t>Komentarz: Małopolska Grupa Robocza ds. KSOW, opiniowanie dokumentów w trybie obiegowym (5)</t>
  </si>
  <si>
    <t xml:space="preserve">Komentarz:
- konsultacje z Partnerami KSOW dotyczące konkursu 4/2020 (1),
- konsultacje z Partnerami KSOW dotyczące konkursu 5/2021 (1).
</t>
  </si>
  <si>
    <t>Komentarz: 
- łączna liczba uczestników spotkań konsultacyjnych dla partnerów KSOW dotyczących konkursu 4/2020 (22) i 5/2021 (72),
- łączna liczba uczestników pięciu posiedzeń MGRdsKSOW - tryb obiegowy (64).</t>
  </si>
  <si>
    <r>
      <t>Komentarz: 
- szkolenia i spotkania dla LGD (</t>
    </r>
    <r>
      <rPr>
        <u/>
        <sz val="10"/>
        <color rgb="FFFF0000"/>
        <rFont val="Calibri"/>
        <family val="2"/>
        <charset val="238"/>
        <scheme val="minor"/>
      </rPr>
      <t>4 - 4x1 dzień</t>
    </r>
    <r>
      <rPr>
        <sz val="10"/>
        <rFont val="Calibri"/>
        <family val="2"/>
        <charset val="238"/>
        <scheme val="minor"/>
      </rPr>
      <t>), 
- szkolenia i spotkania dla beneficjentów PROW 2014-2020 (</t>
    </r>
    <r>
      <rPr>
        <u/>
        <sz val="10"/>
        <color rgb="FFFF0000"/>
        <rFont val="Calibri"/>
        <family val="2"/>
        <charset val="238"/>
        <scheme val="minor"/>
      </rPr>
      <t>3 - 3x1 dzień</t>
    </r>
    <r>
      <rPr>
        <sz val="10"/>
        <rFont val="Calibri"/>
        <family val="2"/>
        <charset val="238"/>
        <scheme val="minor"/>
      </rPr>
      <t xml:space="preserve">), 
- projekty Partnerów KSOW (10): 
</t>
    </r>
    <r>
      <rPr>
        <b/>
        <sz val="10"/>
        <rFont val="Calibri"/>
        <family val="2"/>
        <charset val="238"/>
        <scheme val="minor"/>
      </rPr>
      <t>działanie 6:</t>
    </r>
    <r>
      <rPr>
        <sz val="10"/>
        <rFont val="Calibri"/>
        <family val="2"/>
        <charset val="238"/>
        <scheme val="minor"/>
      </rPr>
      <t xml:space="preserve"> 1. Konkurs "Produkt Lokalny Podbabiogórza" (</t>
    </r>
    <r>
      <rPr>
        <u/>
        <sz val="10"/>
        <color rgb="FF00B050"/>
        <rFont val="Calibri"/>
        <family val="2"/>
        <charset val="238"/>
        <scheme val="minor"/>
      </rPr>
      <t>konkurs - 1 dzień</t>
    </r>
    <r>
      <rPr>
        <sz val="10"/>
        <rFont val="Calibri"/>
        <family val="2"/>
        <charset val="238"/>
        <scheme val="minor"/>
      </rPr>
      <t>), 2. Przykłady dobrych praktyk w zakresie regionalnego dziedzictwa kulinarnego - organizacja dwóch wizyt studyjnych: dla obecnych oraz dla potencjanych członków Sieci Dziedzictwa Kulinarnego Małopolska w Województwie Opolskim (</t>
    </r>
    <r>
      <rPr>
        <u/>
        <sz val="10"/>
        <color rgb="FF7030A0"/>
        <rFont val="Calibri"/>
        <family val="2"/>
        <charset val="238"/>
        <scheme val="minor"/>
      </rPr>
      <t>2x wyjazd studyjny - 2x3 dni</t>
    </r>
    <r>
      <rPr>
        <sz val="10"/>
        <rFont val="Calibri"/>
        <family val="2"/>
        <charset val="238"/>
        <scheme val="minor"/>
      </rPr>
      <t>), 3. Magia ziół i miodów w małych gospodarstwach rolnych (</t>
    </r>
    <r>
      <rPr>
        <u/>
        <sz val="10"/>
        <color rgb="FFFF0000"/>
        <rFont val="Calibri"/>
        <family val="2"/>
        <charset val="238"/>
        <scheme val="minor"/>
      </rPr>
      <t>4x szkolenie - 4x1 dzień</t>
    </r>
    <r>
      <rPr>
        <sz val="10"/>
        <rFont val="Calibri"/>
        <family val="2"/>
        <charset val="238"/>
        <scheme val="minor"/>
      </rPr>
      <t>), 4. Warsztaty pieczenia i dekoracji ciast dla Kół Gospodyń Wiejskich z Powiatu Dąbrowskiego (</t>
    </r>
    <r>
      <rPr>
        <u/>
        <sz val="10"/>
        <color rgb="FF00B050"/>
        <rFont val="Calibri"/>
        <family val="2"/>
        <charset val="238"/>
        <scheme val="minor"/>
      </rPr>
      <t>konkurs - 1 dzień</t>
    </r>
    <r>
      <rPr>
        <u/>
        <sz val="10"/>
        <rFont val="Calibri"/>
        <family val="2"/>
        <charset val="238"/>
        <scheme val="minor"/>
      </rPr>
      <t>,</t>
    </r>
    <r>
      <rPr>
        <u/>
        <sz val="10"/>
        <color rgb="FFFF0000"/>
        <rFont val="Calibri"/>
        <family val="2"/>
        <charset val="238"/>
        <scheme val="minor"/>
      </rPr>
      <t xml:space="preserve"> 2x warsztat - 2x2 dni</t>
    </r>
    <r>
      <rPr>
        <sz val="10"/>
        <rFont val="Calibri"/>
        <family val="2"/>
        <charset val="238"/>
        <scheme val="minor"/>
      </rPr>
      <t>), 5. Konkurs "Kultura i folklor Podbabiogórza" (</t>
    </r>
    <r>
      <rPr>
        <u/>
        <sz val="10"/>
        <color rgb="FF00B050"/>
        <rFont val="Calibri"/>
        <family val="2"/>
        <charset val="238"/>
        <scheme val="minor"/>
      </rPr>
      <t>konkurs - 1 dzień</t>
    </r>
    <r>
      <rPr>
        <sz val="10"/>
        <rFont val="Calibri"/>
        <family val="2"/>
        <charset val="238"/>
        <scheme val="minor"/>
      </rPr>
      <t>), 6. Podtrzymywanie tradycji - warsztaty praktyczne dla Kół Gospodyń Wiejskich (</t>
    </r>
    <r>
      <rPr>
        <u/>
        <sz val="10"/>
        <color rgb="FFFF0000"/>
        <rFont val="Calibri"/>
        <family val="2"/>
        <charset val="238"/>
        <scheme val="minor"/>
      </rPr>
      <t>4x warsztat - 4x1 dzień</t>
    </r>
    <r>
      <rPr>
        <sz val="10"/>
        <rFont val="Calibri"/>
        <family val="2"/>
        <charset val="238"/>
        <scheme val="minor"/>
      </rPr>
      <t xml:space="preserve">). </t>
    </r>
    <r>
      <rPr>
        <b/>
        <sz val="10"/>
        <rFont val="Calibri"/>
        <family val="2"/>
        <charset val="238"/>
        <scheme val="minor"/>
      </rPr>
      <t xml:space="preserve">działanie 9: </t>
    </r>
    <r>
      <rPr>
        <sz val="10"/>
        <rFont val="Calibri"/>
        <family val="2"/>
        <charset val="238"/>
        <scheme val="minor"/>
      </rPr>
      <t>7. Innowacyjne formy współpracy i organizacji krótkich łańcuchów dostaw (</t>
    </r>
    <r>
      <rPr>
        <u/>
        <sz val="10"/>
        <color rgb="FF00B050"/>
        <rFont val="Calibri"/>
        <family val="2"/>
        <charset val="238"/>
        <scheme val="minor"/>
      </rPr>
      <t>konferencja - 1 dzień</t>
    </r>
    <r>
      <rPr>
        <sz val="10"/>
        <rFont val="Calibri"/>
        <family val="2"/>
        <charset val="238"/>
        <scheme val="minor"/>
      </rPr>
      <t xml:space="preserve">).
</t>
    </r>
    <r>
      <rPr>
        <b/>
        <sz val="10"/>
        <rFont val="Calibri"/>
        <family val="2"/>
        <charset val="238"/>
        <scheme val="minor"/>
      </rPr>
      <t xml:space="preserve">działanie 10: </t>
    </r>
    <r>
      <rPr>
        <sz val="10"/>
        <rFont val="Calibri"/>
        <family val="2"/>
        <charset val="238"/>
        <scheme val="minor"/>
      </rPr>
      <t xml:space="preserve">8. Ochotnica i Tylmanowa w sercu Gorców </t>
    </r>
    <r>
      <rPr>
        <sz val="10"/>
        <color rgb="FF00B050"/>
        <rFont val="Calibri"/>
        <family val="2"/>
        <charset val="238"/>
        <scheme val="minor"/>
      </rPr>
      <t>(</t>
    </r>
    <r>
      <rPr>
        <u/>
        <sz val="10"/>
        <color rgb="FF00B050"/>
        <rFont val="Calibri"/>
        <family val="2"/>
        <charset val="238"/>
        <scheme val="minor"/>
      </rPr>
      <t>stoisko wystawiennicze - 3 dni</t>
    </r>
    <r>
      <rPr>
        <sz val="10"/>
        <rFont val="Calibri"/>
        <family val="2"/>
        <charset val="238"/>
        <scheme val="minor"/>
      </rPr>
      <t xml:space="preserve">). </t>
    </r>
    <r>
      <rPr>
        <b/>
        <sz val="10"/>
        <rFont val="Calibri"/>
        <family val="2"/>
        <charset val="238"/>
        <scheme val="minor"/>
      </rPr>
      <t xml:space="preserve">działanie 12: </t>
    </r>
    <r>
      <rPr>
        <sz val="10"/>
        <rFont val="Calibri"/>
        <family val="2"/>
        <charset val="238"/>
        <scheme val="minor"/>
      </rPr>
      <t>9. EtnoMałopolska - 3 dniowe warsztaty szkoleniowe dla przedstawicielek Kół Gospodyń Wiejskich z Województwa Małopolskiego - strażniczego dziedzictwa kulturowego regionu (</t>
    </r>
    <r>
      <rPr>
        <u/>
        <sz val="10"/>
        <color rgb="FFFF0000"/>
        <rFont val="Calibri"/>
        <family val="2"/>
        <charset val="238"/>
        <scheme val="minor"/>
      </rPr>
      <t>warsztat - 3 dni</t>
    </r>
    <r>
      <rPr>
        <sz val="10"/>
        <rFont val="Calibri"/>
        <family val="2"/>
        <charset val="238"/>
        <scheme val="minor"/>
      </rPr>
      <t>), 10. Wymiana wiedzy i doświadczeń na rzecz rozwoju wsi (</t>
    </r>
    <r>
      <rPr>
        <u/>
        <sz val="10"/>
        <color rgb="FF7030A0"/>
        <rFont val="Calibri"/>
        <family val="2"/>
        <charset val="238"/>
        <scheme val="minor"/>
      </rPr>
      <t>wyjazd studyjy - 3 dni</t>
    </r>
    <r>
      <rPr>
        <sz val="10"/>
        <rFont val="Calibri"/>
        <family val="2"/>
        <charset val="238"/>
        <scheme val="minor"/>
      </rPr>
      <t>).</t>
    </r>
  </si>
  <si>
    <r>
      <t>Komentarz: 
- szkolenia i spotkania dla LGD (</t>
    </r>
    <r>
      <rPr>
        <sz val="10"/>
        <color rgb="FFFF0000"/>
        <rFont val="Calibri"/>
        <family val="2"/>
        <charset val="238"/>
        <scheme val="minor"/>
      </rPr>
      <t>240</t>
    </r>
    <r>
      <rPr>
        <sz val="10"/>
        <rFont val="Calibri"/>
        <family val="2"/>
        <charset val="238"/>
        <scheme val="minor"/>
      </rPr>
      <t>), 
- szkolenia i spotkania dla beneficjentów PROW 2014-2020 (</t>
    </r>
    <r>
      <rPr>
        <sz val="10"/>
        <color rgb="FFFF0000"/>
        <rFont val="Calibri"/>
        <family val="2"/>
        <charset val="238"/>
        <scheme val="minor"/>
      </rPr>
      <t>163</t>
    </r>
    <r>
      <rPr>
        <sz val="10"/>
        <rFont val="Calibri"/>
        <family val="2"/>
        <charset val="238"/>
        <scheme val="minor"/>
      </rPr>
      <t xml:space="preserve">), 
- projekty Partnerów KSOW (10): 
</t>
    </r>
    <r>
      <rPr>
        <b/>
        <sz val="10"/>
        <rFont val="Calibri"/>
        <family val="2"/>
        <charset val="238"/>
        <scheme val="minor"/>
      </rPr>
      <t xml:space="preserve">działanie 6: </t>
    </r>
    <r>
      <rPr>
        <sz val="10"/>
        <rFont val="Calibri"/>
        <family val="2"/>
        <charset val="238"/>
        <scheme val="minor"/>
      </rPr>
      <t>1. Konkurs "Produkt Lokalny Podbabiogórza" (</t>
    </r>
    <r>
      <rPr>
        <u/>
        <sz val="10"/>
        <rFont val="Calibri"/>
        <family val="2"/>
        <charset val="238"/>
        <scheme val="minor"/>
      </rPr>
      <t>konkurs</t>
    </r>
    <r>
      <rPr>
        <sz val="10"/>
        <color rgb="FF00B050"/>
        <rFont val="Calibri"/>
        <family val="2"/>
        <charset val="238"/>
        <scheme val="minor"/>
      </rPr>
      <t xml:space="preserve"> - 54 osoby</t>
    </r>
    <r>
      <rPr>
        <sz val="10"/>
        <rFont val="Calibri"/>
        <family val="2"/>
        <charset val="238"/>
        <scheme val="minor"/>
      </rPr>
      <t>), 2. Przykłady dobrych praktyk w zakresie regionalnego dziedzictwa kulinarnego - organizacja dwóch wizyt studyjnych: dla obecnych oraz dla potencjanych członków Sieci Dziedzictwa Kulinarnego Małopolska w Województwie Opolskim (</t>
    </r>
    <r>
      <rPr>
        <u/>
        <sz val="10"/>
        <rFont val="Calibri"/>
        <family val="2"/>
        <charset val="238"/>
        <scheme val="minor"/>
      </rPr>
      <t>2x wyjazd studyjny</t>
    </r>
    <r>
      <rPr>
        <sz val="10"/>
        <color rgb="FFFF0000"/>
        <rFont val="Calibri"/>
        <family val="2"/>
        <charset val="238"/>
        <scheme val="minor"/>
      </rPr>
      <t xml:space="preserve"> </t>
    </r>
    <r>
      <rPr>
        <sz val="10"/>
        <color rgb="FF7030A0"/>
        <rFont val="Calibri"/>
        <family val="2"/>
        <charset val="238"/>
        <scheme val="minor"/>
      </rPr>
      <t>- 50 osób</t>
    </r>
    <r>
      <rPr>
        <sz val="10"/>
        <rFont val="Calibri"/>
        <family val="2"/>
        <charset val="238"/>
        <scheme val="minor"/>
      </rPr>
      <t>), 3. Magia ziół i miodów w małych gospodarstwach rolnych (</t>
    </r>
    <r>
      <rPr>
        <u/>
        <sz val="10"/>
        <rFont val="Calibri"/>
        <family val="2"/>
        <charset val="238"/>
        <scheme val="minor"/>
      </rPr>
      <t>4x szkolenie</t>
    </r>
    <r>
      <rPr>
        <sz val="10"/>
        <color rgb="FFFF0000"/>
        <rFont val="Calibri"/>
        <family val="2"/>
        <charset val="238"/>
        <scheme val="minor"/>
      </rPr>
      <t xml:space="preserve"> </t>
    </r>
    <r>
      <rPr>
        <sz val="10"/>
        <color rgb="FF00B050"/>
        <rFont val="Calibri"/>
        <family val="2"/>
        <charset val="238"/>
        <scheme val="minor"/>
      </rPr>
      <t xml:space="preserve">- </t>
    </r>
    <r>
      <rPr>
        <sz val="10"/>
        <color rgb="FFFF0000"/>
        <rFont val="Calibri"/>
        <family val="2"/>
        <charset val="238"/>
        <scheme val="minor"/>
      </rPr>
      <t>60 osób</t>
    </r>
    <r>
      <rPr>
        <sz val="10"/>
        <rFont val="Calibri"/>
        <family val="2"/>
        <charset val="238"/>
        <scheme val="minor"/>
      </rPr>
      <t>), 4. Warsztaty pieczenia i dekoracji ciast dla Kół Gospodyń Wiejskich z Powiatu Dąbrowskiego (</t>
    </r>
    <r>
      <rPr>
        <u/>
        <sz val="10"/>
        <rFont val="Calibri"/>
        <family val="2"/>
        <charset val="238"/>
        <scheme val="minor"/>
      </rPr>
      <t>konkurs</t>
    </r>
    <r>
      <rPr>
        <sz val="10"/>
        <rFont val="Calibri"/>
        <family val="2"/>
        <charset val="238"/>
        <scheme val="minor"/>
      </rPr>
      <t xml:space="preserve"> </t>
    </r>
    <r>
      <rPr>
        <sz val="10"/>
        <color rgb="FF00B050"/>
        <rFont val="Calibri"/>
        <family val="2"/>
        <charset val="238"/>
        <scheme val="minor"/>
      </rPr>
      <t>- 31 osób</t>
    </r>
    <r>
      <rPr>
        <u/>
        <sz val="10"/>
        <rFont val="Calibri"/>
        <family val="2"/>
        <charset val="238"/>
        <scheme val="minor"/>
      </rPr>
      <t>, 2x warsztat</t>
    </r>
    <r>
      <rPr>
        <sz val="10"/>
        <rFont val="Calibri"/>
        <family val="2"/>
        <charset val="238"/>
        <scheme val="minor"/>
      </rPr>
      <t xml:space="preserve"> - </t>
    </r>
    <r>
      <rPr>
        <sz val="10"/>
        <color rgb="FFFF0000"/>
        <rFont val="Calibri"/>
        <family val="2"/>
        <charset val="238"/>
        <scheme val="minor"/>
      </rPr>
      <t>20 osób</t>
    </r>
    <r>
      <rPr>
        <sz val="10"/>
        <rFont val="Calibri"/>
        <family val="2"/>
        <charset val="238"/>
        <scheme val="minor"/>
      </rPr>
      <t>), 5. Konkurs "Kultura i folklor Podbabiogórza" (</t>
    </r>
    <r>
      <rPr>
        <u/>
        <sz val="10"/>
        <rFont val="Calibri"/>
        <family val="2"/>
        <charset val="238"/>
        <scheme val="minor"/>
      </rPr>
      <t>konkurs</t>
    </r>
    <r>
      <rPr>
        <sz val="10"/>
        <color rgb="FFFF0000"/>
        <rFont val="Calibri"/>
        <family val="2"/>
        <charset val="238"/>
        <scheme val="minor"/>
      </rPr>
      <t xml:space="preserve"> </t>
    </r>
    <r>
      <rPr>
        <sz val="10"/>
        <color rgb="FF00B050"/>
        <rFont val="Calibri"/>
        <family val="2"/>
        <charset val="238"/>
        <scheme val="minor"/>
      </rPr>
      <t>- 171 osób</t>
    </r>
    <r>
      <rPr>
        <sz val="10"/>
        <rFont val="Calibri"/>
        <family val="2"/>
        <charset val="238"/>
        <scheme val="minor"/>
      </rPr>
      <t>), 6. Podtrzymywanie tradycji - warsztaty praktyczne dla Kół Gospodyń Wiejskich (</t>
    </r>
    <r>
      <rPr>
        <u/>
        <sz val="10"/>
        <rFont val="Calibri"/>
        <family val="2"/>
        <charset val="238"/>
        <scheme val="minor"/>
      </rPr>
      <t>4x warsztat</t>
    </r>
    <r>
      <rPr>
        <sz val="10"/>
        <color rgb="FFFF0000"/>
        <rFont val="Calibri"/>
        <family val="2"/>
        <charset val="238"/>
        <scheme val="minor"/>
      </rPr>
      <t xml:space="preserve"> - 60 osób</t>
    </r>
    <r>
      <rPr>
        <sz val="10"/>
        <rFont val="Calibri"/>
        <family val="2"/>
        <charset val="238"/>
        <scheme val="minor"/>
      </rPr>
      <t xml:space="preserve">). </t>
    </r>
    <r>
      <rPr>
        <b/>
        <sz val="10"/>
        <rFont val="Calibri"/>
        <family val="2"/>
        <charset val="238"/>
        <scheme val="minor"/>
      </rPr>
      <t>działanie 9:</t>
    </r>
    <r>
      <rPr>
        <sz val="10"/>
        <rFont val="Calibri"/>
        <family val="2"/>
        <charset val="238"/>
        <scheme val="minor"/>
      </rPr>
      <t xml:space="preserve"> 7. Innowacyjne formy współpracy i organizacji krótkich łańcuchów dostaw (</t>
    </r>
    <r>
      <rPr>
        <u/>
        <sz val="10"/>
        <rFont val="Calibri"/>
        <family val="2"/>
        <charset val="238"/>
        <scheme val="minor"/>
      </rPr>
      <t xml:space="preserve">konferencja </t>
    </r>
    <r>
      <rPr>
        <sz val="10"/>
        <color rgb="FF00B050"/>
        <rFont val="Calibri"/>
        <family val="2"/>
        <charset val="238"/>
        <scheme val="minor"/>
      </rPr>
      <t>- 100 osób</t>
    </r>
    <r>
      <rPr>
        <sz val="10"/>
        <rFont val="Calibri"/>
        <family val="2"/>
        <charset val="238"/>
        <scheme val="minor"/>
      </rPr>
      <t xml:space="preserve">).
</t>
    </r>
    <r>
      <rPr>
        <b/>
        <sz val="10"/>
        <rFont val="Calibri"/>
        <family val="2"/>
        <charset val="238"/>
        <scheme val="minor"/>
      </rPr>
      <t>działanie 10:</t>
    </r>
    <r>
      <rPr>
        <sz val="10"/>
        <rFont val="Calibri"/>
        <family val="2"/>
        <charset val="238"/>
        <scheme val="minor"/>
      </rPr>
      <t xml:space="preserve"> 8. Ochotnica i Tylmanowa w sercu Gorców (stoisko wystawiennicze</t>
    </r>
    <r>
      <rPr>
        <sz val="10"/>
        <color rgb="FFFF0000"/>
        <rFont val="Calibri"/>
        <family val="2"/>
        <charset val="238"/>
        <scheme val="minor"/>
      </rPr>
      <t xml:space="preserve"> </t>
    </r>
    <r>
      <rPr>
        <sz val="10"/>
        <color rgb="FF7030A0"/>
        <rFont val="Calibri"/>
        <family val="2"/>
        <charset val="238"/>
        <scheme val="minor"/>
      </rPr>
      <t>-</t>
    </r>
    <r>
      <rPr>
        <sz val="10"/>
        <color rgb="FFFFC000"/>
        <rFont val="Calibri"/>
        <family val="2"/>
        <charset val="238"/>
        <scheme val="minor"/>
      </rPr>
      <t xml:space="preserve"> </t>
    </r>
    <r>
      <rPr>
        <sz val="10"/>
        <color rgb="FF00B050"/>
        <rFont val="Calibri"/>
        <family val="2"/>
        <charset val="238"/>
        <scheme val="minor"/>
      </rPr>
      <t>20 osób</t>
    </r>
    <r>
      <rPr>
        <sz val="10"/>
        <rFont val="Calibri"/>
        <family val="2"/>
        <charset val="238"/>
        <scheme val="minor"/>
      </rPr>
      <t xml:space="preserve">). </t>
    </r>
    <r>
      <rPr>
        <b/>
        <sz val="10"/>
        <rFont val="Calibri"/>
        <family val="2"/>
        <charset val="238"/>
        <scheme val="minor"/>
      </rPr>
      <t xml:space="preserve">działanie 12: </t>
    </r>
    <r>
      <rPr>
        <sz val="10"/>
        <rFont val="Calibri"/>
        <family val="2"/>
        <charset val="238"/>
        <scheme val="minor"/>
      </rPr>
      <t>9. EtnoMałopolska - 3 dniowe warsztaty szkoleniowe dla przedstawicielek Kół Gospodyń Wiejskich z Województwa Małopolskiego - strażniczego dziedzictwa kulturowego regionu (</t>
    </r>
    <r>
      <rPr>
        <u/>
        <sz val="10"/>
        <rFont val="Calibri"/>
        <family val="2"/>
        <charset val="238"/>
        <scheme val="minor"/>
      </rPr>
      <t>warsztat</t>
    </r>
    <r>
      <rPr>
        <sz val="10"/>
        <color rgb="FFFF0000"/>
        <rFont val="Calibri"/>
        <family val="2"/>
        <charset val="238"/>
        <scheme val="minor"/>
      </rPr>
      <t xml:space="preserve"> - 117 osób</t>
    </r>
    <r>
      <rPr>
        <sz val="10"/>
        <rFont val="Calibri"/>
        <family val="2"/>
        <charset val="238"/>
        <scheme val="minor"/>
      </rPr>
      <t>), 10. Wymiana wiedzy i doświadczeń na rzecz rozwoju wsi (</t>
    </r>
    <r>
      <rPr>
        <u/>
        <sz val="10"/>
        <rFont val="Calibri"/>
        <family val="2"/>
        <charset val="238"/>
        <scheme val="minor"/>
      </rPr>
      <t>wyjazd studyjn</t>
    </r>
    <r>
      <rPr>
        <sz val="10"/>
        <rFont val="Calibri"/>
        <family val="2"/>
        <charset val="238"/>
        <scheme val="minor"/>
      </rPr>
      <t>y</t>
    </r>
    <r>
      <rPr>
        <sz val="10"/>
        <color rgb="FF7030A0"/>
        <rFont val="Calibri"/>
        <family val="2"/>
        <charset val="238"/>
        <scheme val="minor"/>
      </rPr>
      <t>-32 osoby</t>
    </r>
    <r>
      <rPr>
        <sz val="10"/>
        <rFont val="Calibri"/>
        <family val="2"/>
        <charset val="238"/>
        <scheme val="minor"/>
      </rPr>
      <t>).</t>
    </r>
  </si>
  <si>
    <t>Jednostka wdrażająca: JR MAZOWIECKIE</t>
  </si>
  <si>
    <t xml:space="preserve">Komentarz: W 2020 r. partner KSOW był organizatorem masowej imprezy: VII Jarmark raciąski - liczba uczestników 8000 osób. </t>
  </si>
  <si>
    <t xml:space="preserve"> Komentarz: Newsletter rozsyłany cyklicznie do partnerów KSOW realizował mieszane zakresy tematyczne (9 newsletterów w 2020 roku). Mieszany zakres tematyczny realizowały również 2 wkładki tematyczne w 6 gazetach regionalnych. </t>
  </si>
  <si>
    <t xml:space="preserve">Komentarz: W 2020 roku odbyły się trzy posiedzenia (jedno stacjonarne oraz dwa w formule online) oraz trzy posiedzenia obiegowe Wojewódzkiej Grupy Roboczej. WGR działa w zakresie obszaru tematycznego mieszanego. </t>
  </si>
  <si>
    <t>Komentarz: W rodzaju działania szkoleniowego: Inne wskazano 2 konferencje: w zakresie operacji: Liga Aktywnych Organziacji Pozarządowych oraz Promocja najciekawszych obiektów turystyki wiejskiej na Mazowszu</t>
  </si>
  <si>
    <t xml:space="preserve">Komentarz: </t>
  </si>
  <si>
    <t>W zakres kosztów funkcjonowania weszły: wynagrodzenia, najem i usługa serwisowa zapewniająca ciągłość pracy oraz jakość wydruków/kopii urządzeń wielofunkcyjnych i drukarek</t>
  </si>
  <si>
    <t>Jednostka wdrażająca: Samorząd Województwa Opolskiego</t>
  </si>
  <si>
    <r>
      <t xml:space="preserve">Stan na: </t>
    </r>
    <r>
      <rPr>
        <b/>
        <sz val="12"/>
        <color rgb="FFFF0000"/>
        <rFont val="Calibri"/>
        <family val="2"/>
        <charset val="238"/>
        <scheme val="minor"/>
      </rPr>
      <t>31.12.2020</t>
    </r>
  </si>
  <si>
    <t xml:space="preserve">Komentarz: Imprezy masowe: Impreza plenerowa "Kupalnocka w Domaradzkiej Kuźni"; stoisko wystawiennicze na imprezie plenerowej: Jarmark ze św. Ritą "Od pszczół do róż"; wystawa Od zasiewu ziarna do chleba na stole, impreza plenerowa: „Kulinaria i Folklor Wsi Otmuchowskiej”                                                                                                                           TEMATYKA INNE: spotkania lokalnych grup dzialania dot realizacji LSR (3), spotkania poświęcone podpisaniu umów z beneficjentami PROW 2014-2020 (2), obrady WGR ds. KSOW (10), szkolenia dla LGD podnoszace umiejętności zarządcze (2) </t>
  </si>
  <si>
    <t xml:space="preserve">Komentarz: W przypadku imprez masowych liczbę osób ustalano na podstawie np. liczby wydanych materiałów promocyjnych / publikacji </t>
  </si>
  <si>
    <t xml:space="preserve"> Komentarz: Mapa prezentująca najciekawsze miejsca / inicjatywy z terenu Stowarzyszenia Euro – Country wraz z opisem atrakcji, „Smaki Regionów 6”, „Kulinaria i Folklor Wsi Otmuchowskiej” oraz ulotka promująca imprezę plenerową pod tym tytułem, przewodnik turystyczny wraz z mapą terenów turystycznych Gminy Olesno, „Program Odnowy Wsi – aktywni opolscy liderzy”, „Dziedzictwo Kulinarne Opolskie i Produkty Tradycyjne Województwa Opolskiego”, album zdjęciowy promujący dziedzictwo kulturowe i zasoby przyrodnicze z terenu Stowarzyszenia LGD Dolina Stobrawy </t>
  </si>
  <si>
    <t>Komentarz: 1 grupa tematyczna: Województwa Grupa Robocza ds Krajowej Sieci Obszarów Wiejskich; w 2020 r. WGR ds KSOW z uwagi na sytuację epidemiologiczną, WGR ds. KSOW obradowała wyłącznie w trybie obiegowym opiniując 10 uchwał. TEMATYKA INNE: zgodnie z zakresem zadań WGR ds. KSOW</t>
  </si>
  <si>
    <t>Komentarz: W 2020 r. celem poprawy wdrażania PROW 2014-2020 zrealizowano 3 spotkania informacyjno-konsultacyjne dla LGD dotyczące realizacji lokalnych strategii rozwoju.</t>
  </si>
  <si>
    <t xml:space="preserve">Komentarz: Liczba osób wchodzących w skład WGR ds. KSOW - 23 osoby, z czego 22 z prawem głosu. W trybie obiegowym łącznie udział w opiniowaniu miało 146 osób. Liczba osób uczestniczących w spotkaniach informacyjno-konsultacyjnych, o których mowa w pkt 4.2 - 81 osób. </t>
  </si>
  <si>
    <t xml:space="preserve">Komentarz: W ramach innych działań szkolenionych zrealizowano dwa spotkania edukacyjne dot. zasobów przyrodniczych terenu, na którym realizowana była operacja; INNA TEMATYKA dotyczy szkoleń dla LGD dot. rozliczania czasu pracy oraz archiwizacji dokumentacji </t>
  </si>
  <si>
    <t xml:space="preserve">Komentarz: Inne grupy interesariuszy obejmują m.in. najmłodszych mieszkańców regionu uczestniczących w warsztatach z zakresu zdrowego odżywiania czy szkoleń geologicznych oraz z zakresu zasobów przyrodniczych regionu, uczestników warsztatów rekodzielniczych podczas imprezy plenerowej, przedstawicieli gmin i stowarzyszeń.  </t>
  </si>
  <si>
    <t>1. Inne działania: filmy (4), materiały informacyjno-promocyjne, spot radiowy, analiza</t>
  </si>
  <si>
    <t>2. Wynagrodzenie pracowników, materiały biurowe, wyposażenie</t>
  </si>
  <si>
    <t>Załącznik nr 2 do sprawozdania Jednostki Rwegionalnej w Województwie Podkarpackim z realizacji Planu działania krajowej Sieci Obszarów Wiejskich na lata 2014-2020 za rok 2020</t>
  </si>
  <si>
    <t>Jednostka wdrażająca: Województwo Podkarpackie</t>
  </si>
  <si>
    <t>Stan na: 31 grudnia 2020 r.</t>
  </si>
  <si>
    <t xml:space="preserve"> Komentarz: publikacje promujące operacje zrealizowane w ramach PROW 2014-2020: Tytuły publikacji: 1) Dobre praktyki w ramach Lokalnych Strategii Rozwoju; 2) Dobre praktyki zrealizowane w ramach wdrażania Strategii rozwoju lokalnego kierowanego przez społeczność w lata 2014-2020, promocją obszaru i działalności Lokalnej Grupy Działania Nasze Bieszczady</t>
  </si>
  <si>
    <t>Komentarz:  promujące operacje zrealizowane w ramach PROW 2014-2020</t>
  </si>
  <si>
    <t>Komentarz: Dane dotyczą Wojewódzkiej Grupy Roboczej ds. KSOW - opiniowanie uchwał WGR.</t>
  </si>
  <si>
    <t>Komentarz: Informacje udzielane w Punkcie Informacyjnym w zakreasie rqealizacji operacji w ramach działania 19.2 oraz Krajowej Sieci Obszarów Wiejskich</t>
  </si>
  <si>
    <t>Komentarz: Liczba członków WGR ds. KSOW biorąca udział w głosowaniach przeprowadzonych w trybie obiegowym</t>
  </si>
  <si>
    <t>Komentarz: operacje inne oznaczają zrealizowanąkonferencję.</t>
  </si>
  <si>
    <t>Komentarz: mieszkańcy obszarów wiejskich</t>
  </si>
  <si>
    <t>Jednostka wdrażająca: Sekretariat Regionalny KSOW Województwa Podlaskiego</t>
  </si>
  <si>
    <r>
      <t xml:space="preserve">Komentarz: </t>
    </r>
    <r>
      <rPr>
        <b/>
        <sz val="10"/>
        <color theme="1"/>
        <rFont val="Calibri"/>
        <family val="2"/>
        <charset val="238"/>
        <scheme val="minor"/>
      </rPr>
      <t xml:space="preserve">Operacje realizowane w 2020 r.                                                                                                                                                                                                                                                                                                           </t>
    </r>
    <r>
      <rPr>
        <b/>
        <i/>
        <sz val="10"/>
        <color theme="1"/>
        <rFont val="Calibri"/>
        <family val="2"/>
        <charset val="238"/>
        <scheme val="minor"/>
      </rPr>
      <t xml:space="preserve">z naciskiem na "Transfer wiedzy i Innowacje" (P1):                                                                                                                                                                                         </t>
    </r>
    <r>
      <rPr>
        <sz val="10"/>
        <color theme="1"/>
        <rFont val="Calibri"/>
        <family val="2"/>
        <charset val="238"/>
        <scheme val="minor"/>
      </rPr>
      <t xml:space="preserve">                                                                                                                                                                                                                                                           1) „Kreowanie marki (branding) w agroturystyce”  - 3 szkolenia  29.06.2020 r. (Wasilków), 30.06.2020 r. (Białowieża), 01.07.2020 r. (Augustów),  (zasięg lokalny/regionalny),                                                                                                                                                                                                                                                                                                                          </t>
    </r>
    <r>
      <rPr>
        <b/>
        <i/>
        <sz val="10"/>
        <color theme="1"/>
        <rFont val="Calibri"/>
        <family val="2"/>
        <charset val="238"/>
        <scheme val="minor"/>
      </rPr>
      <t xml:space="preserve">z naciskiem na "Żywotność i konkurencyjność gospodarstw" (P2):                                                                                                                                                                                                                                                                                     </t>
    </r>
    <r>
      <rPr>
        <sz val="10"/>
        <color theme="1"/>
        <rFont val="Calibri"/>
        <family val="2"/>
        <charset val="238"/>
        <scheme val="minor"/>
      </rPr>
      <t xml:space="preserve">1) Cykl warsztatów praktycznych dla uczniów i kadr szkół rolniczych oraz rolników z województwa podlaskiego w zakresie doboru odmian - 18.06.2020 r. Krzyżewo,  19.06.2020 r.  Krzyżewo,  (zasięg lokalny/regionalny),                                                                                                                                                                                                                                                                                                           2) Elastycznośc prawa żywnościowego w zakresie producji lokalnej - konferencja (28.10.2020 r. Białystok), (zasięg lokalny/regionalny),   </t>
    </r>
    <r>
      <rPr>
        <b/>
        <sz val="10"/>
        <color theme="1"/>
        <rFont val="Calibri"/>
        <family val="2"/>
        <charset val="238"/>
        <scheme val="minor"/>
      </rPr>
      <t xml:space="preserve">                                                                                                                                                                     </t>
    </r>
    <r>
      <rPr>
        <sz val="10"/>
        <color theme="1"/>
        <rFont val="Calibri"/>
        <family val="2"/>
        <charset val="238"/>
        <scheme val="minor"/>
      </rPr>
      <t xml:space="preserve">3) Wojewódzka Olimpada wiedzy z zakresu uprawy roślin bobowatych grubonasiennych i soi  - konkurs (10.12.2020 r. Białystok), (zasięg lokalny/regionalny),  </t>
    </r>
    <r>
      <rPr>
        <b/>
        <sz val="10"/>
        <color theme="1"/>
        <rFont val="Calibri"/>
        <family val="2"/>
        <charset val="238"/>
        <scheme val="minor"/>
      </rPr>
      <t xml:space="preserve">                                                                                                                                                                                                                                                                                               </t>
    </r>
    <r>
      <rPr>
        <b/>
        <i/>
        <sz val="10"/>
        <color theme="1"/>
        <rFont val="Calibri"/>
        <family val="2"/>
        <charset val="238"/>
        <scheme val="minor"/>
      </rPr>
      <t xml:space="preserve">z naciskiem na "Organizację łańcucha żywnościowego i zarządzanie ryzykiem" (P3):                                                                                                                                                                                                                                 </t>
    </r>
    <r>
      <rPr>
        <sz val="10"/>
        <color theme="1"/>
        <rFont val="Calibri"/>
        <family val="2"/>
        <charset val="238"/>
        <scheme val="minor"/>
      </rPr>
      <t xml:space="preserve">1) Smaki regionu - 5 warsztatów (26.06.2020 r.- Berezyszcze, 17.07.2020 r. - Opaka Duża, 07.08.2020 r. - Czeremcha -Wieś, 15.08.2020 r. - Stawiszcze, 28.08.2020 r. - Opaka Duża) ,  1 konkurs (27.07.2020 r. - Czeremcha), (zasięg lokalny/regionalny),                                                                                                                                                                                                                                                                                               2) Prezentacja osiągnięć  i promocja podlaskiego rolnictwa - "Piknik Rolniczy" (targi/wystawy) (09.08.2020 r. Krzyżewo), (impreza masowa),                                                                                                                                                                                                                                                                                                                                                                                                 3) Międzysektorowa współpraca partnerska, a wspieranie krótkich łańcuchów dystrybucji produktu lokalnego- (02.10.2020 r.- Porosły), (15.10.2020 r. Klimówka), (zasięg lokalny/regionalny),                                                                                                                                                                                                                                                                                                                                  </t>
    </r>
    <r>
      <rPr>
        <b/>
        <i/>
        <sz val="10"/>
        <color theme="1"/>
        <rFont val="Calibri"/>
        <family val="2"/>
        <charset val="238"/>
        <scheme val="minor"/>
      </rPr>
      <t xml:space="preserve">z naciskiem na "Włączenie społeczne i rozwój gospodarczy" (P6):  </t>
    </r>
    <r>
      <rPr>
        <b/>
        <sz val="10"/>
        <color theme="1"/>
        <rFont val="Calibri"/>
        <family val="2"/>
        <charset val="238"/>
        <scheme val="minor"/>
      </rPr>
      <t xml:space="preserve">                                                                                                                                                                                                              </t>
    </r>
    <r>
      <rPr>
        <sz val="10"/>
        <color theme="1"/>
        <rFont val="Calibri"/>
        <family val="2"/>
        <charset val="238"/>
        <scheme val="minor"/>
      </rPr>
      <t xml:space="preserve">1) „Wakacje w Gminie Grajewo” - cykl 7 zajęć edukacyjnych w 14 świetlicach wiejskich na terenie Gminy Grajewo,   (zasięg lokalny/regionalny),                                                                                                                                                                                                                                                                                                                     2) Aktywizacja przestrzeni turystycznej szansą na inkluzje społeczne i rozwój ekonomiczny obszaru LGD „PB”- 1 wyjazd studyjny (9-15.08.2020 r. Portugalia),  1 spotkanie podsumowujące (25.09.2020 miejscowość Narewka),  (zasięg lokalny/regionalny),                                                                                                                                                                                                                                                                                             3) Produkt lokalny szansą na rozwój turystyki Podlasia Nadbużańskiego - wyjazd studyjny (6-9.10.2020 r. Zakrzów, Kraków, Rzuchowa, Rzeszów), spotkanie podsumowujące (12.10.2020 r.),   (zasięg lokalny/regionalny),                                                                                                                                                                                                                                                                                                                                                                      4) Spotkania akordeonowe - (16-17.10.2020 r.- Siemiatycze),  (zasięg lokalny/regionalny),                                                                                                                                                                                                                                                                                                    5) Podlaskie Forum LGD- wymiana wiedzy i doświadczeń - konferencja (21-22 wrzesień 2020 r. , Augustów ),   (zasięg lokalny/regionalny),                                                                                                                                                                                                                                                                                                                       6)  Olimpiada Aktywnosci Wiejskiej (IV edycja)  -konkurs,  posiedzenie Kapituły ( 05-06.10.2020 r. - Białystok),  (zasięg lokalny/regionalny),                                                                                                                                                                                                                                                                          7) Wojewódzka Olimpiada Wiedzy o Pszczelarstwie - konkurs (19.11.2020 r. Białystok),  (zasięg lokalny/regionalny),                                                                                                                                                                                                                                                                      8) Popularyzacja przetwórstwa jako dodatkowego źródła dochodu w gospodarstwach rolnych - warsztaty ( 02.10.2020 r. Złotoria),   (09.10.2020 r. Zabiele),  (zasięg lokalny/regionalny),                                                                                                                                                                                                       9) Kulinarne szranki Kół Gospodyń Wiejskich - 4 warsztaty (świetlica wiejska w Sielcu, Andryjankach i Wiercieniu oraz Gminny Ośrodek Kultury w Boćkach), 4 konkursy (20.09.2020, 28.09.2020, 09.10.2020, 11.10.2020 Gminny Ośrodek Kultury w Boćkach),  (zasięg lokalny/regionalny),                                                                                                                                                                                                                                                                                                    10)  Wideokonferencja "Forum Podlaskiej Sieci LGD'-10.07.2020 r. , (zasięg lokalny/regionalny),                                                                                                                                                                                                                                                                                   </t>
    </r>
    <r>
      <rPr>
        <b/>
        <sz val="10"/>
        <color theme="1"/>
        <rFont val="Calibri"/>
        <family val="2"/>
        <charset val="238"/>
        <scheme val="minor"/>
      </rPr>
      <t xml:space="preserve">Inne/mieszane:                                                                                                                                                                                                                                     </t>
    </r>
    <r>
      <rPr>
        <sz val="10"/>
        <color theme="1"/>
        <rFont val="Calibri"/>
        <family val="2"/>
        <charset val="238"/>
        <scheme val="minor"/>
      </rPr>
      <t xml:space="preserve">                                                                                                                                                                        1) Spotkanie informacyjne dla beneficjentów PROW 2014-2020 - (30.01.2020 r. - Białystok),  (zasięg lokalny/regionalny),                                                                                                                                                                                                                                              2) Spotkanie informacyjne dla beneficjentów PROW 2014-2020 -( 03.03.2020 r.- Białystok),   (zasięg lokalny/regionalny),                                                                                                                                                                                                                                                                                                                                                                                                                                                                                                                                                                                                    Udział stoiska informacyjno-promocyjnego w Krzyżewie na "Pikniku Rolniczym" (targi/wystawy) (09.08.2020 r.), (impreza masowa),</t>
    </r>
  </si>
  <si>
    <r>
      <t xml:space="preserve">Komentarz: </t>
    </r>
    <r>
      <rPr>
        <b/>
        <sz val="10"/>
        <color theme="1"/>
        <rFont val="Calibri"/>
        <family val="2"/>
        <charset val="238"/>
        <scheme val="minor"/>
      </rPr>
      <t xml:space="preserve">Operacje realizowane w 2020 r.                                                                                                                                                                                                                                                                                                                    </t>
    </r>
    <r>
      <rPr>
        <b/>
        <i/>
        <sz val="10"/>
        <color theme="1"/>
        <rFont val="Calibri"/>
        <family val="2"/>
        <charset val="238"/>
        <scheme val="minor"/>
      </rPr>
      <t xml:space="preserve">                                                                                                                                                                                         </t>
    </r>
    <r>
      <rPr>
        <sz val="10"/>
        <color theme="1"/>
        <rFont val="Calibri"/>
        <family val="2"/>
        <charset val="238"/>
        <scheme val="minor"/>
      </rPr>
      <t xml:space="preserve">                                                                                                                                                                                                                                                          1) „Kreowanie marki (branding) w agroturystyce”  - 3 szkolenia 29.06.2020 r. (Wasilków), 30.06.2020 r. (Białowieża), 01.07.2020 r (Augustów) - 60 uczestników, (zasięg lokalny/regionalny),                                                                                                                                                                                                                                                                                                                                                     2) Cykl warsztatów praktycznych dla uczniów i kadr szkół rolniczych oraz rolników z województwa podlaskiego w zakresie doboru odmian - 18.06.2020 r. Krzyżewo (95 uczestników),  19.06.2020 r. Krzyżewo (60 uczestników),  (zasięg lokalny/regionalny),                                                                                                                                                                                                                                                                            3) Elastycznośc prawa żywnościowego w zakresie producji lokalnej - konferencja (28.10.2020 r. Białystok),  40 uczestników, (zasięg lokalny/regionalny),                                                                                                                                                                                          4) Wojewódzka Olimpada wiedzy z zakresu uprawy roślin bobowatych grubonasiennych i soi  - konkurs (10.12.2020 r. Białystok) -20 uczestników, 5 członków Kapituły,  (zasięg lokalny/regionalny),                                                                                                                                                                                                                                                                                                                                                                                                                                                                                                                                                                  5) Smaki regionu - 5 warsztatów (26.06.2020 r.- Berezyszcze, 17.07.2020 r. - Opaka Duża, 07.08.2020 r. - Czeremcha -Wieś, 15.08.2020 r. - Stawiszcze, 28.08.2020 r. - Opaka Duża) - 45 uczestników,  1 konkurs ( 27.07.2020 r. - Czeremcha) - 34 uczestników, (zasięg lokalny/regionalny),                                                                                                                                                                                           6) Prezentacja osiągnięć  i promocja podlaskiego rolnictwa - "Piknik Rolniczy" (targi/wystawy) (09.08.2020 r. Krzyżewo), 250 osób (impreza masowa),                                                                                                                                                                                                                  7) Międzysektorowa współpraca partnerska, a wspieranie krótkich łańcuchów dystrybucji produktu lokalnego- (02.10.2020 r. Porosły- 27 uczestników), (15.10.2020 r. Klimówka- 32 uczestników),  (zasięg lokalny/regionalny),                                                                                                                                                                                                                                                                                                                                                                                                                                                                                                                    8) „Wakacje w Gminie Grajewo” - cykl 7 zajęć edukacyjnych w 14 świetlicach wiejskich na terenie Gminy Grajewo, w operacji uczestniczyło 132 dzieci i młodzieży,  (zasięg lokalny/regionalny),                                                                                                                                                                                                                                                                                                       9) Aktywizacja przestrzeni turystycznej szansą na inkluzje społeczne i rozwój ekonomiczny obszaru LGD „PB”- 1 wyjazd studyjny ( 9-15.08.2020 r. Portugalia) - 15 uczestników,  1 spotkanie podsumowujące (25.09.2020 miejscowość Narewka) - 27 uczestników,  (zasięg lokalny/regionalny),                                                                                                                                         10) Produkt lokalny szansą na rozwój turystyki Podlasia Nadbużańskiego - wyjazd studyjny ( 6-9.10.2020 r. Zakrzów, Kraków, Rzuchowa, Rzeszów) - 18 uczestników, spotkanie podsumowujące (12.10.2020 r.) - 18 uczestników,   (zasięg lokalny/regionalny),                                                                                                                                                                                                                                                                             11) Spotkania akordeonowe - (16-17.10.2020 r.- Siemiatycze)- 40 uczestników, (zasięg lokalny/regionalny),                                                                                                                                                                                                                                               12) Podlaskie Forum LGD- wymiana wiedzy i doświadczeń - konferencja (21-22 wrzesień 2020 r. , Augustów ) - 47 uczestników,   (zasięg lokalny/regionalny),                                                                                                                                      13)  Olimpiada Aktywnosci Wiejskiej (IV edycja)  -konkurs ,  posiedzenie Kapituły ( 05-06.10.2020 r. - 10 uczestników),  34 uczestników konkursu,   (zasięg lokalny/regionalny),                                                                                                                                                                                                                                                                                                                     14) Wojewódzka Olimpiada Wiedzy o Pszczelarstwie - konkurs (19.11.2020 r. Białystok) - 18 uczestników, 5  członków Kapituły Konkursu,   (zasięg lokalny/regionalny),                                                                                                                                                                                                                                                                                                                      15) Popularyzacja przetwórstwa jako dodatkowego źródła dochodu w gospodarstwach rolnych - warsztaty ( 02.10.2020 r. Złotoria- 31 osób, 09.10.2020 r. Zabiele - 28 osób),  (zasięg lokalny/regionalny),                                                                                                                                                                                                                                                                                                                                                    16) Kulinarne szranki Kół Gospodyń Wiejskich - 4 warsztaty (świetlica wiejska w Sielcu, Andryjankach i Wiercieniu oraz Gminny Ośrodek Kultury w Boćkach)- 40 uczestników, 4 konkursy (20.09.2020, 28.09.2020, 09.10.2020, 11.10.2020 Gminny Ośrodek Kultury w Boćkach) - 30 uczestników,    (zasięg lokalny/regionalny),                                                                                                                                        17) Wideokonferencja "Forum Podlaskiej Sieci LGD'-10.07.2020 r. , (zasięg lokalny/regionalny),                                                                                                                                                                                                                                                                                                                                                                                                                                                                                                                                                                                                                                                                                                                              18) Spotkanie informacyjne dla beneficjentów PROW 2014-2020 - (30.01.2020 r. - Białystok) - 36 uczestników,  (zasięg lokalny/regionalny),                                                                                                                                                                 19) Spotkanie informacyjne dla beneficjentów PROW 2014-2020 -(03.03.2020 r.- Białystok) - 31 uczestników,   (zasięg lokalny/regionalny),                                                                                                                                                                                                                                                                                                                                                                                                                     Udział stoiska informacyjno-promocyjnego w Krzyżewie na "Pikniku Rolniczym" (targi/wystawy) (09.08.2020 r.),  (impreza masowa),</t>
    </r>
  </si>
  <si>
    <r>
      <t xml:space="preserve">Komentarz: </t>
    </r>
    <r>
      <rPr>
        <b/>
        <sz val="10"/>
        <rFont val="Calibri"/>
        <family val="2"/>
        <charset val="238"/>
        <scheme val="minor"/>
      </rPr>
      <t xml:space="preserve">Operacje realizowane w 2020 r. </t>
    </r>
    <r>
      <rPr>
        <sz val="10"/>
        <rFont val="Calibri"/>
        <family val="2"/>
        <charset val="238"/>
        <scheme val="minor"/>
      </rPr>
      <t xml:space="preserve">                                                                                                                                                                                                                                                                                                                </t>
    </r>
    <r>
      <rPr>
        <b/>
        <i/>
        <sz val="10"/>
        <rFont val="Calibri"/>
        <family val="2"/>
        <charset val="238"/>
        <scheme val="minor"/>
      </rPr>
      <t xml:space="preserve">z naciskiem na "Transfer wiedzy i Innowacje" (P1):  </t>
    </r>
    <r>
      <rPr>
        <sz val="10"/>
        <rFont val="Calibri"/>
        <family val="2"/>
        <charset val="238"/>
        <scheme val="minor"/>
      </rPr>
      <t xml:space="preserve">                                                                                                                                                                                                                                                    1)"Inwentaryzacja gospodarstw agroturystycznych na terenie województwa podlaskiego" (analiza/badania), dostępna w internecie- 1 szt.,                                                                                                                                                                                                                                                                                                                                 </t>
    </r>
    <r>
      <rPr>
        <b/>
        <i/>
        <sz val="10"/>
        <rFont val="Calibri"/>
        <family val="2"/>
        <charset val="238"/>
        <scheme val="minor"/>
      </rPr>
      <t>z naciskiem na "Żywotność i konkurencyjność gospodarstw" (P2)</t>
    </r>
    <r>
      <rPr>
        <sz val="10"/>
        <rFont val="Calibri"/>
        <family val="2"/>
        <charset val="238"/>
        <scheme val="minor"/>
      </rPr>
      <t xml:space="preserve">:                                                                                                                                                                                                                                                                  1)"Rośliny bobowate jako cenne źródło białka i pożytek pszczeli" (spot reklamowy), dostępny w internecie -1 szt.,                                                                                                                                                                                          </t>
    </r>
    <r>
      <rPr>
        <b/>
        <i/>
        <sz val="10"/>
        <rFont val="Calibri"/>
        <family val="2"/>
        <charset val="238"/>
        <scheme val="minor"/>
      </rPr>
      <t xml:space="preserve">z naciskiem na "Włączenie społeczne i rozwój gospodarczy" (P6): </t>
    </r>
    <r>
      <rPr>
        <i/>
        <sz val="10"/>
        <rFont val="Calibri"/>
        <family val="2"/>
        <charset val="238"/>
        <scheme val="minor"/>
      </rPr>
      <t xml:space="preserve"> </t>
    </r>
    <r>
      <rPr>
        <sz val="10"/>
        <rFont val="Calibri"/>
        <family val="2"/>
        <charset val="238"/>
        <scheme val="minor"/>
      </rPr>
      <t xml:space="preserve">                                                                                                                                                                                                                                                                                1) "Sery korycińskie - jak je ugryźć?" (druk książki) - 2 500 szt.,                                                                                                                                                                                                                                                                                                                       2) Drukowana broszura z przepisami kulinarnymi "Dziedzictwo kulinarne Podlasia"- 250 szt.,               </t>
    </r>
  </si>
  <si>
    <r>
      <t xml:space="preserve">Komentarz: </t>
    </r>
    <r>
      <rPr>
        <b/>
        <sz val="10"/>
        <color theme="1"/>
        <rFont val="Calibri"/>
        <family val="2"/>
        <charset val="238"/>
        <scheme val="minor"/>
      </rPr>
      <t xml:space="preserve">Operacje realizowane w 2020 r. </t>
    </r>
    <r>
      <rPr>
        <sz val="10"/>
        <color theme="1"/>
        <rFont val="Calibri"/>
        <family val="2"/>
        <charset val="238"/>
        <scheme val="minor"/>
      </rPr>
      <t xml:space="preserve">   </t>
    </r>
    <r>
      <rPr>
        <b/>
        <i/>
        <sz val="10"/>
        <color theme="1"/>
        <rFont val="Calibri"/>
        <family val="2"/>
        <charset val="238"/>
        <scheme val="minor"/>
      </rPr>
      <t xml:space="preserve">                                                                                                                                                                                                                                                                                                                 z naciskiem na "Żywotność i konkurencyjność gospodarstw" (P2);                                                                                                                                                                         </t>
    </r>
    <r>
      <rPr>
        <sz val="10"/>
        <color theme="1"/>
        <rFont val="Calibri"/>
        <family val="2"/>
        <charset val="238"/>
        <scheme val="minor"/>
      </rPr>
      <t xml:space="preserve">                                                                                                                                            1) Audycje informacyjno-edukacyjne na potrzeby  "Cyklu warsztatów praktycznych dla uczniów i kadr szkół rolniczych oraz rolników z województwa podlaskiego w zakresie doboru odmian" na antenie TVP 3 ( 2 audycje),   materiały edukacyjne w formie audycji na antenie Radia Białystok i Radia Nadzieja,                                                                                                                                                                                                                                                                                                                                                                       2) Audycje informacyjno-edukacyjne mające na celu upowszechnianie walorów zdrowotnych i smakowych gęsiny w ofercie żywieniowej gospodarstw agroturystycznych, mieszkańców, jak również poszerzenie ofert restauratorów oraz propagowanie gęsi jako produktu regionalnego na antenie TVP 3   (2 audycje),                                                                                                                                                                                                                                                                                                                                                                          </t>
    </r>
    <r>
      <rPr>
        <b/>
        <i/>
        <sz val="10"/>
        <color theme="1"/>
        <rFont val="Calibri"/>
        <family val="2"/>
        <charset val="238"/>
        <scheme val="minor"/>
      </rPr>
      <t>z naciskiem na "Organizację łańcucha żywnościowego i zarządzanie ryzykiem" (P3):</t>
    </r>
    <r>
      <rPr>
        <sz val="10"/>
        <color theme="1"/>
        <rFont val="Calibri"/>
        <family val="2"/>
        <charset val="238"/>
        <scheme val="minor"/>
      </rPr>
      <t xml:space="preserve">                                                                                                                                                                                                                                         1) Audycje informacyjno-edukacyjne "Produkt lokalny-dobre praktyki" - na antenie TVP 3 (4 audycje) i TV NAREW  (3 audycje)  oraz  publikacja  artykułów dot. produktów lokalnych w 10 lokalnych  portalach  internetowych,                                                                                                                                                                                                                                                                                          </t>
    </r>
    <r>
      <rPr>
        <b/>
        <i/>
        <sz val="10"/>
        <color theme="1"/>
        <rFont val="Calibri"/>
        <family val="2"/>
        <charset val="238"/>
        <scheme val="minor"/>
      </rPr>
      <t xml:space="preserve">z naciskiem na "Włączenie społeczne i rozwój gospodarczy" (P6):                                                                                                                                                                                                                                                                                                              </t>
    </r>
    <r>
      <rPr>
        <sz val="10"/>
        <color theme="1"/>
        <rFont val="Calibri"/>
        <family val="2"/>
        <charset val="238"/>
        <scheme val="minor"/>
      </rPr>
      <t xml:space="preserve">1) Konkurs "PROW SŁUCHA LUDZI"-  promujący PROW na lata 2014-2020 na antenie Radia Jard i Radia Białystok,                                                                                                                                                                              2) "Audycje na ławeczce" promujące PROW na lata 2014-2020 na antenie Radia Jard (3 audycje),  na antenie Białystok (3 audycje),                                                                                                                                                                                                                                                                                                                                                                                                                                             3) "Audycje podlaskie na ławeczce" promujące PROW na lata 2014-2020 na antenie Radia Jard  (6 audycji),  na antenie Radia Białystok (6 audycji),                                                                                                                                                                                                                                                                     4) Audycje informacyjno -edukacyjne dotyczące PROW 2014-2020 na antenie TVP 3  (6 audycji).                                                                   </t>
    </r>
  </si>
  <si>
    <t>1) Spotkania wojewódzkiej grupy tematycznej ds. KSOW (w trybie obiegowym)                                                                                                                                                                                                                                       2) Grupa tematyczna ds.jakości żywności (GT Iz)</t>
  </si>
  <si>
    <r>
      <t xml:space="preserve">Komentarz: </t>
    </r>
    <r>
      <rPr>
        <b/>
        <sz val="10"/>
        <color theme="1"/>
        <rFont val="Calibri"/>
        <family val="2"/>
        <charset val="238"/>
        <scheme val="minor"/>
      </rPr>
      <t xml:space="preserve">Operacje realizowane w 2020 r.                                                                                                                                                                                                                                                                                                                      </t>
    </r>
    <r>
      <rPr>
        <b/>
        <i/>
        <sz val="10"/>
        <color theme="1"/>
        <rFont val="Calibri"/>
        <family val="2"/>
        <charset val="238"/>
        <scheme val="minor"/>
      </rPr>
      <t xml:space="preserve">z naciskiem na "Transfer wiedzy i Innowacje" (P1):                                                                                                                                                                                         </t>
    </r>
    <r>
      <rPr>
        <sz val="10"/>
        <color theme="1"/>
        <rFont val="Calibri"/>
        <family val="2"/>
        <charset val="238"/>
        <scheme val="minor"/>
      </rPr>
      <t xml:space="preserve">                                                                                                                                                                                                                                                             1) „Kreowanie marki (branding) w agroturystyce”  - 3 szkolenia 29.06.2020 r. (Wasilków), 30.06.2020 r. (Białowieża), 01.07.2020 r (Augustów),                                                                                                                                                                                                                                                                          </t>
    </r>
    <r>
      <rPr>
        <b/>
        <i/>
        <sz val="10"/>
        <color theme="1"/>
        <rFont val="Calibri"/>
        <family val="2"/>
        <charset val="238"/>
        <scheme val="minor"/>
      </rPr>
      <t xml:space="preserve">z naciskiem na "Żywotność i konkurencyjność gospodarstw" (P2):                                                                                                                                                                                                                                                                                                 </t>
    </r>
    <r>
      <rPr>
        <sz val="10"/>
        <color theme="1"/>
        <rFont val="Calibri"/>
        <family val="2"/>
        <charset val="238"/>
        <scheme val="minor"/>
      </rPr>
      <t xml:space="preserve">1) Cykl warsztatów praktycznych dla uczniów i kadr szkół rolniczych oraz rolników z województwa podlaskiego w zakresie doboru odmian - 18.06.2020 r. Krzyżewo ,  19.06.2020 r.  Krzyżewo,                                                                                                                                                                                                                                                                                                                               2) Elastycznośc prawa żywnościowego w zakresie producji lokalnej - konferencja (28.10.2020 r. Białystok),  </t>
    </r>
    <r>
      <rPr>
        <b/>
        <sz val="10"/>
        <color theme="1"/>
        <rFont val="Calibri"/>
        <family val="2"/>
        <charset val="238"/>
        <scheme val="minor"/>
      </rPr>
      <t xml:space="preserve">                                                                            </t>
    </r>
    <r>
      <rPr>
        <sz val="10"/>
        <color theme="1"/>
        <rFont val="Calibri"/>
        <family val="2"/>
        <charset val="238"/>
        <scheme val="minor"/>
      </rPr>
      <t xml:space="preserve"> </t>
    </r>
    <r>
      <rPr>
        <b/>
        <sz val="10"/>
        <color theme="1"/>
        <rFont val="Calibri"/>
        <family val="2"/>
        <charset val="238"/>
        <scheme val="minor"/>
      </rPr>
      <t xml:space="preserve">                                                                                                                   </t>
    </r>
    <r>
      <rPr>
        <b/>
        <i/>
        <sz val="10"/>
        <color theme="1"/>
        <rFont val="Calibri"/>
        <family val="2"/>
        <charset val="238"/>
        <scheme val="minor"/>
      </rPr>
      <t xml:space="preserve">z naciskiem na "Organizację łańcucha żywnościowego i zarządzanie ryzykiem" (P3):                                                                                                                                                                                                                                                      </t>
    </r>
    <r>
      <rPr>
        <sz val="10"/>
        <color theme="1"/>
        <rFont val="Calibri"/>
        <family val="2"/>
        <charset val="238"/>
        <scheme val="minor"/>
      </rPr>
      <t xml:space="preserve">1) Smaki regionu - 5 warsztatów ( 26.06.2020 r.- Berezyszcze, 17.07.2020 r. - Opaka Duża, 07.08.2020 r. - Czeremcha -Wieś, 15.08.2020 r. - Stawiszcze, 28.08.2020 r. - Opaka Duża),                                                                                                                                                                                                                                                                                                                                               2) Międzysektorowa współpraca partnerska, a wspieranie krótkich łańcuchów dystrybucji produktu lokalnego-spotkanie (02.10.2020 r.- Porosły), (15.10.2020 r. Klimówka),                                                                                                                                                                                                                                                                                                                                                                                      </t>
    </r>
    <r>
      <rPr>
        <b/>
        <i/>
        <sz val="10"/>
        <color theme="1"/>
        <rFont val="Calibri"/>
        <family val="2"/>
        <charset val="238"/>
        <scheme val="minor"/>
      </rPr>
      <t xml:space="preserve">z naciskiem na "Włączenie społeczne i rozwój gospodarczy" (P6):  </t>
    </r>
    <r>
      <rPr>
        <b/>
        <sz val="10"/>
        <color theme="1"/>
        <rFont val="Calibri"/>
        <family val="2"/>
        <charset val="238"/>
        <scheme val="minor"/>
      </rPr>
      <t xml:space="preserve">                                                                                                                                                                                                              </t>
    </r>
    <r>
      <rPr>
        <sz val="10"/>
        <color theme="1"/>
        <rFont val="Calibri"/>
        <family val="2"/>
        <charset val="238"/>
        <scheme val="minor"/>
      </rPr>
      <t xml:space="preserve">1) „Wakacje w Gminie Grajewo” - cykl 7 zajęć edukacyjnych w 14 świetlicach wiejskich na terenie Gminy Grajewo,                                                                                                                                                                                                    2) Aktywizacja przestrzeni turystycznej szansą na inkluzje społeczne i rozwój ekonomiczny obszaru LGD „PB”- 1 wyjazd studyjny ( 9-15.08.2020 r. Portugalia),  1 spotkanie podsumowujące (25.09.2020 miejscowość Narewka),                                                                                                                                                                                                                                                                                       3) Produkt lokalny szansą na rozwój turystyki Podlasia Nadbużańskiego - wyjazd studyjny ( 6-9.10.2020 r. Zakrzów, Kraków, Rzuchowa, Rzeszów), spotkanie podsumowujące (12.10.2020 r.),                                                                                                                                                                                                                                                                                                                                               4) Spotkania akordeonowe - (16-17.10.2020 r.- Siemiatycze),                                                                                                                                                                                                                                                                                     5) Podlaskie Forum LGD- wymiana wiedzy i doświadczeń - konferencja (21-22 wrzesień 2020 , Augustów ),                                                                                                                                                                                                                                                                                                                                                                                                                                                                    6) Popularyzacja przetwórstwa jako dodatkowego źródła dochodu w gospodarstwach rolnych - warsztaty ( 02.10.2020 r. Złotoria),   (09.10.2020 r. Zabiele),                                                                                                                             7) Kulinarne szranki Kół Gospodyń Wiejskich - 4 warsztaty (świetlica wiejska w Sielcu, Andryjankach i Wiercieniu oraz Gminny Ośrodek Kultury w Boćkach),                                                          8) Wideokonferencja "Forum Podlaskiej Sieci LGD'-10.07.2020 r. ,                                                                                                                                                                                                                                                                                                                                                           </t>
    </r>
    <r>
      <rPr>
        <b/>
        <sz val="10"/>
        <color theme="1"/>
        <rFont val="Calibri"/>
        <family val="2"/>
        <charset val="238"/>
        <scheme val="minor"/>
      </rPr>
      <t xml:space="preserve">Inne/mieszane:                                                                                                                                                                                                                                     </t>
    </r>
    <r>
      <rPr>
        <sz val="10"/>
        <color theme="1"/>
        <rFont val="Calibri"/>
        <family val="2"/>
        <charset val="238"/>
        <scheme val="minor"/>
      </rPr>
      <t xml:space="preserve">                                                                                                         1) Spotkanie informacyjne dla beneficjentów PROW 2014-2020 - (30.01.2020 r. - Białystok),                                                                                                                                                                                                            2) Spotkanie informacyjne dla beneficjentów PROW 2014-2020 -(03.03.2020 r.- Białystok),                                                                                                                                                                                                                                                                                                                                                                               </t>
    </r>
  </si>
  <si>
    <r>
      <t xml:space="preserve">Komentarz: </t>
    </r>
    <r>
      <rPr>
        <b/>
        <sz val="10"/>
        <color theme="1"/>
        <rFont val="Calibri"/>
        <family val="2"/>
        <charset val="238"/>
        <scheme val="minor"/>
      </rPr>
      <t xml:space="preserve">Operacje realizowane w 2020 r.                                                                                                                                                                                                                                                                                                                              </t>
    </r>
    <r>
      <rPr>
        <b/>
        <i/>
        <sz val="10"/>
        <color theme="1"/>
        <rFont val="Calibri"/>
        <family val="2"/>
        <charset val="238"/>
        <scheme val="minor"/>
      </rPr>
      <t xml:space="preserve">                                                                                                                                                                                         </t>
    </r>
    <r>
      <rPr>
        <sz val="10"/>
        <color theme="1"/>
        <rFont val="Calibri"/>
        <family val="2"/>
        <charset val="238"/>
        <scheme val="minor"/>
      </rPr>
      <t xml:space="preserve">                                                                                                                                                                                                              1) „Kreowanie marki (branding) w agroturystyce”  - 3 szkolenia 29.06.2020 r. (Wasilków), 30.06.2020 r. (Białowieża), 01.07.2020 r (Augustów) - 60 uczestników,                                                                                                                                                                                                                                                      </t>
    </r>
    <r>
      <rPr>
        <b/>
        <i/>
        <sz val="10"/>
        <color theme="1"/>
        <rFont val="Calibri"/>
        <family val="2"/>
        <charset val="238"/>
        <scheme val="minor"/>
      </rPr>
      <t>z naciskiem na "Żywotność i konkurencyjność gospodarstw" (P2):                                                                                                                                                                                                                                                              2</t>
    </r>
    <r>
      <rPr>
        <sz val="10"/>
        <color theme="1"/>
        <rFont val="Calibri"/>
        <family val="2"/>
        <charset val="238"/>
        <scheme val="minor"/>
      </rPr>
      <t xml:space="preserve">) Cykl warsztatów praktycznych dla uczniów i kadr szkół rolniczych oraz rolników z województwa podlaskiego w zakresie doboru odmian - 18.06.2020 r. Krzyżewo (95 uczestników),  19.06.2020 r. Krzyżewo (60 uczestników),                                                                                                                                                                                                                                                                                    3) Elastycznośc prawa żywnościowego w zakresie producji lokalnej - konferencja (28.10.2020 r. Białystok), 40 uczestników, </t>
    </r>
    <r>
      <rPr>
        <b/>
        <sz val="10"/>
        <color theme="1"/>
        <rFont val="Calibri"/>
        <family val="2"/>
        <charset val="238"/>
        <scheme val="minor"/>
      </rPr>
      <t xml:space="preserve">                                                                            </t>
    </r>
    <r>
      <rPr>
        <sz val="10"/>
        <color theme="1"/>
        <rFont val="Calibri"/>
        <family val="2"/>
        <charset val="238"/>
        <scheme val="minor"/>
      </rPr>
      <t xml:space="preserve"> </t>
    </r>
    <r>
      <rPr>
        <b/>
        <sz val="10"/>
        <color theme="1"/>
        <rFont val="Calibri"/>
        <family val="2"/>
        <charset val="238"/>
        <scheme val="minor"/>
      </rPr>
      <t xml:space="preserve">                                                                                                                                                                                                                  </t>
    </r>
    <r>
      <rPr>
        <b/>
        <i/>
        <sz val="10"/>
        <color theme="1"/>
        <rFont val="Calibri"/>
        <family val="2"/>
        <charset val="238"/>
        <scheme val="minor"/>
      </rPr>
      <t xml:space="preserve">                                                                                                                                                                                                                                                        4</t>
    </r>
    <r>
      <rPr>
        <sz val="10"/>
        <color theme="1"/>
        <rFont val="Calibri"/>
        <family val="2"/>
        <charset val="238"/>
        <scheme val="minor"/>
      </rPr>
      <t xml:space="preserve">) Smaki regionu - 5 warsztatów ( 26.06.2020 r.- Berezyszcze, 17.07.2020 r. - Opaka Duża, 07.08.2020 r. - Czeremcha -Wieś, 15.08.2020 r. - Stawiszcze, 28.08.2020 r. - Opaka Duża) - 45 uczestników,                                                                                                                                                                                                                                                                                                    5) Międzysektorowa współpraca partnerska, a wspieranie krótkich łańcuchów dystrybucji produktu lokalnego-spotkanie (02.10.2020 r. Porosły- 27 uczestników), (15.10.2020 r. Klimówka- 32 uczestników),                                                                                                                                                                                                                                                                                                                                                                       </t>
    </r>
    <r>
      <rPr>
        <b/>
        <i/>
        <sz val="10"/>
        <color theme="1"/>
        <rFont val="Calibri"/>
        <family val="2"/>
        <charset val="238"/>
        <scheme val="minor"/>
      </rPr>
      <t xml:space="preserve">  </t>
    </r>
    <r>
      <rPr>
        <b/>
        <sz val="10"/>
        <color theme="1"/>
        <rFont val="Calibri"/>
        <family val="2"/>
        <charset val="238"/>
        <scheme val="minor"/>
      </rPr>
      <t xml:space="preserve">                                                                                                                                                                                                              6</t>
    </r>
    <r>
      <rPr>
        <sz val="10"/>
        <color theme="1"/>
        <rFont val="Calibri"/>
        <family val="2"/>
        <charset val="238"/>
        <scheme val="minor"/>
      </rPr>
      <t xml:space="preserve">) „Wakacje w Gminie Grajewo” - cykl 7 zajęć edukacyjnych w 14 świetlicach wiejskich na terenie Gminy Grajewo, w operacji uczestniczyło 132 dzieci i młodzieży,                                                                                                                                                                                                                                   7) Aktywizacja przestrzeni turystycznej szansą na inkluzje społeczne i rozwój ekonomiczny obszaru LGD „PB”- 1 wyjazd studyjny ( 9-15.08.2020 r. Portugalia) - 15 uczestników w tym 9 przedstawicieli LGD,  1 spotkanie podsumowujące (25.09.2020 miejscowość Narewka) - 27 uczestników w tym 8 przedstawicieli LGD,                                                                                                                                           8) Produkt lokalny szansą na rozwój turystyki Podlasia Nadbużańskiego - wyjazd studyjny ( 6-9.10.2020 r. Zakrzów, Kraków, Rzuchowa, Rzeszów) - 18 uczestników, spotkanie podsumowujące (12.10.2020 r.) - 18 uczestników,                                                                                                                                                                                                                                                                                 9) Spotkania akordeonowe - (16-17.10.2020 r.- Siemiatycze)- 40 uczestników,                                                                                                                                                                                                                                                                             10) Podlaskie Forum LGD- wymiana wiedzy i doświadczeń - konferencja (21-22 wrzesień 2020 R. , Augustów ) - 47 uczestników w tym 33 przedstawicieli LGD,                                                                                                                                                                                                                                                                                                                              11) Popularyzacja przetwórstwa jako dodatkowego źródła dochodu w gospodarstwach rolnych - warsztaty ( 02.10.2020 r. Złotoria 31 osób, 09.10.2020 r. Zabiele - 28 osób),                                                                                                                                                                                                                                                                                                                                                                                  12) Kulinarne szranki Kół Gospodyń Wiejskich - 4 warsztaty (świetlica wiejska w Sielcu, Andryjankach i Wiercieniu oraz Gminny Ośrodek Kultury w Boćkach)- 40 uczestników,                                                                                                                                                                                                                                                                                                                                                                                                                                     13) Wideokonferencja "Forum Podlaskiej Sieci LGD'-10.07.2020 r. ,                                                                                                                                                                                                                                              </t>
    </r>
    <r>
      <rPr>
        <b/>
        <sz val="10"/>
        <color theme="1"/>
        <rFont val="Calibri"/>
        <family val="2"/>
        <charset val="238"/>
        <scheme val="minor"/>
      </rPr>
      <t xml:space="preserve">                                                                                                                                                                                                                                    </t>
    </r>
    <r>
      <rPr>
        <sz val="10"/>
        <color theme="1"/>
        <rFont val="Calibri"/>
        <family val="2"/>
        <charset val="238"/>
        <scheme val="minor"/>
      </rPr>
      <t xml:space="preserve">                                                                                                                                                                                                 14) Spotkanie informacyjne dla beneficjentów PROW 2014-2020 - (30.01.2020 r. - Białystok) - 36 uczestników,                                                                                                                                                                                    15) Spotkanie informacyjne dla beneficjentów PROW 2014-2020 - (03.03.2020 r.- Białystok) - 31 uczestników,                                                                                                                                                                                                                                                                                                                                                                                                                                     </t>
    </r>
  </si>
  <si>
    <t xml:space="preserve">1) Podlaskie Forum LGD - wymiana wiedzy i doświadczeń - konferencja (21-22 wrzesień 2020 r. Augustów),                                                                                                                                                                                  2) Wideokonferencja "Forum Podlaskiej Sieci LGD" - 10.07.2020 r.                                                                                                                                                               </t>
  </si>
  <si>
    <t>W kosztach  funkcjonowania ujęte zostały koszty związane z wynagrodzeniami pracowników, koszty delegacji, szkoleń i inne niezbędne do funkcjonowania KSOW</t>
  </si>
  <si>
    <t>Jednostka wdrażająca: Jednostka Regionalna KSOW Województwa Pomorskiego</t>
  </si>
  <si>
    <t>D18: projekty Partnerów KSOW 33 wydarzenia(26 x spotkania szkoleniowe, 1x konferencja, 3x konkurs, 3x wyjazdy studyjne), projekty własne 12 wydrzeń (3 xkonkurs, 1x spotkanie szkoleniowe w ramach PK, 1x kampania promujaca PROW 2014-2020, w ramach PK 2020, 6x tryb obiegowy PGR ds. KSOW, 1xpromocja produktów poprzez produkcje filmu)</t>
  </si>
  <si>
    <t>G18: projekty własne 1 wydarzenia ("Pomorskie Smaki")</t>
  </si>
  <si>
    <t>018: obrady PGR ds. KSOW w trybie obiegowym x 6, kampania promujaca PROW 2014-2020 zrealizowana w ramach Planu komunikacyjnego 2020 x1</t>
  </si>
  <si>
    <t>D29: projekty Partnerów KSOW 1184 os. (730 os.- spotkania szkoleniowe, 30 os.- konferencja, 342 os./podmioty -konkursy, 82 os. - wyjazdy studyjne), projekty własne 338 os. (228 os./podmioty - konkursy, 47 os - sporkanie szkoleniowe w ramach PK, 63 os.- tryb obiegowy PGR ds. KSOW), w liczbie uczestników wydarzeń nie ujęto - odbiorców kampani promocyjnej realizowanej w ramach PK 2020 oraz odbiorców filmu promującego regopnale, lokalne produkty województwa pomorskiego)</t>
  </si>
  <si>
    <t>G29: liczba wystawców 40 podmiotów  (szacowana liczba odwiedzajacych 1 800 000 os. - w 2020 r. nie były prowadzone badania dot. ilości osób odwiedzajacych Jarmark Św. Dominika, w zwiazku z powyższym określając liczbę odwiedzajacyh przyjęto liczbę na poziomie 30 % odwiedzajacych Jarmark w porównaniu do latach ubiegłych (przyjety wskaźnik % wynika z obłożenia hoteli w Gdańsku w czasie gdy trwał Jarmark)</t>
  </si>
  <si>
    <t>E42: ulotka "Zasoby naturalne skarbem Gminy Somonino" (1000 szt.), folder "Zasoby naturalne skarbem Gminy somonino" (1000 szt.) wydane w ramach operacji Partnera KSOW</t>
  </si>
  <si>
    <t xml:space="preserve">G42: mapka -zrywka "Szlaki kajakowe województwa pomorskiego" (8 bloków x 200 kartek= 1600 szt.), mapka - zrywka "Szlaki rowerowe województwa pomorskiego" (8x200=1600 szt.) wydane w ramach wydarzenia "Pomorskie Smaki"; artykuł prasowy dot. konkursu "Weki z Pomorskiej Spiżarni", w tym równiez rolniczego handlu detalicznego; </t>
  </si>
  <si>
    <t>K42: artykuły prasowe (wersja papierowa i elektroniczna) dot. promocji PROW 2014-2020 wydane w ramach Planu komunikacyjnego 2020</t>
  </si>
  <si>
    <t xml:space="preserve">E56: Zasoby naturalne skarbem Gminy Somonino </t>
  </si>
  <si>
    <t xml:space="preserve">G56: Konkurs dla osób prowadzacych rolniczy handel detaliczny „Weki z Pomorskiej Spiżarni” </t>
  </si>
  <si>
    <t xml:space="preserve">J56: projekty partnerów KSOW: Błękitno-zielona przestrzeń - szkolenia i warsztaty dla mieszkańców Gminy Dębnica Kaszubska; II Pomorska Spartakiada Kulturalno-Rekreacyjna Kół Gospodyń Wiejskich; Innowacyjne wioski Ziemi Człuchowskiej szansą na rozwój obszarów wiejskich - organizacja cyklu warsztatów dotyczących zasad tworzenia wiosek tematycznych </t>
  </si>
  <si>
    <t>E69 - 6 - decyzji/uchwał podejętych przez PGR ds. KSOW w trybie obiegowym</t>
  </si>
  <si>
    <t>L69- dot. wdrażania KSOW w ramach PROW 2014-2020</t>
  </si>
  <si>
    <t>D101: ilość osób bioracych udział w konsultacjach PGR ds.KSOW</t>
  </si>
  <si>
    <t>D137: projekty Partnerów KSOW - 26 spotkań [28 dni] (szkolenia, warsztaty, w tym również warsztaty plenerowe i w formie pokazów teatralnych); projekty własne - 1 [1 dzien](szkolenie dla LGD w ramach Planu komunikacyjnego 2020)</t>
  </si>
  <si>
    <t>E137: wyjazdy studyjne projekty Partnerów KSOW - 3 [15 dni] (w tym 1 wyjazd zagraniczny)</t>
  </si>
  <si>
    <t>F137: wydarzenia mające na celu wymiane wiedzy np. konferencje: projekty Partnerów KSOW - 1 [1 dzień]</t>
  </si>
  <si>
    <t>L148: mieszkańcy obszarów wiejskich województwa pomorskiego, przedstawiciele jst, liderzy wiejscy, sołtysi, podmioty publiczne i organizacje pozarządowe zajmujące się turystyką, i kulturą na obszarach wiejkich(włascicele gospodarstw agroturystycznych, restauratorzy, itp),organizacje pozarzadowe działajace na rzecz odnowy wsi, aktywizacji społeczności lokalnych,</t>
  </si>
  <si>
    <t>- w tym związane z narzędziami komunikacji (2.1)</t>
  </si>
  <si>
    <t>I168:koszty związane z działaniami wymienionymi w częścich 2.1 zostały ujęte w polu  "w tym wydarzenia"</t>
  </si>
  <si>
    <t>- w tym związane z innymi działaniami tab. 3,4,5,6,7)</t>
  </si>
  <si>
    <t>I169: koszty związane z działaniami wymienionymi w częścich 3-7 zostały ujęte w polu  "w tym wydarzenia"</t>
  </si>
  <si>
    <t xml:space="preserve">2. Koszty funkcjonowania (wszystkie koszty administracyjne, materiały, koordynacja, itp.) </t>
  </si>
  <si>
    <t>I170: wynagrodzenia pracowników JR KSOW, zakup sprzętu informtycznego (urządzenienie drukujące wielofunkcyjne, laptop, dysk SSD)</t>
  </si>
  <si>
    <t>Jednostka wdrażająca: Jednostka Regionalna KSOW w województwie śląskim</t>
  </si>
  <si>
    <t>Komentarz: "Lista odmian zalecanych do uprawy w województwie śląskim na rok 2020", "Wyniki 2019. Porejestrowe Doświadczalnictwo Odmianowe w województwie śląskim w roku 2019", "Wystawa Zwierząt Hodowlanych 2020".</t>
  </si>
  <si>
    <t>Komentarz: Dane wskazane w tabeli 4.1 Liczba utworzonych grup tematycznych i zorganizowanych spotkań dotyczą Wojewódzkiej Grupy Roboczej ds. KSOW. Na liczbę spotkań grup tematycznych składa się 8 uchwał podjętych przez WGR w trybie obiegowym. Ze względu na specyfikę działania WGR przyporządkowano ją do obszaru tematycznego  w kolumnie Inne (lub mieszane) tematy.</t>
  </si>
  <si>
    <t>Komentarz: W kolumnie Liczba osób według typu inicjatyw wskazano liczbę osób, które brały czynny udział w pracy WGR ds. KSOW tj. podejmowały uchwały w trybie obiegowym.</t>
  </si>
  <si>
    <t>Komentarz: W kolumnie "Inne" wpisano spotkanie podsumowujące wydanie cyklu artykułów</t>
  </si>
  <si>
    <t>Komentarz: W tabeli Grupy interesariuszy w kolumnie Inne wpisano ogół społeczeństwa.</t>
  </si>
  <si>
    <t>Na wskazay koszt składają się następujące działania: działania informacyjno-promocyjne (audycje telewizyjne), artykuły prasowe oraz audycje telewizyne zrealizowane przez Partnerów KSOW.</t>
  </si>
  <si>
    <t xml:space="preserve">Na koszty funkcjonowania poniesione w 2020 r. składają się następujące elementy: wynagrodzenie pracowników JR KSOW wraz z nagrodami i "trzynastką" w kwocie  323 230,42 zł, delegacje 740,22 zł, koszty internetu do tabletu 29,52 zł, koszty telefonów stacjonarnych (połączeń) 29,96 zł, koszty wydruku centralnego (wydruk i dzierżawa) 1 892,25 zł, chmura 880,96 zł. RAZEM koszty funkcjonowania to 326 803,33 zł.
</t>
  </si>
  <si>
    <t>Jednostka wdrażająca: Urząd Marszałkoski Województwa Świętokrzyskiego</t>
  </si>
  <si>
    <t>W 2020 roku zostały zrealizowane następujące projekty: Konkurs „Kuchnia świętokrzyska czaruje – rolniczy handel detaliczny- przetwory i potrawy z roślin strączkowych”, Uprawa topinamburu, czyli zdrowie i piękno z natury sposobem na rozwój obszarów wiejskich, Nawadnianie gospodarstw rolnych szansą na zwiększenie efektywności plonowania roślin, Produkt lokalny i turystyczny szansą na rozwój regionu, Międzynarodowa Konferencja Pszczelarska w Bałtowie w dniu 22.08.2020 r., Wskrzeszenie dawnych zwyczajów wsi świętokrzyskiej – pokazy obrzędowe i regionalna muzyka ludowa, Udział Muzeum Wsi Kieleckiej w Targach branżowych, Festiwal „Sztuki Dawne Świętokrzyskiej Wsi  w Bałtowie” w dniu 14.06.2020 r., Promocja dobrych praktyk w rolnictwie ekologicznym.                                                                                                                                                                       Celem organizacji tego typu przedsięwzięć jest zwiększenie udziału zainteresowanych stron we wdrażaniu inicjatyw na rzecz rozwoju obszarów wiejskich.Podstawowym rezultatem ich organizacji było wspieranie ważnego instrumentu wsparcia rozwoju obszarów wiejskich w kierunku unowocześniania wsi jako miejsca zamieszkania i prowadzenia pozarolniczej działalności gospodarczej, a także stworzenia perspektyw dodatkowego zatrudnienia mieszkańców wsi poza rolnictwem. Przedsięwzięcia te służą mobilizowaniu ludzi do aktywnego zaangażowania w promowanie walorów swojego otoczenia, a przez to wpływają na rozwój komercjalizacji turystyki oraz popularyzację i rozwój produkcji wyrobów regionalnych. Tego typu wydarzenia stały się także platformą wymiany doświadczeń oraz dają możliwość do zaprezentowania swojej oferty szerokiemu gronu uczestników.</t>
  </si>
  <si>
    <t xml:space="preserve"> Liczba uczestników w przypadku wydarzeń, podczas których nie była sporządzona lista obecności lub  formularze zgłoszeniowe podana została na podstawie sprawozdania złożonego przez wykonawcę, liczby zaproszeń, liczby mieszkańców gminy (imprezy plenerowe). W przypadku targów jest to liczba ustalona na podstawie liczby wystawców, odwiedzjących stoisko w ciagu  dnia targowego oraz liczba sprzedanych biletów.</t>
  </si>
  <si>
    <t xml:space="preserve"> Druk i dostawa 1 000 egz. albumu „Sieć Dziedzictwo Kulinarne Świętokrzyskie”</t>
  </si>
  <si>
    <t>Posiedzenia Wojewódzkiej Grupy Roboczej ds. KSOW: 1 posiedzenie w sprawie rekomendacji działań skierowanych do realizacji w ramach Planu komunikacyjnego Planu operacyjnego na lata 2020 – 2021 na 2020 rok Planu Działania Krajowej Sieci Obszarów Wiejskich na lata 2014 – 2020 dla województwa świętokrzyskiego; zaopiniowania Listy ocenianych operacji i wybranych do realizacji Planu operacyjnego na lata 2016 – 2017 na 2019 rok Planu Działania Krajowej Sieci Obszarów Wiejskich na lata 2014 – 2020 dla województwa świętokrzyskiego oraz zaopiniowania zmian w Planie operacyjnym na lata 2020 – 2021 Planu Działania Krajowej Sieci Obszarów Wiejskich na lata 2014 – 2020 dla województwa świętokrzyskiego;  posiedzenie w sprawie zaopiniowania Sprawozdania rocznego z realizacji Planu działania Krajowej Sieci Obszarów Wiejskich za rok 2019 w ramach Programu Rozwoju Obszarów Wiejskich na lata 2014-2020. Odbyło się 7 spotkań Wojewódzkiej Grupy Roboczej na których przyjęto 7 Uchwał.</t>
  </si>
  <si>
    <t>Wojewódzką Grupę Roboczą stanowi 8 osób, w tym 6 członków, przewodniczący i zastępca przewodniczącego.</t>
  </si>
  <si>
    <t>Załącznik Nr 2  do Uchwały Nr 3/2021 Wojewódzkiej Grupy Roboczej do spraw Krajowej Sieci Obszarów Wiejskich z dnia 26.02.2021 r.</t>
  </si>
  <si>
    <t>Jednostka wdrażająca: Samorząd Województwa Warmińsko- Mazurskiego</t>
  </si>
  <si>
    <t>Komentarz: Inne - Spotkania Wojewódzkiej Grupy Roboczej ds. KSOW</t>
  </si>
  <si>
    <t>Komentarz: W przypadku imprez masowych liczba uczestników została określona przez Partnerów KSOW na podstawie liczby wystawców oraz szacowanej liczby wizytujacych imprezę, na podstawie organizowanych imprez, biorąc pod uwagę obowiązujący reżim sanitarny.</t>
  </si>
  <si>
    <t>Komentarz: W 2020 r. zostały wydane 3 publikacje w ramach operacji własnych (1. "Dobre praktyki Programu Rozwoju Obszarów Wiejskich na lata 2014-2020 Województwa Warmińsko-Mazurskiego", 2. "Dobre praktyki Programu Rozwoju Obszarów Wiejskich 2014-2020", 3. "Wioski tematyczne Warmii i Mazur") oraz 4 publikacje w ramach operacji realizowanych przez Partnerów KSOW (1. "Promocja dziedzictwa kulturowego i przyrodniczego wsi mazurskiej - dobre praktyki zachowania tradycyjnej architektury na Mazurach", 2. "Szlakiem gęsiny - uwarunkowania kulturowe, kulinarne i historyczne na Warmii, Mazurach i Powiślu", 3. "Wieś to styl życia - w poszukiwaniu mazurskiej kuchni", 4. "Podstawowe zagadnienia w zakresie chowu i hodowli trzody chlewnej - aktualne problemy i nowe wyzwania")</t>
  </si>
  <si>
    <t>Komentarz: 2 Publikacje wydane w ramach operacji własnych Jednostki Regionalnej.</t>
  </si>
  <si>
    <t>Komentarz: Spotkania Wojewódzkiej Grupy Roboczej do spraw KSOW</t>
  </si>
  <si>
    <t>Komentarz: W roku 2020 odbyło się 5 spotkań Wojewódzkiej Grupy Roboczej ds. KSOW w trybie obiegowym, przy akceptacji dokumentów wzięły udział 32 osoby.</t>
  </si>
  <si>
    <t>Komentarz: Inne: 4 operacje przeprowadzone przez Partnerów KSOW (1. Forum LGD, 2. Seminarium, 3. Seminarium połączone z warsztatami , 4. Szkolenia połączone ze spotkaniem i wyjazdem studyjnym), 1 operacja własna Samorządu w ramach Planu Komunikacyjnego (Spotkanie dla Beneficjentów PROW)</t>
  </si>
  <si>
    <r>
      <t xml:space="preserve">Komentarz: </t>
    </r>
    <r>
      <rPr>
        <u/>
        <sz val="9"/>
        <color theme="1"/>
        <rFont val="Calibri"/>
        <family val="2"/>
        <charset val="238"/>
        <scheme val="minor"/>
      </rPr>
      <t>I. Inne:</t>
    </r>
    <r>
      <rPr>
        <sz val="9"/>
        <color theme="1"/>
        <rFont val="Calibri"/>
        <family val="2"/>
        <charset val="238"/>
        <scheme val="minor"/>
      </rPr>
      <t xml:space="preserve"> 1. Forum LGD - 50 os, w tym przedstawiciele LGD, UM x 2 dni; 2. Seminarium ODR - 80 osób, w tym producenci rolni z województwa, uczniowie szkół branżowych, rolniczych, doradcy ODR, instytutów badawczych, instytucji działających na rzecz rolnictwa, UWM, WMARR; 3. Seminarium połączone z 3-dniowymi warsztatami - 30 os (przedstawiciele gospodarstw rolnych, producentów i przetwórców żywności z obszarów wiejskich), 4. Cykl 4 szkoleń 2-dniowych (12 os) połączonych z 2-dniowym spotkaniem (103 os) i 2-dniowym wyjazdem studyjnym (22 os) - osoby zaangażowane w funkcjonowanie świetlic wiejskich, animatorzy pracujący z mieszkańcami wsi, przedstawiciele podmiotów prowadzących świetlice, wolontariusze świetlic, przedstawiciele JST i administracji publicznej;  5. 1-dniowe spotkanie dla Beneficjentów PROW - 61 os (przedstawiciele gmin, UM). </t>
    </r>
    <r>
      <rPr>
        <u/>
        <sz val="9"/>
        <color theme="1"/>
        <rFont val="Calibri"/>
        <family val="2"/>
        <charset val="238"/>
        <scheme val="minor"/>
      </rPr>
      <t>II. Warsztaty/szkolenia:</t>
    </r>
    <r>
      <rPr>
        <sz val="9"/>
        <color theme="1"/>
        <rFont val="Calibri"/>
        <family val="2"/>
        <charset val="238"/>
        <scheme val="minor"/>
      </rPr>
      <t xml:space="preserve"> 1.  Warsztaty dla mieszkańcy gmin wiejskich na terenie powiatu szczycieńskiego, w tym młodzieży, osób starszych i niepełnosprawnych - 31 os x 3; 2 . Szkolenie/spotkanie 1-dniowe - 80 os (rolnicy i producenci ekologiczni, przedstawiciele jednostek organizacji publicznej i samorządowej, doradcy ODR); 3. Warsztaty dla dzieci i młodzieży - 162 os; 4. Warsztaty nt. sztuki tworzenia bonsai, 48 os (przedstawiciele instytucji leśnych, młodzież szkół leśniczych, przedsiębiorcy, w I etapie 2-dniowym wzięło udział 8 os, w II 1-dniowym 40 os).</t>
    </r>
  </si>
  <si>
    <t>Na koszty funkcjonowania składają się koszty wynagrodzeń pracowników zaangażowanych we wdrażanie KSOW, zakupu materiałów biurowych oraz podróży służbowych ściśle związanych z realizacją zadań Planu Działania.</t>
  </si>
  <si>
    <t>Jednostka wdrażająca: JR KSOW Wielkopolska</t>
  </si>
  <si>
    <t>Stan na:  31.12.2020</t>
  </si>
  <si>
    <r>
      <t xml:space="preserve">Komentarz:  </t>
    </r>
    <r>
      <rPr>
        <b/>
        <sz val="10"/>
        <rFont val="Calibri"/>
        <family val="2"/>
        <charset val="238"/>
        <scheme val="minor"/>
      </rPr>
      <t>zasięg lokalny/regionalny</t>
    </r>
    <r>
      <rPr>
        <sz val="10"/>
        <rFont val="Calibri"/>
        <family val="2"/>
        <charset val="238"/>
        <scheme val="minor"/>
      </rPr>
      <t xml:space="preserve">: spotkanie konsultacyjno-szkoleniowe dla LGD, dotyczące bieżących spraw związanych z realizacją strategii rozwoju lokalnego kierowanego przez społeczność oraz 15 wydarzeń realizowanych przez partnerów KSOW, 11 konkursów, 5 wyjazdów studyjnych; </t>
    </r>
    <r>
      <rPr>
        <b/>
        <sz val="10"/>
        <rFont val="Calibri"/>
        <family val="2"/>
        <charset val="238"/>
        <scheme val="minor"/>
      </rPr>
      <t>imprezy masowe:</t>
    </r>
    <r>
      <rPr>
        <sz val="10"/>
        <rFont val="Calibri"/>
        <family val="2"/>
        <charset val="238"/>
        <scheme val="minor"/>
      </rPr>
      <t xml:space="preserve"> Grune Woche oraz 11 wydarzeń realizowanych przez partnerów KSOW.</t>
    </r>
  </si>
  <si>
    <r>
      <t xml:space="preserve">Komentarz:  </t>
    </r>
    <r>
      <rPr>
        <b/>
        <sz val="10"/>
        <rFont val="Calibri"/>
        <family val="2"/>
        <charset val="238"/>
        <scheme val="minor"/>
      </rPr>
      <t>zasięg lokalny/regionalny:</t>
    </r>
    <r>
      <rPr>
        <sz val="10"/>
        <rFont val="Calibri"/>
        <family val="2"/>
        <charset val="238"/>
        <scheme val="minor"/>
      </rPr>
      <t xml:space="preserve">  spotkanie konsultacyjno-szkoleniowe dla LGD, dotyczące bieżących spraw związanych z realizacją strategii rozwoju lokalnego kierowanego przez społeczność- 52 osoby oraz 15 wydarzeń realizowanych przez partnerów KSOW- 1877 osoby; uczestnicy wyjazdów studyjnych: 165, uczestnicy konkursów: 159 </t>
    </r>
    <r>
      <rPr>
        <b/>
        <sz val="10"/>
        <rFont val="Calibri"/>
        <family val="2"/>
        <charset val="238"/>
        <scheme val="minor"/>
      </rPr>
      <t>imprezy masowe:</t>
    </r>
    <r>
      <rPr>
        <sz val="10"/>
        <rFont val="Calibri"/>
        <family val="2"/>
        <charset val="238"/>
        <scheme val="minor"/>
      </rPr>
      <t xml:space="preserve"> Grune Woche- 400 000 osób, 1800 wystawców oraz 11 wydarzeń realizowanych przez partnerów KSOW- 8453 osoby.</t>
    </r>
  </si>
  <si>
    <r>
      <rPr>
        <sz val="10"/>
        <rFont val="Calibri"/>
        <family val="2"/>
        <charset val="238"/>
        <scheme val="minor"/>
      </rPr>
      <t>Komentarz: Monitor Wielkopolski- 11, Nasza EuroProwincja- 4, materiały w prasie i w Internecie w ramach PK- 78 oraz 3 publikacje realizowane przez partnerów KSOW: Gmina Mieścisko- „Lokalny przewodnik po Gminie Mieścisko”, Stowarzyszenie „Puszcza Notecka”-  „Kulinaria Puszczy Noteckiej”, Stowarzyszenie „Wielkopolska z Wyobraźnią”- „30 lat samorządu, 750 lat Rozdrażewa – doświadczenia i wyzwania w rozwoju obszarów wiejskich".</t>
    </r>
    <r>
      <rPr>
        <sz val="10"/>
        <color rgb="FFFF0000"/>
        <rFont val="Calibri"/>
        <family val="2"/>
        <charset val="238"/>
        <scheme val="minor"/>
      </rPr>
      <t xml:space="preserve">
</t>
    </r>
  </si>
  <si>
    <t xml:space="preserve">Komentarz:  Grune Woche, 3 operacje Partnerów KSOW upubliczniane w Monitorze Wielkopolskim (również w formie elektronicznej), 6 dobrych praktyk Partnerów KSOW upubliczniane w Biuletynie Nasza EuroPROWincja (również w formie elektronicznej), 47 opisów projektów z zakresu PROW 2014-2020 upublicznionych w biuletynie Nasza euroPROWincja (również w wersji elektronicznnej), 11 projektów zwizualizowanych na zrealizowanym filmie poświęconym pokazaniu efektów wdrażania PROW 2014-20202 w województwie wielkopolskim, 18 przykładów dobrych praktyk wskazanych w ramach zrealizowanych wywiadów radiowych, 150 przykładów dobrych praktyk - efektów wdrażania PROW 2014-2020, zaprezentowanych w artykułach publikowanych w prasie lokalnej ,regionalnej oraz Internecie </t>
  </si>
  <si>
    <t>Komentarz: Grupa Robocza ds. KSOW- 8 posiedzeń obiegowych (styczeń, luty, kwiecień, czerwiec, lipiec- 2 posiedzenia,  sierpień, listopad).</t>
  </si>
  <si>
    <t>Komentarz: spotkanie konsultacyjno-szkoleniowe dla LGD, dotyczące bieżących spraw związanych z realizacją strategii rozwoju lokalnego kierowanego przez społeczność (ujęte jako inne), 16 warsztatów/ szkoleń, 5 wizyt studyjnych, 3 konferencje (ujęte jako inne).</t>
  </si>
  <si>
    <t>Komentarz: spotkanie konsultacyjno-szkoleniowe dla LGD, dotyczące bieżących spraw związanych z realizacją strategii rozwoju lokalnego kierowanego przez społeczność (ujęte jako inne)- 52 osoby, warsztaty/ szkolenia- 1169 osób, wizyty studyjne - 165 osób, konferencje- 285 osób (ujęte jako inne).</t>
  </si>
  <si>
    <t>ujęto operacje Partnerów KSOW-całościowo, operacje własne JR</t>
  </si>
  <si>
    <t>ujęto publikacje własne JR (Monitor, Biuletyn, prasa); publikacje Partnerów KSOW ujęto w wydarzeniach</t>
  </si>
  <si>
    <t>Grupę Roboczą ds. KSOW ujęto ilościowo w tabeli 4.1 oraz finansowo w kosztach funkcjonowania (tab. 8, pkt. 2)</t>
  </si>
  <si>
    <t>ujęto: wynagrodzenia pracowników, szkolenia pracowników, delegacje zagraniczne,tłumaczenie dokumentów na język angielski</t>
  </si>
  <si>
    <t>Jednostka wdrażająca: Województwo Zachodniopomorskie</t>
  </si>
  <si>
    <t xml:space="preserve"> Komentarz: „Wyniki porejestrowych doświadczeń odmianowych w województwie zachodniopomorskim w roku 2019”  ,  „ Lista Odmian Zalecanych do uprawy na obszarze województwa zachodniopomorskiego w roku 2020” , "Nowoczesne i atrakcyjne Koła Gospodyń Wiejskich" , "Produkt Lokalny" , "Przewodnik - wolińskie spotkania wiejskich domków agroturystycznych" , "wP R O Wadzamy zmiany na zachodniopomorskiej wsi 2014-2020".</t>
  </si>
  <si>
    <t>Komentarz: Wojewódzka Grupa Robocza ds. KSOW zajmuje się opiniowaniem projektów uchwał dotyczących całego zakresu działań KSOW.</t>
  </si>
  <si>
    <t>Komentarz: "Inne" - w tej kolumnie wpisano konferencje organizowane zarówno przez partnerów KSOW, jak i przez UMWZ.</t>
  </si>
  <si>
    <t>Komentarz: w wyniku resalizacji operacji  nawiązano współpracę z LGD Partnerstwo Izerskie w zakresie tematyki dotyczącej  wiosek tematycznych. Tym samym rozpoczęto współpracę nawiązującą do nowego podejścia w zakresie kształtowania polityki UE tzw. Koncepcji inteligentnych Wiosek.</t>
  </si>
  <si>
    <t>wynagrodzenia, materiały biurowe, najem pomieszczeń biurowych, obsługa prawna</t>
  </si>
  <si>
    <t>Jednostka wdrażająca: Dolnośląski Ośrodek Doradztwa Rolniczego z siedzibą we Wrocławiu</t>
  </si>
  <si>
    <t xml:space="preserve">Komentarz:
1. Operacja "Technologia uprawy winorośli w teorii i praktyce" - warsztaty;
2. Operacja "Działania Zespołu Tematycznego związanego z zagadnieniami chowu i hodowli bydła mięsnego" - 2 x spotkanie, spotkanie online, wyjazd studyjny;
3. Operacja "Innowacje w dolnośląskim winiarstwie" - szkolenie online;
4. Operacja "Dolnośląski Targ Rolny" - 10 x targ;
5. Operacja "Od rolnika do koszyka" - konferencja;
6. Operacja "Rolnictwo ekologiczne szansą dla polskiego rolnictwa" - spotkanie, szkolenie;
7. Operacja "Dolnośląskie Partnerstwo ds. Wody (DPW)" - 2 x spotkanie, 2 x spotkanie online;
8. Operacja "Nowoczesna i bezpieczna uprawa ziemniaka w województwie dolnośląskim" - szkolenie online;
9. Operacja "Rolnictwo ekologiczne - lepsza strona dolnoślaskiego rolnictwa" - 2 x konkurs, konferencja online, szkolenie online;
10. Operacja "Innowacyjne rozwiązania w dolnośląskiej enoturystyce" - 3 x szkolenie online. </t>
  </si>
  <si>
    <t xml:space="preserve">Komentarz:
1. Operacja "Technologia uprawy winorośli w teorii i praktyce" - warsztaty - 14 osób;
2. Operacja "Działania Zespołu Tematycznego związanego z zagadnieniami chowu i hodowli bydła mięsnego" - 2 x spotkanie - 140 osób, spotkanie online - 70 osób, wyjazd studyjny - 25 osób;
3. Operacja "Innowacje w dolnośląskim winiarstwie" - szkolenie online - 35 osób;
4. Operacja "Dolnośląski Targ Rolny" - 10 x targ - 600 osób;
5. Operacja "Od rolnika do koszyka" - konferencja - 60 osób;
6. Operacja "Rolnictwo ekologiczne szansą dla polskiego rolnictwa" - spotkanie - 15 osób, szkolenie - 40 osób;
7. Operacja "Dolnośląskie Partnerstwo ds. Wody (DPW)" - 2 x spotkanie - 70 osób, 2 x spotkanie online - 110 osób;
8. Operacja "Nowoczesna i bezpieczna uprawa ziemniaka w województwie dolnośląskim" - szkolenie online - 100 osób;
9. Operacja "Rolnictwo ekologiczne - lepsza strona dolnoślaskiego rolnictwa" - 2 x konkurs - 7 osób, konferencja online - 60 osób, szkolenie online - 25 osób;
10. Operacja "Innowacyjne rozwiązania w dolnośląskiej enoturystyce" - 3 x szkolenie online - 45 osób. </t>
  </si>
  <si>
    <t xml:space="preserve"> Komentarz:
1. Operacja "Innowacje w dolnośląskim winiarstwie" - 1 x broszura (nakład: 1 500 egz.);
2. Operacja "Dolnośląski Targ Rolny" - 1 x ulotka (nakład: 120 000 egz.);
3. Operacja "Dolnośląskie Partnerstwo ds. Wody (DPW)" - 1 x raport (nakład: 200 egz.);
4. Operacja "Rolnictwo ekologiczne - lepsza strona dolnoślaskiego rolnictwa" - 1 x broszura (nakład: 1 000 egz.), 1 x ulotka (nakład: 1 000 egz.).
</t>
  </si>
  <si>
    <t xml:space="preserve">Komentarz:
Przykłady dobrych praktyk zrealizowanych na terenie województwa dolnośląskiego:
1. Operacja "Technologia uprawy winorośli w teorii i praktyce" (Działanie 2); 
2. Operacja "Dolnośląski Targ Rolny" (Działanie 5).
</t>
  </si>
  <si>
    <t xml:space="preserve">Komentarz:
1. Warsztaty "Technologia uprawy winorośli w teorii i praktyce": I panel - 3 dni i II panel - 3 dni;
2. 2 x Spotkanie [*INNE], spotkanie online [*INNE] i wyjazd studyjny "Działania Zespołu Tematycznego związanego z zagadnieniami chowu i hodowli bydła mięsnego": spotkanie - 1 dzień, spotkanie online - 1 dzień, wyjazd studyjny - 2 dni;
3. Szkolenie online "Innowacje w dolnośląskim winiarstwie": 2 dni;
4. Konferencja [*INNE] "Od rolnika do koszyka": 1 dzień;
5. Spotkanie [*INNE] i szkolenie "Rolnictwo ekologiczne szansą dla polskiego rolnictwa": spotkanie - 1 dzień i szkolenie - 1 dzień;
6. 2 x Spotkanie [*INNE] i 2 x spotkanie online [*INNE] "Dolnośląskie Partnerstwo ds. Wody (DPW)": spotkanie - 1 dzień i spotkanie online - 1 dzień;
7. Szkolenie online "Nowoczesna i bezpieczna uprawa ziemniaka w województwie dolnośląskim": 1 dzień;
8. Konferencja online [*INNE] i szkolenie online "Rolnictwo ekologiczne - lepsza strona dolnoślaskiego rolnictwa": konferencja online - 1 dzień i szkolenie online - 1 dzień;
9. 3 x Szkolenie "Innowacyjne rozwiązania w dolnośląskiej enoturystyce": 1 dzień.  </t>
  </si>
  <si>
    <t xml:space="preserve">Komentarz:
1. Warsztaty "Technologia uprawy winorośli w teorii i praktyce": I panel - 14 osób i II panel - 14 osób (3x14+3x14);
2. 2 x Spotkanie [*INNE], spotkanie online [*INNE] i wyjazd studyjny "Działania Zespołu Tematycznego związanego z zagadnieniami chowu i hodowli bydła mięsnego": 2 x spotkanie - 140 osób (2x70), spotkanie online - 70 osób (1x70), wyjazd studyjny - 25 osób (2x25);
3. Szkolenie online "Innowacje w dolnośląskim winiarstwie": 35 osób (2x35);
4. Konferencja [*INNE] "Od rolnika do koszyka": 60 osób (1x60);
5. Spotkanie [*INNE] i szkolenie "Rolnictwo ekologiczne szansą dla polskiego rolnictwa": spotkanie - 15 osób (1x15) i szkolenie - 40 osób (1x40);
6. 2 x Spotkanie [*INNE] i 2 x spotkanie online [*INNE] "Dolnośląskie Partnerstwo ds. Wody (DPW)": 2 x spotkanie - 70 osób (40+30) i 2 x spotkanie online - 110 osób (52+58);
7. Szkolenie online "Nowoczesna i bezpieczna uprawa ziemniaka w województwie dolnośląskim": 100 osób (1x100);
8. Konferencja online [*INNE] i szkolenie online "Rolnictwo ekologiczne - lepsza strona dolnoślaskiego rolnictwa": konferencja online - 60 (1x60) i szkolenie online - 25 (1x25);
10. 3 x Szkolenie "Innowacyjne rozwiązania w dolnośląskiej enoturystyce": 45 osób (3x15). </t>
  </si>
  <si>
    <t xml:space="preserve">Na koszty funkcjonowania w roku 2020 skladały się koszty wynagrodzenia zespołu ds. SIR (3 koordynatorów i brokera), a od II półrocza zatrudniono pracownika wspierającego Sieć na trzy miesiące. W ramach swoich obowiązków:
- pozyskano kolejne nowe podmioty do Bazy Partnerów SIR. Na dzień 31.12.2020 r. w województwie dolnośląskim mamy 151 Partnerów Sieci;
- w ramach ułatwiania sieci kontaktów pomiędzy partnerami KSOW, a także promocji SIR zamieszczono 56 artykułów/informacji w miesięczniku „Twój Doradca Rolniczy Rynek” wydawanym przez Ośrodek oraz 54 artykuły/informacje na stronie www.dodr.pl, w zakładce SIR. Do CDR w Brwinowie Oddział w Warszawie przesłano 58 artykułów/informacji dot. SIR i działania „Współpraca”, które zamieszczone zostały na portalu społecznościowym Facebook administrowanym przez Centrum;
- ważnym elementem promocji SIR i działania „Współpraca” oraz podnoszenia poziomu wiedzy i umiejętności partnerów KSOW oraz podmiotów tworzących grupy operacyjne była organizacja i obsługa 13 punktów informacyjno-promocyjnych;
- opracowano 120 informacji dotyczących Dolnośląskiego Targu Rolnego na portalu społecznościowym Facebook. Promowano tam operację „Dolnośląski Targ Rolny” oraz jej uczestników;
- przygotowano i zmontowano 8 filmów promujących działania SIR;
- zgłoszono operację „Dolnośląski Targ Rolny” do konkursu „Najciekawsze innowacyjne rozwiązanie dla poprawy konkurencyjności polskiego rolnictwa” podczas V Forum Wiedzy i Innowacji;
- zrealizowano łącznie 60 spotkań informacyjno-promocyjnych, szkoleń, wykładów, wydarzeń etc. dla 7 406 osób;
- w ramach wsparcia tworzenia i organizacji grup operacyjnych na rzecz innowacji oraz opracowania przez nie projektów, zatrudniony w Ośrodku broker z pomocą koordynatorów przeprowadził łącznie 249 spotkań, wykładów, konsultacji telefonicznych etc. w ramach działania „Współpraca” dla 765 osób.
- w ramach III naboru wniosków na działanie „Współpraca” w województwie dolnośląskim złożono 8 projektów do ARiMR, co jednocześnie oznacza powołanie ośmiu grup operacyjnych EPI, w których DODR we Wrocławiu jest członkiem. W wyniku weryfikacji ww. wniosków dwa zostały rekomendowane do podpisania umowy 
z ARiMR zgodnie z listą przysługiwania pomocy w ramach działania M16 „Współpraca”;
- uczestniczono w 34 spotkaniach doskonalących, które organizowane były głównie przez Ministerstwo Rolnictwa i Rozwoju Wsi, Centrum Doradztwa Rolniczego w Brwinowie oraz Oddziały Centrum, a także inne instytucje; 
- uczestniczono pięciokrotnie w trybie obiegowym Grupy Roboczej ds. KSOW oraz dziewięciokrotnie w trybie obiegowym Dolnośląskiej Grupy Roboczej ds. KSOW w celu akceptacji uchwał tych Grup;
- w ramach czynności związanych z wdrażaniem Planu operacyjnego KSOW na lata 2020-2021 w zakresie SIR przygotowano 10 propozycji operacji własnych, które zostały pozytywnie rozpatrzone na posiedzeniach Grupy Roboczej ds. KSOW, a następnie je zrealizowano. Z Działania 2 zrealizowano sześć operacji własnych, natomiast z Działania 5 cztery operacje.
- sporządzono i złożono do ARiMR 10 Wniosków o Przyznanie Pomocy Technicznej. Na dzień 31.12.2020 r. 8 wniosków zostało pozytywnie rozpatrzonych przez Agencję. Pozostałe dwa wnioski znajdują się w ocenie;
- podpisano 8 Umów o Przyznanie Pomocy Technicznej, jedna Umowa w trakcie podpisywania;
- sporządzono i złożono do ARiMR 4 Wnioski o Płatność Pomocy Technicznej. Na dzień 31.12.2020 r. wszystkie cztery zostały pozytywnie rozpatrzone i zrefundowane przez ARiMR na kwotę 426 612,32 zł;
-  Zgodnie z wytycznymi CDR w Brwinowie utworzono kolejny Zespól Tematyczny:
1) Zespół Tematyczny ds. rolnictwa ekologicznego.
Dodatkowo nadal współpracowano z członkami utworzonych w roku 2019 trzema Zespołami Tematycznymi realizując wspólnie tematyczne operacje:
1) Zespół Tematyczny związany z zagadnieniami chowu i hodowli bydła mięsnego,
2) Zespół Tematyczny Dolnośląski Targ Rolny,
3) Zespół Tematyczny związany z aspektami uprawy winorośli i jakości wina w województwie dolnośląskim.
</t>
  </si>
  <si>
    <t>Jednostka wdrażająca: Kujawsko-Pomorski Ośrodek Doradztwa Rolniczego w Minikowie</t>
  </si>
  <si>
    <r>
      <t>Zakres tematyczny (</t>
    </r>
    <r>
      <rPr>
        <b/>
        <sz val="11"/>
        <color rgb="FFFF0000"/>
        <rFont val="Calibri"/>
        <family val="2"/>
        <charset val="238"/>
        <scheme val="minor"/>
      </rPr>
      <t>out of which</t>
    </r>
    <r>
      <rPr>
        <b/>
        <sz val="11"/>
        <color theme="1"/>
        <rFont val="Calibri"/>
        <family val="2"/>
        <scheme val="minor"/>
      </rPr>
      <t>…)</t>
    </r>
  </si>
  <si>
    <t xml:space="preserve">Kujawsko-Pomorski Ośrodek Doradztwa Rolniczego w Minikowie zrealizował 6 operacji własnych w ramach Planu Operacyjnego KSOW na lata 2020-2021 z działania 2 – „Działania na rzecz tworzenia sieci kontaktów dla doradców i służb wspierających wdrażanie innowacji na obszarach wiejskich”:
• „Krajowe Dni Pola Minikowo 2020 – innowacyjne rozwiązania w uprawie roślin”. W ramach tej operacji odbyły się 2 relacje z poletek demonstracyjnych 20-21.06.2020 r., 2 wideokonferencje 22-23.06.2020 r. oraz 15 filmów promujących operację.
• „Innowacje w krótkich łańcuchach dostaw żywności w województwie kujawsko-pomorskim”. Nagrano 8 felietonów, każdy został wyemitowany co najmniej dwukrotnie na antenie regionalnej TVP Bydgoszcz w programie „Agroregion” wg obowiązującej ramówki. Łącznie 24 emisje. 
• „Innowacyjne rozwiązania w przedsiębiorczości na obszarach wiejskich – dobre przykłady z Dolnego Śląska i Małopolski”. Wyjazd studyjny w terminie 28.09.2020 r. - 02.10.2020 r.
• „Lokalne Partnerstwa Wodne”. Przeprowadzono 12 spotkań inicjujących współpracę oraz stworzenie sieci kontaktów między lokalnym społeczeństwem a instytucjami i urzędami w zakresie gospodarki wodnej.
• „Program dla polskiego ziemniaka. Bioasekuracja oraz innowacyjne rozwiązania w zakresie agrotechniki, ochrony i przechowalnictwa ziemniaka”. Zorganizowano szkolenie w Grubnie 04.09.2020 r. W ramach operacji zorganizowano również konferencję "Program dla polskiego ziemniaka. Bioasekuracja i nowe rozwiązania w agrotechnice i przechowalnictwie ziemniaka" 15.09.2020 r. oraz konkurs „Najsmaczniejsza odmiana ziemniaka”.
• „Upowszechnianie wiedzy oraz dobrych praktyk w przetwórstwie i rolnictwie ekologicznym”. W ramach operacji odbył się konkurs na "Najlepsze gospodarstwo ekologiczne" oraz wyjazd studyjny w dniach od 12-17.10.2020 r. Zrealizowano również  film prezentujący gospodarstwa ekologiczne – 500 odsłon.
</t>
  </si>
  <si>
    <t>Kujawsko-Pomorski Ośrodek Doradztwa Rolniczego w Minikowie zrealizował 6 operacji własnych w ramach Planu Operacyjnego KSOW na lata 2020-2021 z działania 2 – „Działania na rzecz tworzenia sieci kontaktów dla doradców i służb wspierających wdrażanie innowacji na obszarach wiejskich”:
• „Krajowe Dni Pola Minikowo 2020 – innowacyjne rozwiązania w uprawie roślin”. W ramach tej operacji odbyła się widekonferencja 22.06.2020 r. - 311 uczestników oraz 23.06.2020 r.- 202 uczestników,  relacja z poletek demonstracyjnych 22.06.2020 r. - 19,1 tys. wyświetleń i 21.06.2020 r. - 12,8 tys. wyświetleń  oraz 15 filmów - łącznie 697 odbiorców,                                                                                                                                                     • „Innowacje w krótkich łańcuchach dostaw żywności w województwie kujawsko-pomorskim”. Felietony obejrzało 26130 widzów. 
• „Innowacyjne rozwiązania w przedsiębiorczości na obszarach wiejskich – dobre przykłady z Dolnego Śląska i Małopolski”. Wyjazd studyjny dla 24 uczestników w terminie 28.09.2020 r. - 02.10.2020 r.
• „Lokalne Partnerstwa Wodne”. Przeprowadzono 12 spotkań inicjujących współpracę oraz stworzenie sieci kontaktów między lokalnym społeczeństwem a instytucjami i urzędami, w zakresie gospodarki wodnej – 258 uczestników.
• „Program dla polskiego ziemniaka. Bioasekuracja oraz innowacyjne rozwiązania w zakresie agrotechniki, ochrony i przechowalnictwa ziemniaka”. Zorganizowano szkolenie w Grubnie 04.09.2020 r. - 32 uczestników. Konferencja "Program dla polskiego ziemniaka. Bioasekuracja i nowe rozwiązania w agrotechnice i przechowalnictwie ziemniaka" 15.09.2020 r. dla 46 uczestników oraz konkurs „Najsmaczniejsza odmiana ziemniaka”- 3 uczestników, 6 odmian ziemniaka.
• „Upowszechnianie wiedzy oraz dobrych praktyk w przetwórstwie i rolnictwie ekologicznym”. W ramach operacji odbył się konkurs na "Najlepsze gospodarstwo ekologiczne"- 5 uczestników oraz wyjazd studyjny w dniach od 12-17.10.2020 r. - 25 uczestników.
 Film prezentujący gospodarstwa ekologiczne obejrzało 500 osób.</t>
  </si>
  <si>
    <r>
      <t>W 2020 r. wydano:
a) 2 raporty  pt.: "Raport końcowy. Lokalne Partnerstwo Wodne. "- do pobrania w formie pdf na stronie KPODR.
Opublikowano też 10</t>
    </r>
    <r>
      <rPr>
        <b/>
        <sz val="10"/>
        <rFont val="Calibri"/>
        <family val="2"/>
        <charset val="238"/>
        <scheme val="minor"/>
      </rPr>
      <t xml:space="preserve"> </t>
    </r>
    <r>
      <rPr>
        <sz val="10"/>
        <rFont val="Calibri"/>
        <family val="2"/>
        <charset val="238"/>
        <scheme val="minor"/>
      </rPr>
      <t>artykułów dotyczących SIR w czasopiśmie branżowym miesięczniku wydawanym przez KPODR pt. "Wieś Kujawsko-Pomorska".</t>
    </r>
  </si>
  <si>
    <r>
      <t>W 2020 r. przeprowadzono rozmowy i nawiązano współpracę, odbyło się 30</t>
    </r>
    <r>
      <rPr>
        <sz val="10"/>
        <color rgb="FFFF0000"/>
        <rFont val="Calibri"/>
        <family val="2"/>
        <charset val="238"/>
        <scheme val="minor"/>
      </rPr>
      <t xml:space="preserve"> </t>
    </r>
    <r>
      <rPr>
        <sz val="10"/>
        <color theme="1"/>
        <rFont val="Calibri"/>
        <family val="2"/>
        <charset val="238"/>
        <scheme val="minor"/>
      </rPr>
      <t xml:space="preserve">spotkań informacyjno-organizacyjnych, w których brały udział 362 osoby.
Przedstawiciele Ośrodka rozmawiali między innymi z pracownikami: Uniwersytetu Technologiczno-Przyrodniczego w Bydgoszczy, Instytutu Technologiczno-Przyrodniczy w Falentach, a w szczególności: Zakładu Doświadczalnego w Falentach oraz Kujawsko-Pomorskiego Ośrodka Badawczego w Bydgoszczy, Szkoły Głównej Gospodarstwa Wiejskiego w Warszawie, Politechniki Gdańskiej w Gdańsku, Instytutu Włókien Naturalnych i Roślin Zielarskich w Poznaniu, Instytutu Hodowli i Aklimatyzacji Roślin PIB w Radzikowie, Instytutu Ogrodnictwa PIB w Skierniewicach, Uniwersytetu Mikołaja Kopernika w Toruniu, Instytutu Technologiczno-Przyrodniczego, oraz Uniwersytetu Kazimierza Wielkiego w Bydgoszczy .
Przystąpiono do przygotowania etapu organizacyjnego powołania grup operacyjnych, których celem będzie wdrożenie określonych innowacji:
1.  Zielone Mleko
2. Gardena „Innowacyjne rozwiązania w uprawie, przechowalnictwie i wprowadzaniu na rynek polskiej odmiany ziemniaka wysoko odpornej na Phytophthora infestans”
3. Innowacyjna Rzodkiew “Innowacyjne wykorzystanie fitosanitarne i nawozowe nowej generacji odmian rzodkwi oleistej w integrowanej roślin; innowacyjne działania marketingowe”
4. SYSTEM JAKOŚCI GWARANCJĄ DOBREJ WIEPRZOWINY
5. Innowacyjne sady „System wspomagania decyzji nawodnieniowych w sadach owocowych w oparciu o innowacyjne technologie nawadniania w regionie kujawsko-pomorskim”
6. Poprawa plonowania wybranych traw poprzez symbiozę (Nowa Trawa) „Wprowadzenie na rynek innowacyjnych, pastewnych odmian życicy trwałej zasiedlonych przez symbiotyczne grzyby endofityczne”
7. Top Cebula „Technika i technologia bezzagonowej produkcji cebuli systemem ścieżek technologicznych”
8. Gęś Kołudzka Przyzagrodowa
Potencjalne grupy operacyjne odnośnie projektów innowacyjnych do naboru IV działania 16 Współpraca,  dotyczą zagadnień związanych z: otoczkowaniem nasion, ozonowaniem mięsa, azjatyckimi ziołami, larwami czarnej muchy. Trwają też rozmowy z potencjalnymi grupami operacyjnymi w sprawie naboru na KŁŻ. </t>
    </r>
  </si>
  <si>
    <t xml:space="preserve">• „Krajowe Dni Pola Minikowo 2020 – innowacyjne rozwiązania w uprawie roślin”. W ramach tej operacji odbyły się 2 widekonferencja 22-23.06.2020 r. (INNE) - 2dni
• „Innowacyjne rozwiązania w przedsiębiorczości na obszarach wiejskich – dobre przykłady z Dolnego Śląska i Małopolski”. Wyjazd studyjny w terminie 28.09.2020 r. - 02.10.2020 r. - 5 dni
• „Lokalne Partnerstwa Wodne”. Przeprowadzono 12 spotkań - 11 dni. (INNE)
• „Program dla polskiego ziemniaka. Bioasekuracja oraz innowacyjne rozwiązania w zakresie agrotechniki, ochrony i przechowalnictwa ziemniaka”. Zorganizowano szkolenie w Grubnie 04.09.2020 r. W ramach operacji zorganizowano również konferencje "Program dla polskiego ziemniaka. Bioasekuracja i nowe rozwiązania w agrotechnice i przechowalnictwie ziemniaka" 15.09.2020 r. - 2 dni.
• „Upowszechnianie wiedzy oraz dobrych praktyk w przetwórstwie i rolnictwie ekologicznym”. W ramach operacji odbył się  wyjazd studyjny w dniach od 12-17.10.2020 r. (5 dni)
</t>
  </si>
  <si>
    <t>• „Krajowe Dni Pola Minikowo 2020 – innowacyjne rozwiązania w uprawie roślin”. W ramach tej operacji odbyły się 2 widekonferencja 22.06.2020 r.- 311  uczestników; 23.06.2020 r.- 202 uczestników,
• „Innowacyjne rozwiązania w przedsiębiorczości na obszarach wiejskich – dobre przykłady z Dolnego Śląska i Małopolski”. Wyjazd studyjny w terminie 28.09.2020 r. - 02.10.2020 r. - 24 uczestników,
• „Lokalne Partnerstwa Wodne”. Przeprowadzono 12 spotkań - 258 uczestników,
• „Program dla polskiego ziemniaka. Bioasekuracja oraz innowacyjne rozwiązania w zakresie agrotechniki, ochrony i przechowalnictwa ziemniaka”. Zorganizowano szkolenie w Grubnie 04.09.2020 r.- 32 uczestników. W ramach operacji zorganizowano również konferencje  15.09.2020 r.- 46 uczestników,
• „Upowszechnianie wiedzy oraz dobrych praktyk w przetwórstwie i rolnictwie ekologicznym”. W ramach operacji odbył się wyjazd studyjny w dniach od 12-17.10.2020 r. - 25 uczestników.</t>
  </si>
  <si>
    <t xml:space="preserve">7. Wsparcie dla LEADER / RLKS, współpracy między terytorialnej i wspólnych inicjatyw </t>
  </si>
  <si>
    <t>W KPODR zatrudnionych jest 6 osób zaangażowanych w SIR. Osoby te mają za zadanie nawiązywać i utrzymywać kontakty z instytucjami i firmami oferującymi innowacje w zakresie rolnictwa, identyfikować potencjalnych odbiorców, inicjować tworzenie grup operacyjnych zainteresowanych wdrożeniem konkretnych rozwiązań innowacyjnych w technologii i organizacji produkcji rolnej z perspektywą przygotowania i złożenia wniosku o dofinansowanie rozwiązań proinnowacyjnych z działania "Współpraca" z PROW 2014-2020. 
Koszty związane z funkcjonowaniem SIR obejmowały:
- wynagrodzenia oraz delegacje pracowników realizujących zadania PROW 2014-2020 w zakresie SIR,
- zakupiono papier dla pracowników wykonujących zadania na rzecz SIR,
- zakupiono wyposażenie pomieszczeń biurowych (m.in.: 5 krzeseł, gilotynę, 3 kosze na śmieci, telefon stacjonarny)
- sprzęt do tworzenia relacji z wydarzeń SIR (m.in. aparat, kamerę, wyposażanie drona, czytnik kart)</t>
  </si>
  <si>
    <t>Jednostka wdrażająca: Lubelski Ośrodek Doradztwa Rolniczego w Końskowoli</t>
  </si>
  <si>
    <t>Stan na: 31-12-2020 r.</t>
  </si>
  <si>
    <t>Komentarz:
1. Innowacyjne rozwiązania w nawadnianiu warzyw gruntowych - 1 konferencja 
2. Wykorzystanie nowych technologii  uprawy sposobem na łagodzenie skutków niekorzystnego oddziaływania warunków glebowo-klimatycznych na wzrost i rozwój kukurydzy - 1 webinarium 
3. Innowacyjne technologie w produkcji drobiarskiej - 1 webinarium,
4. Innowacyjne technologie uprawy roślin ozdobnych - 1 webinarium,
5. Środowiskowe uwarunkowania zdrowia na obszarach wiejskich - 1 webinarium,
6. Organizacja kanałów i możliwości sprzedaży produktów ekologicznych - 1 webinarium,
7. Dzień Ziemniaka - Innowacyjne technologie uprawy ziemniaka oraz możliwości wykorzystania skrobi w przemyśle - 1 konferencja, pokazy polowe, 1 film relacja, 1 relacja w telewizji
8.  Innowacyjne wdrożenia oraz doświadczenia w organizacji grup operacyjnych w województwie lubelskim - 1 wyjazd studyjny, warsztaty
9. II ABC serowarstwa w województwie lubelskim - 1 warsztaty
10. Nowoczesne rozwiązania w zakładaniu i prowadzeniu pasieki - 1 warsztaty
11. Ekologiczna uprawa owoców miękkich – malina i borówka - 2 wyjazdy studyjne
12. Lokalne Partnerstwo  ds. Wody (LPW) - 2 spotkania, 1 webinarium, 1 raport
13. Nowoczesna i bezpieczna hodowla ziemniaka w województwie lubelskim - 1 webinarium
14. Innowacje w lubelskim serowarstwie - 1 warsztaty
15. Innowacyjne technologie w chowie i hodowli trzody chlewnej - 1 webinarium</t>
  </si>
  <si>
    <t>Komentarz:
1. Innowacyjne rozwiązania w nawadnianiu warzyw gruntowych - 1 konferencja, 50 osób
2. Wykorzystanie nowych technologii  uprawy sposobem na łagodzenie skutków niekorzystnego oddziaływania warunków glebowo-klimatycznych na wzrost i rozwój kukurydzy - 1 webinarium, 98 osób
3. Innowacyjne technologie w produkcji drobiarskiej - 1 webinarium, 38 osób
4. Innowacyjne technologie uprawy roślin ozdobnych - 1 webinarium, 90 osób
5. Środowiskowe uwarunkowania zdrowia na obszarach wiejskich - 1 webinarium, 50 osób
6. Organizacja kanałów i możliwości sprzedaży produktów ekologicznych - 1 webinarium, 52 osoby
7. Dzień Ziemniaka - Innowacyjne technologie uprawy ziemniaka oraz możliwości wykorzystania skrobi w przemyśle - 1 konferencja, pokazy polowe, 1 film relacja, 1 relacja w telewizji, 340 osób
8.  Innowacyjne wdrożenia oraz doświadczenia w organizacji grup operacyjnych w województwie lubelskim - 1 wyjazd studyjny, warsztaty, 18 osób
9. II ABC serowarstwa w województwie lubelskim - 1 warsztaty, 2 dni, 15 osób
10. Nowoczesne rozwiązania w zakładaniu i prowadzeniu pasieki - 1 warsztaty, 2 dni, 10 osób
11. Ekologiczna uprawa owoców miękkich – malina i borówka - 2 wyjazdy studyjne, 2 dni, 40 osób
12. Lokalne Partnerstwo  ds. Wody (LPW) - 2 spotkania, 1 webinarium, 70 osób
13. Nowoczesna i bezpieczna hodowla ziemniaka w województwie lubelskim - 1 webinarium, 45 osób
14. Innowacje w lubelskim serowarstwie - 1 warsztaty, 2 dni, 14 osób
15. Innowacyjne technologie w chowie i hodowli trzody chlewnej - 1 webinarium, 79 osób</t>
  </si>
  <si>
    <t xml:space="preserve"> Komentarz:
 Lokalne Partnerstwo  ds. Wody (LPW) - 1 raport, wydruk 100 szt.</t>
  </si>
  <si>
    <t>Komentarz:
1. Cykl filmów instruktażowych w zakresie nowoczesnych technologii uprawy roślin polowych - 10 filmów instruktażowych
2. Dobre i zdrowe – przetwarzanie i sprzedaż produktów z gospodarstwa rolnego - 10 filmów
3.  Dzień Ziemniaka - Innowacyjne technologie uprawy ziemniaka oraz możliwości wykorzystania skrobi w przemyśle -  1 film relacja, 1 relacja w telewizji</t>
  </si>
  <si>
    <r>
      <t xml:space="preserve">Komentarz:
</t>
    </r>
    <r>
      <rPr>
        <sz val="10"/>
        <rFont val="Calibri"/>
        <family val="2"/>
        <charset val="238"/>
        <scheme val="minor"/>
      </rPr>
      <t>1. Innowacyjne rozwiązania w nawadnianiu warzyw gruntowych - 1 konferencja, 50 osób (doradcy 10 osób, rolnicy 39 osób,  przedstawiciele instytutu naukowego  1 osoba)
2. Wykorzystanie nowych technologii  uprawy sposobem na łagodzenie skutków niekorzystnego oddziaływania warunków glebowo-klimatycznych na wzrost i rozwój kukurydzy - 1 webinarium, 98 osób (doradcy 32 osoby, rolnicy 45 osób, przedstawiciele organizacji 15 osób, przedstawiciele instytutu naukowego i uczelni 6 osób)
3. Innowacyjne technologie w produkcji drobiarskiej - 1 webinarium, 38 osób (doradcy 21 osób, rolnicy 8 osób, przedstawiciele instytutu naukowego i uczelni 4 osoby, przedstawiciele organizacji 5 osób)
4. Innowacyjne technologie uprawy roślin ozdobnych - 1 webinarium, 90 osób (doradcy 30 osoby, rolnicy 50 osób, przedstawiciele organizacji 5 osób, przedstawiciele instytutu naukowego i uczelni 5 osób)
5. Środowiskowe uwarunkowania zdrowia na obszarach wiejskich - 1 webinarium, 50 osób (doradcy 26 osób, rolnicy 20 osób, przedstawiciele organizacji 2 osoby, przedstawiciele instytutu naukowego i uczelni 2 osoby)
6. Organizacja kanałów i możliwości sprzedaży produktów ekologicznych - 1 webinarium, 52 osoby (doradcy 18 osób, rolnicy 30 osób,  przedstawiciele organizacji 4 osoby)
7. Dzień Ziemniaka - Innowacyjne technologie uprawy ziemniaka oraz możliwości wykorzystania skrobi w przemyśle - 1 konferencja, pokazy polowe, 1 film relacja, 1 relacja w telewizji, 340 osób (rolnicy 224 osoby, doradcy 101 osób, przedstawiciele firm 8 osób, przedstawiciele instytutu naukowego i uczelni 3 osoby, przedstawiciele organizacji rolników 1 osoba, przedstawiciele administracji publicznej 1 osoba, przedstawiciele stwoarzyszeń 2 osoby)
8.  Innowacyjne wdrożenia oraz doświadczenia w organizacji grup operacyjnych w województwie lubelskim - 1 wyjazd studyjny, warsztaty, 18 osób (przedstawiciele LGD 4 osoby, doradcy 4 osoby, rolnicy 10 osób)
9. II ABC serowarstwa w województwie lubelskim - 1 warsztaty, 2 dni, 15 osób (rolnicy 15 osób)
10. Nowoczesne rozwiązania w zakładaniu i prowadzeniu pasieki - 1 warsztaty, 2 dni, 10 osób (rolnicy 10 osób)
11. Ekologiczna uprawa owoców miękkich – malina i borówka - 2 wyjazdy studyjne, 2 dni, 40 osób (rolnicy 40 osób)
12. Lokalne Partnerstwo  ds. Wody (LPW) - 2 spotkania, 1 webinarium, 70 osób (doradcy 25 osób, rolnicy 5 osób, przedstawiciele samorządów 30 osób, przedstawiciele organizacji 10 osób)
13. Nowoczesna i bezpieczna hodowla ziemniaka w województwie lubelskim - 1 webinarium, 45 osób (doradcy 40 osób, rolnicy 5 osób)
14. Innowacje w lubelskim serowarstwie - 1 warsztaty, 2 dni, 14 osób (rolnicy 14 osób)
15. Innowacyjne technologie w chowie i hodowli trzody chlewnej - 1 webinarium, 79 osób (doradcy 42 osoby, rolnicy 25 osób, przedstawiciele organizacji 8 osób, przedstawiciele instytutu naukowego i uczelni 4 osoby)</t>
    </r>
  </si>
  <si>
    <t>Na koszty funkcjonowania biura SIR w 2020 roku składały się koszty wynagrodzenia zespołu ds. SIR (2 koordynatorów, broker, osoba ds.księgowości, osoba ds. komunikacji i grafiki komputerowej), koszty zakupu materiałów biurowych, wyposażenia, sprzętu wykorzystywanego do prowadzenia konferencji w formie wideo i webinariów, dostęp do platformy ClickMeeting , delegacje</t>
  </si>
  <si>
    <t>Jednostka wdrażająca: Lubuski Ośrodek Doradztwa Rolniczego w Kalsku</t>
  </si>
  <si>
    <r>
      <t xml:space="preserve">Komentarz: zgodnie z Planem Działania KSOW na lata 2014-2020 w zakresie SIR Plan Operacyjny na lata 2020-2021 LODR z siedzibą w Kalsku w 2020 r. zrealizował 13 operacji, w tym m.in.: 4 szkolenia (z których 3 połączone były z pokazami polowymi), 1 konferencję, 2 warsztaty oraz 2 spotkania informacyjne (Zespoły Tematyczne ds. innowacji, Spotkania LPW). Przedmiotowe operacje zrealizowane w 2020 r.:                                                                                                                                                                                                                                              </t>
    </r>
    <r>
      <rPr>
        <b/>
        <sz val="10"/>
        <color theme="1"/>
        <rFont val="Calibri"/>
        <family val="2"/>
        <charset val="238"/>
        <scheme val="minor"/>
      </rPr>
      <t>1.</t>
    </r>
    <r>
      <rPr>
        <sz val="10"/>
        <color theme="1"/>
        <rFont val="Calibri"/>
        <family val="2"/>
        <charset val="238"/>
        <scheme val="minor"/>
      </rPr>
      <t xml:space="preserve"> </t>
    </r>
    <r>
      <rPr>
        <b/>
        <sz val="10"/>
        <color theme="1"/>
        <rFont val="Calibri"/>
        <family val="2"/>
        <charset val="238"/>
        <scheme val="minor"/>
      </rPr>
      <t>SZKOLENIE+POKAZ</t>
    </r>
    <r>
      <rPr>
        <sz val="10"/>
        <color theme="1"/>
        <rFont val="Calibri"/>
        <family val="2"/>
        <charset val="238"/>
        <scheme val="minor"/>
      </rPr>
      <t xml:space="preserve"> (29.IX.2020 r.) - </t>
    </r>
    <r>
      <rPr>
        <i/>
        <sz val="10"/>
        <color theme="1"/>
        <rFont val="Calibri"/>
        <family val="2"/>
        <charset val="238"/>
        <scheme val="minor"/>
      </rPr>
      <t xml:space="preserve">Promocja hodowli zwierząt - alpaki nowatorską inicjatywą dla gospodarstw agroturystycznych w województwie lubuskim   </t>
    </r>
    <r>
      <rPr>
        <sz val="10"/>
        <color theme="1"/>
        <rFont val="Calibri"/>
        <family val="2"/>
        <charset val="238"/>
        <scheme val="minor"/>
      </rPr>
      <t xml:space="preserve">                                                                                                                                                                                                                      </t>
    </r>
    <r>
      <rPr>
        <b/>
        <sz val="10"/>
        <color theme="1"/>
        <rFont val="Calibri"/>
        <family val="2"/>
        <charset val="238"/>
        <scheme val="minor"/>
      </rPr>
      <t>2.</t>
    </r>
    <r>
      <rPr>
        <sz val="10"/>
        <color theme="1"/>
        <rFont val="Calibri"/>
        <family val="2"/>
        <charset val="238"/>
        <scheme val="minor"/>
      </rPr>
      <t xml:space="preserve"> </t>
    </r>
    <r>
      <rPr>
        <b/>
        <sz val="10"/>
        <color theme="1"/>
        <rFont val="Calibri"/>
        <family val="2"/>
        <charset val="238"/>
        <scheme val="minor"/>
      </rPr>
      <t xml:space="preserve">SPOTKANIA INFORMACYJNE </t>
    </r>
    <r>
      <rPr>
        <sz val="10"/>
        <color theme="1"/>
        <rFont val="Calibri"/>
        <family val="2"/>
        <charset val="238"/>
        <scheme val="minor"/>
      </rPr>
      <t xml:space="preserve">(I-IV kwartał 2020 r.) - </t>
    </r>
    <r>
      <rPr>
        <i/>
        <sz val="10"/>
        <color theme="1"/>
        <rFont val="Calibri"/>
        <family val="2"/>
        <charset val="238"/>
        <scheme val="minor"/>
      </rPr>
      <t xml:space="preserve">Spotkania Zespołów Tematycznych ds. innowacji     </t>
    </r>
    <r>
      <rPr>
        <sz val="10"/>
        <color theme="1"/>
        <rFont val="Calibri"/>
        <family val="2"/>
        <charset val="238"/>
        <scheme val="minor"/>
      </rPr>
      <t xml:space="preserve">                                                                                                                                                  </t>
    </r>
    <r>
      <rPr>
        <b/>
        <sz val="10"/>
        <color theme="1"/>
        <rFont val="Calibri"/>
        <family val="2"/>
        <charset val="238"/>
        <scheme val="minor"/>
      </rPr>
      <t>3.</t>
    </r>
    <r>
      <rPr>
        <sz val="10"/>
        <color theme="1"/>
        <rFont val="Calibri"/>
        <family val="2"/>
        <charset val="238"/>
        <scheme val="minor"/>
      </rPr>
      <t xml:space="preserve"> </t>
    </r>
    <r>
      <rPr>
        <b/>
        <sz val="10"/>
        <color theme="1"/>
        <rFont val="Calibri"/>
        <family val="2"/>
        <charset val="238"/>
        <scheme val="minor"/>
      </rPr>
      <t>WARSZTATY</t>
    </r>
    <r>
      <rPr>
        <sz val="10"/>
        <color theme="1"/>
        <rFont val="Calibri"/>
        <family val="2"/>
        <charset val="238"/>
        <scheme val="minor"/>
      </rPr>
      <t xml:space="preserve"> (22.XII.2020 r.) -</t>
    </r>
    <r>
      <rPr>
        <i/>
        <sz val="10"/>
        <color theme="1"/>
        <rFont val="Calibri"/>
        <family val="2"/>
        <charset val="238"/>
        <scheme val="minor"/>
      </rPr>
      <t xml:space="preserve"> Innowacje w uprawie i pielęgnacji winorośli w województwie lubuskim          </t>
    </r>
    <r>
      <rPr>
        <sz val="10"/>
        <color theme="1"/>
        <rFont val="Calibri"/>
        <family val="2"/>
        <charset val="238"/>
        <scheme val="minor"/>
      </rPr>
      <t xml:space="preserve">                                                                      </t>
    </r>
    <r>
      <rPr>
        <b/>
        <sz val="10"/>
        <color theme="1"/>
        <rFont val="Calibri"/>
        <family val="2"/>
        <charset val="238"/>
        <scheme val="minor"/>
      </rPr>
      <t>4. WARSZTATY POLOWE</t>
    </r>
    <r>
      <rPr>
        <sz val="10"/>
        <color theme="1"/>
        <rFont val="Calibri"/>
        <family val="2"/>
        <charset val="238"/>
        <scheme val="minor"/>
      </rPr>
      <t xml:space="preserve"> (25.VI.2020 r.) - </t>
    </r>
    <r>
      <rPr>
        <i/>
        <sz val="10"/>
        <color theme="1"/>
        <rFont val="Calibri"/>
        <family val="2"/>
        <charset val="238"/>
        <scheme val="minor"/>
      </rPr>
      <t xml:space="preserve">Innowacyjne metody produkcji roślinnej w ramach oranizowanych "Dni Pola" w Złotniku      </t>
    </r>
    <r>
      <rPr>
        <sz val="10"/>
        <color theme="1"/>
        <rFont val="Calibri"/>
        <family val="2"/>
        <charset val="238"/>
        <scheme val="minor"/>
      </rPr>
      <t xml:space="preserve">                                                                                                                                                </t>
    </r>
    <r>
      <rPr>
        <b/>
        <sz val="10"/>
        <color theme="1"/>
        <rFont val="Calibri"/>
        <family val="2"/>
        <charset val="238"/>
        <scheme val="minor"/>
      </rPr>
      <t>5.</t>
    </r>
    <r>
      <rPr>
        <sz val="10"/>
        <color theme="1"/>
        <rFont val="Calibri"/>
        <family val="2"/>
        <charset val="238"/>
        <scheme val="minor"/>
      </rPr>
      <t xml:space="preserve"> </t>
    </r>
    <r>
      <rPr>
        <b/>
        <sz val="10"/>
        <color theme="1"/>
        <rFont val="Calibri"/>
        <family val="2"/>
        <charset val="238"/>
        <scheme val="minor"/>
      </rPr>
      <t>SZKOLENIE+POKAZ POLOWY</t>
    </r>
    <r>
      <rPr>
        <sz val="10"/>
        <color theme="1"/>
        <rFont val="Calibri"/>
        <family val="2"/>
        <charset val="238"/>
        <scheme val="minor"/>
      </rPr>
      <t xml:space="preserve"> (25.VIII.2020 r. Złotnik) - </t>
    </r>
    <r>
      <rPr>
        <i/>
        <sz val="10"/>
        <color theme="1"/>
        <rFont val="Calibri"/>
        <family val="2"/>
        <charset val="238"/>
        <scheme val="minor"/>
      </rPr>
      <t xml:space="preserve">Nowoczesna i bezpieczna hodowla ziemniaka w województwie lubuskim  </t>
    </r>
    <r>
      <rPr>
        <sz val="10"/>
        <color theme="1"/>
        <rFont val="Calibri"/>
        <family val="2"/>
        <charset val="238"/>
        <scheme val="minor"/>
      </rPr>
      <t xml:space="preserve">                                                                                                                                                                                                                                               </t>
    </r>
    <r>
      <rPr>
        <b/>
        <sz val="10"/>
        <color theme="1"/>
        <rFont val="Calibri"/>
        <family val="2"/>
        <charset val="238"/>
        <scheme val="minor"/>
      </rPr>
      <t xml:space="preserve">6. SZKOLENIE+POKAZ POLOWY </t>
    </r>
    <r>
      <rPr>
        <sz val="10"/>
        <color theme="1"/>
        <rFont val="Calibri"/>
        <family val="2"/>
        <charset val="238"/>
        <scheme val="minor"/>
      </rPr>
      <t xml:space="preserve">(26.VIII.2020 r. Ośno Lubuskie) - </t>
    </r>
    <r>
      <rPr>
        <i/>
        <sz val="10"/>
        <color theme="1"/>
        <rFont val="Calibri"/>
        <family val="2"/>
        <charset val="238"/>
        <scheme val="minor"/>
      </rPr>
      <t xml:space="preserve">Nowoczesna i bezpieczna hodowla ziemniaka w województwie lubuskim </t>
    </r>
    <r>
      <rPr>
        <sz val="10"/>
        <color theme="1"/>
        <rFont val="Calibri"/>
        <family val="2"/>
        <charset val="238"/>
        <scheme val="minor"/>
      </rPr>
      <t xml:space="preserve">    </t>
    </r>
    <r>
      <rPr>
        <b/>
        <sz val="10"/>
        <color theme="1"/>
        <rFont val="Calibri"/>
        <family val="2"/>
        <charset val="238"/>
        <scheme val="minor"/>
      </rPr>
      <t xml:space="preserve">                                                                                                                                                                                                                                                                                                                                     7. SPOTKANIA </t>
    </r>
    <r>
      <rPr>
        <sz val="10"/>
        <color theme="1"/>
        <rFont val="Calibri"/>
        <family val="2"/>
        <charset val="238"/>
        <scheme val="minor"/>
      </rPr>
      <t xml:space="preserve">(III-IV kwartał 2020 r.) - </t>
    </r>
    <r>
      <rPr>
        <i/>
        <sz val="10"/>
        <color theme="1"/>
        <rFont val="Calibri"/>
        <family val="2"/>
        <charset val="238"/>
        <scheme val="minor"/>
      </rPr>
      <t xml:space="preserve">Lokalne Partnerstwo ds. Wody                               </t>
    </r>
    <r>
      <rPr>
        <sz val="10"/>
        <color theme="1"/>
        <rFont val="Calibri"/>
        <family val="2"/>
        <charset val="238"/>
        <scheme val="minor"/>
      </rPr>
      <t xml:space="preserve">                                                                                                           </t>
    </r>
    <r>
      <rPr>
        <b/>
        <sz val="10"/>
        <color theme="1"/>
        <rFont val="Calibri"/>
        <family val="2"/>
        <charset val="238"/>
        <scheme val="minor"/>
      </rPr>
      <t>8.</t>
    </r>
    <r>
      <rPr>
        <sz val="10"/>
        <color theme="1"/>
        <rFont val="Calibri"/>
        <family val="2"/>
        <charset val="238"/>
        <scheme val="minor"/>
      </rPr>
      <t xml:space="preserve"> </t>
    </r>
    <r>
      <rPr>
        <b/>
        <sz val="10"/>
        <color theme="1"/>
        <rFont val="Calibri"/>
        <family val="2"/>
        <charset val="238"/>
        <scheme val="minor"/>
      </rPr>
      <t>SZKOLENIE</t>
    </r>
    <r>
      <rPr>
        <sz val="10"/>
        <color theme="1"/>
        <rFont val="Calibri"/>
        <family val="2"/>
        <charset val="238"/>
        <scheme val="minor"/>
      </rPr>
      <t xml:space="preserve"> (XII.2020 r.) - </t>
    </r>
    <r>
      <rPr>
        <i/>
        <sz val="10"/>
        <color theme="1"/>
        <rFont val="Calibri"/>
        <family val="2"/>
        <charset val="238"/>
        <scheme val="minor"/>
      </rPr>
      <t xml:space="preserve">Krótkie Łańcuchy Dostaw - alternatywą dla gospodarstw w województwie lubuskim                                                                                                                                                                                                                                                      </t>
    </r>
    <r>
      <rPr>
        <b/>
        <sz val="10"/>
        <color theme="1"/>
        <rFont val="Calibri"/>
        <family val="2"/>
        <charset val="238"/>
        <scheme val="minor"/>
      </rPr>
      <t>9.</t>
    </r>
    <r>
      <rPr>
        <b/>
        <i/>
        <sz val="10"/>
        <color theme="1"/>
        <rFont val="Calibri"/>
        <family val="2"/>
        <charset val="238"/>
        <scheme val="minor"/>
      </rPr>
      <t xml:space="preserve"> </t>
    </r>
    <r>
      <rPr>
        <b/>
        <sz val="10"/>
        <color theme="1"/>
        <rFont val="Calibri"/>
        <family val="2"/>
        <charset val="238"/>
        <scheme val="minor"/>
      </rPr>
      <t>KONFERENCJA</t>
    </r>
    <r>
      <rPr>
        <sz val="10"/>
        <color theme="1"/>
        <rFont val="Calibri"/>
        <family val="2"/>
        <charset val="238"/>
        <scheme val="minor"/>
      </rPr>
      <t xml:space="preserve"> (29.IX.2020 r.) - </t>
    </r>
    <r>
      <rPr>
        <i/>
        <sz val="10"/>
        <color theme="1"/>
        <rFont val="Calibri"/>
        <family val="2"/>
        <charset val="238"/>
        <scheme val="minor"/>
      </rPr>
      <t xml:space="preserve">Rolnictwo ekologiczne - szansą rozwoju gospodarstwa rolnego                                                                                                                                                                                                                                               </t>
    </r>
  </si>
  <si>
    <r>
      <t>Komentarz: przedstawiona liczba równa się ilości osób biorących udział w operacjach własnych zorganizowanych przez LODR w Kalsku</t>
    </r>
    <r>
      <rPr>
        <b/>
        <sz val="10"/>
        <color theme="1"/>
        <rFont val="Calibri"/>
        <family val="2"/>
        <charset val="238"/>
        <scheme val="minor"/>
      </rPr>
      <t xml:space="preserve"> - 491 uczestników</t>
    </r>
    <r>
      <rPr>
        <sz val="10"/>
        <color theme="1"/>
        <rFont val="Calibri"/>
        <family val="2"/>
        <charset val="238"/>
        <scheme val="minor"/>
      </rPr>
      <t xml:space="preserve">. Przy tym, wskazana wartość uwzględnia uczestników, którzy złożyli formularze rejestracyjne </t>
    </r>
    <r>
      <rPr>
        <b/>
        <sz val="10"/>
        <color theme="1"/>
        <rFont val="Calibri"/>
        <family val="2"/>
        <charset val="238"/>
        <scheme val="minor"/>
      </rPr>
      <t>(486)</t>
    </r>
    <r>
      <rPr>
        <sz val="10"/>
        <color theme="1"/>
        <rFont val="Calibri"/>
        <family val="2"/>
        <charset val="238"/>
        <scheme val="minor"/>
      </rPr>
      <t xml:space="preserve"> oraz </t>
    </r>
    <r>
      <rPr>
        <b/>
        <sz val="10"/>
        <color theme="1"/>
        <rFont val="Calibri"/>
        <family val="2"/>
        <charset val="238"/>
        <scheme val="minor"/>
      </rPr>
      <t>wolnych słuchaczy (5)</t>
    </r>
    <r>
      <rPr>
        <sz val="10"/>
        <color theme="1"/>
        <rFont val="Calibri"/>
        <family val="2"/>
        <charset val="238"/>
        <scheme val="minor"/>
      </rPr>
      <t xml:space="preserve">, którzy brali udział w realizowanych wydarzeniach potwierdzając swoją obecność podpisem. Zrealizowane przez LODR operacje w 2020 r. wraz z podaną ilością uczestników operacji:                                                                                                                                                                                                                                                   </t>
    </r>
    <r>
      <rPr>
        <b/>
        <sz val="10"/>
        <color theme="1"/>
        <rFont val="Calibri"/>
        <family val="2"/>
        <charset val="238"/>
        <scheme val="minor"/>
      </rPr>
      <t>1. SZKOLENIE+POKAZ</t>
    </r>
    <r>
      <rPr>
        <sz val="10"/>
        <color theme="1"/>
        <rFont val="Calibri"/>
        <family val="2"/>
        <charset val="238"/>
        <scheme val="minor"/>
      </rPr>
      <t xml:space="preserve"> (29.IX.2020 r.) - </t>
    </r>
    <r>
      <rPr>
        <b/>
        <sz val="10"/>
        <color theme="1"/>
        <rFont val="Calibri"/>
        <family val="2"/>
        <charset val="238"/>
        <scheme val="minor"/>
      </rPr>
      <t>39 uczestników</t>
    </r>
    <r>
      <rPr>
        <sz val="10"/>
        <color theme="1"/>
        <rFont val="Calibri"/>
        <family val="2"/>
        <charset val="238"/>
        <scheme val="minor"/>
      </rPr>
      <t xml:space="preserve"> - </t>
    </r>
    <r>
      <rPr>
        <i/>
        <sz val="10"/>
        <color theme="1"/>
        <rFont val="Calibri"/>
        <family val="2"/>
        <charset val="238"/>
        <scheme val="minor"/>
      </rPr>
      <t xml:space="preserve">Promocja hodowli zwierząt - alpaki nowatorską inicjatywą dla gospodarstw agroturystycznych w województwie lubuskim                                                      </t>
    </r>
    <r>
      <rPr>
        <sz val="10"/>
        <color theme="1"/>
        <rFont val="Calibri"/>
        <family val="2"/>
        <charset val="238"/>
        <scheme val="minor"/>
      </rPr>
      <t xml:space="preserve">                                                                                                                                                              </t>
    </r>
    <r>
      <rPr>
        <b/>
        <sz val="10"/>
        <color theme="1"/>
        <rFont val="Calibri"/>
        <family val="2"/>
        <charset val="238"/>
        <scheme val="minor"/>
      </rPr>
      <t>2. SPOTKANIA INFORMACYJNE</t>
    </r>
    <r>
      <rPr>
        <sz val="10"/>
        <color theme="1"/>
        <rFont val="Calibri"/>
        <family val="2"/>
        <charset val="238"/>
        <scheme val="minor"/>
      </rPr>
      <t xml:space="preserve"> (I-IV kwartał 2020 r.) - </t>
    </r>
    <r>
      <rPr>
        <b/>
        <sz val="10"/>
        <color theme="1"/>
        <rFont val="Calibri"/>
        <family val="2"/>
        <charset val="238"/>
        <scheme val="minor"/>
      </rPr>
      <t>100 uczestników + 5 wolnych słuchaczy</t>
    </r>
    <r>
      <rPr>
        <sz val="10"/>
        <color theme="1"/>
        <rFont val="Calibri"/>
        <family val="2"/>
        <charset val="238"/>
        <scheme val="minor"/>
      </rPr>
      <t xml:space="preserve"> - </t>
    </r>
    <r>
      <rPr>
        <i/>
        <sz val="10"/>
        <color theme="1"/>
        <rFont val="Calibri"/>
        <family val="2"/>
        <charset val="238"/>
        <scheme val="minor"/>
      </rPr>
      <t>Spotkania Zespołów Tematycznych ds. innowacji</t>
    </r>
    <r>
      <rPr>
        <sz val="10"/>
        <color theme="1"/>
        <rFont val="Calibri"/>
        <family val="2"/>
        <charset val="238"/>
        <scheme val="minor"/>
      </rPr>
      <t xml:space="preserve">                                                                                                                                                       </t>
    </r>
    <r>
      <rPr>
        <b/>
        <sz val="10"/>
        <color theme="1"/>
        <rFont val="Calibri"/>
        <family val="2"/>
        <charset val="238"/>
        <scheme val="minor"/>
      </rPr>
      <t>3. WARSZTATY</t>
    </r>
    <r>
      <rPr>
        <sz val="10"/>
        <color theme="1"/>
        <rFont val="Calibri"/>
        <family val="2"/>
        <charset val="238"/>
        <scheme val="minor"/>
      </rPr>
      <t xml:space="preserve"> (22.XII.2020 r.) - </t>
    </r>
    <r>
      <rPr>
        <b/>
        <sz val="10"/>
        <color theme="1"/>
        <rFont val="Calibri"/>
        <family val="2"/>
        <charset val="238"/>
        <scheme val="minor"/>
      </rPr>
      <t>25 uczestników</t>
    </r>
    <r>
      <rPr>
        <sz val="10"/>
        <color theme="1"/>
        <rFont val="Calibri"/>
        <family val="2"/>
        <charset val="238"/>
        <scheme val="minor"/>
      </rPr>
      <t xml:space="preserve"> - </t>
    </r>
    <r>
      <rPr>
        <i/>
        <sz val="10"/>
        <color theme="1"/>
        <rFont val="Calibri"/>
        <family val="2"/>
        <charset val="238"/>
        <scheme val="minor"/>
      </rPr>
      <t>Innowacje w uprawie i pielęgnacji winorośli w województwie lubuskim</t>
    </r>
    <r>
      <rPr>
        <sz val="10"/>
        <color theme="1"/>
        <rFont val="Calibri"/>
        <family val="2"/>
        <charset val="238"/>
        <scheme val="minor"/>
      </rPr>
      <t xml:space="preserve">                                                       </t>
    </r>
    <r>
      <rPr>
        <b/>
        <sz val="10"/>
        <color theme="1"/>
        <rFont val="Calibri"/>
        <family val="2"/>
        <charset val="238"/>
        <scheme val="minor"/>
      </rPr>
      <t>4. WARSZTATY</t>
    </r>
    <r>
      <rPr>
        <sz val="10"/>
        <color theme="1"/>
        <rFont val="Calibri"/>
        <family val="2"/>
        <charset val="238"/>
        <scheme val="minor"/>
      </rPr>
      <t xml:space="preserve"> (25.VI.2020 r.) - </t>
    </r>
    <r>
      <rPr>
        <b/>
        <sz val="10"/>
        <color theme="1"/>
        <rFont val="Calibri"/>
        <family val="2"/>
        <charset val="238"/>
        <scheme val="minor"/>
      </rPr>
      <t>94 uczestników</t>
    </r>
    <r>
      <rPr>
        <sz val="10"/>
        <color theme="1"/>
        <rFont val="Calibri"/>
        <family val="2"/>
        <charset val="238"/>
        <scheme val="minor"/>
      </rPr>
      <t xml:space="preserve"> - </t>
    </r>
    <r>
      <rPr>
        <i/>
        <sz val="10"/>
        <color theme="1"/>
        <rFont val="Calibri"/>
        <family val="2"/>
        <charset val="238"/>
        <scheme val="minor"/>
      </rPr>
      <t>Innowacyjne metody produkcji roślinnej w ramach oranizowanych "Dni Pola" w Złotniku</t>
    </r>
    <r>
      <rPr>
        <sz val="10"/>
        <color theme="1"/>
        <rFont val="Calibri"/>
        <family val="2"/>
        <charset val="238"/>
        <scheme val="minor"/>
      </rPr>
      <t xml:space="preserve">                                                                                                                                                     </t>
    </r>
    <r>
      <rPr>
        <b/>
        <sz val="10"/>
        <color theme="1"/>
        <rFont val="Calibri"/>
        <family val="2"/>
        <charset val="238"/>
        <scheme val="minor"/>
      </rPr>
      <t>5. SZKOLENIE+POKAZ POLOWY</t>
    </r>
    <r>
      <rPr>
        <sz val="10"/>
        <color theme="1"/>
        <rFont val="Calibri"/>
        <family val="2"/>
        <charset val="238"/>
        <scheme val="minor"/>
      </rPr>
      <t xml:space="preserve"> (25.VIII.2020 r.) - Złotnik - </t>
    </r>
    <r>
      <rPr>
        <b/>
        <sz val="10"/>
        <color theme="1"/>
        <rFont val="Calibri"/>
        <family val="2"/>
        <charset val="238"/>
        <scheme val="minor"/>
      </rPr>
      <t>50 uczestników</t>
    </r>
    <r>
      <rPr>
        <sz val="10"/>
        <color theme="1"/>
        <rFont val="Calibri"/>
        <family val="2"/>
        <charset val="238"/>
        <scheme val="minor"/>
      </rPr>
      <t xml:space="preserve"> - </t>
    </r>
    <r>
      <rPr>
        <i/>
        <sz val="10"/>
        <color theme="1"/>
        <rFont val="Calibri"/>
        <family val="2"/>
        <charset val="238"/>
        <scheme val="minor"/>
      </rPr>
      <t>Nowoczesna i bezpieczna hodowla ziemniaka w województwie lubuskim</t>
    </r>
    <r>
      <rPr>
        <sz val="10"/>
        <color theme="1"/>
        <rFont val="Calibri"/>
        <family val="2"/>
        <charset val="238"/>
        <scheme val="minor"/>
      </rPr>
      <t xml:space="preserve">                                                                                                                                                              </t>
    </r>
    <r>
      <rPr>
        <b/>
        <sz val="10"/>
        <color theme="1"/>
        <rFont val="Calibri"/>
        <family val="2"/>
        <charset val="238"/>
        <scheme val="minor"/>
      </rPr>
      <t>6. SZKOLENIE+POKAZ POLOWY</t>
    </r>
    <r>
      <rPr>
        <sz val="10"/>
        <color theme="1"/>
        <rFont val="Calibri"/>
        <family val="2"/>
        <charset val="238"/>
        <scheme val="minor"/>
      </rPr>
      <t xml:space="preserve"> (26.VIII.2020 r.) - Ośno Lubuskie - </t>
    </r>
    <r>
      <rPr>
        <b/>
        <sz val="10"/>
        <color theme="1"/>
        <rFont val="Calibri"/>
        <family val="2"/>
        <charset val="238"/>
        <scheme val="minor"/>
      </rPr>
      <t>50 uczestników</t>
    </r>
    <r>
      <rPr>
        <sz val="10"/>
        <color theme="1"/>
        <rFont val="Calibri"/>
        <family val="2"/>
        <charset val="238"/>
        <scheme val="minor"/>
      </rPr>
      <t xml:space="preserve"> - </t>
    </r>
    <r>
      <rPr>
        <i/>
        <sz val="10"/>
        <color theme="1"/>
        <rFont val="Calibri"/>
        <family val="2"/>
        <charset val="238"/>
        <scheme val="minor"/>
      </rPr>
      <t xml:space="preserve">Nowoczesna i bezpieczna hodowla ziemniaka w województwie lubuskim  </t>
    </r>
    <r>
      <rPr>
        <sz val="10"/>
        <color theme="1"/>
        <rFont val="Calibri"/>
        <family val="2"/>
        <charset val="238"/>
        <scheme val="minor"/>
      </rPr>
      <t xml:space="preserve">                                                                                                                                                                                                                                                 </t>
    </r>
    <r>
      <rPr>
        <b/>
        <sz val="10"/>
        <color theme="1"/>
        <rFont val="Calibri"/>
        <family val="2"/>
        <charset val="238"/>
        <scheme val="minor"/>
      </rPr>
      <t>7. SPOTKANIA</t>
    </r>
    <r>
      <rPr>
        <sz val="10"/>
        <color theme="1"/>
        <rFont val="Calibri"/>
        <family val="2"/>
        <charset val="238"/>
        <scheme val="minor"/>
      </rPr>
      <t xml:space="preserve"> (III-IV kwartał 2020 r.) - </t>
    </r>
    <r>
      <rPr>
        <b/>
        <sz val="10"/>
        <color theme="1"/>
        <rFont val="Calibri"/>
        <family val="2"/>
        <charset val="238"/>
        <scheme val="minor"/>
      </rPr>
      <t>50 uczestników</t>
    </r>
    <r>
      <rPr>
        <sz val="10"/>
        <color theme="1"/>
        <rFont val="Calibri"/>
        <family val="2"/>
        <charset val="238"/>
        <scheme val="minor"/>
      </rPr>
      <t xml:space="preserve"> - </t>
    </r>
    <r>
      <rPr>
        <i/>
        <sz val="10"/>
        <color theme="1"/>
        <rFont val="Calibri"/>
        <family val="2"/>
        <charset val="238"/>
        <scheme val="minor"/>
      </rPr>
      <t>Lokalne Partnerstwo ds. Wody</t>
    </r>
    <r>
      <rPr>
        <sz val="10"/>
        <color theme="1"/>
        <rFont val="Calibri"/>
        <family val="2"/>
        <charset val="238"/>
        <scheme val="minor"/>
      </rPr>
      <t xml:space="preserve">                                                                                                             </t>
    </r>
    <r>
      <rPr>
        <b/>
        <sz val="10"/>
        <color theme="1"/>
        <rFont val="Calibri"/>
        <family val="2"/>
        <charset val="238"/>
        <scheme val="minor"/>
      </rPr>
      <t>8. SZKOLENIE</t>
    </r>
    <r>
      <rPr>
        <sz val="10"/>
        <color theme="1"/>
        <rFont val="Calibri"/>
        <family val="2"/>
        <charset val="238"/>
        <scheme val="minor"/>
      </rPr>
      <t xml:space="preserve"> (XII.2020 r.) - </t>
    </r>
    <r>
      <rPr>
        <b/>
        <sz val="10"/>
        <color theme="1"/>
        <rFont val="Calibri"/>
        <family val="2"/>
        <charset val="238"/>
        <scheme val="minor"/>
      </rPr>
      <t>40 uczestników</t>
    </r>
    <r>
      <rPr>
        <sz val="10"/>
        <color theme="1"/>
        <rFont val="Calibri"/>
        <family val="2"/>
        <charset val="238"/>
        <scheme val="minor"/>
      </rPr>
      <t xml:space="preserve"> - </t>
    </r>
    <r>
      <rPr>
        <i/>
        <sz val="10"/>
        <color theme="1"/>
        <rFont val="Calibri"/>
        <family val="2"/>
        <charset val="238"/>
        <scheme val="minor"/>
      </rPr>
      <t xml:space="preserve">Krótkie Łańcuchy Dostaw - alternatywą dla gospodarstw w województwie lubuskim </t>
    </r>
    <r>
      <rPr>
        <sz val="10"/>
        <color theme="1"/>
        <rFont val="Calibri"/>
        <family val="2"/>
        <charset val="238"/>
        <scheme val="minor"/>
      </rPr>
      <t xml:space="preserve">                                                                                                                                                                                                                                                     </t>
    </r>
    <r>
      <rPr>
        <b/>
        <sz val="10"/>
        <color theme="1"/>
        <rFont val="Calibri"/>
        <family val="2"/>
        <charset val="238"/>
        <scheme val="minor"/>
      </rPr>
      <t>9. KONFERENCJA</t>
    </r>
    <r>
      <rPr>
        <sz val="10"/>
        <color theme="1"/>
        <rFont val="Calibri"/>
        <family val="2"/>
        <charset val="238"/>
        <scheme val="minor"/>
      </rPr>
      <t xml:space="preserve"> (29.IX.2020 r.) - </t>
    </r>
    <r>
      <rPr>
        <b/>
        <sz val="10"/>
        <color theme="1"/>
        <rFont val="Calibri"/>
        <family val="2"/>
        <charset val="238"/>
        <scheme val="minor"/>
      </rPr>
      <t>38 uczestników</t>
    </r>
    <r>
      <rPr>
        <sz val="10"/>
        <color theme="1"/>
        <rFont val="Calibri"/>
        <family val="2"/>
        <charset val="238"/>
        <scheme val="minor"/>
      </rPr>
      <t xml:space="preserve"> - </t>
    </r>
    <r>
      <rPr>
        <i/>
        <sz val="10"/>
        <color theme="1"/>
        <rFont val="Calibri"/>
        <family val="2"/>
        <charset val="238"/>
        <scheme val="minor"/>
      </rPr>
      <t xml:space="preserve">Rolnictwo ekologiczne - szansą rozwoju gospodarstwa rolnego  </t>
    </r>
    <r>
      <rPr>
        <sz val="10"/>
        <color theme="1"/>
        <rFont val="Calibri"/>
        <family val="2"/>
        <charset val="238"/>
        <scheme val="minor"/>
      </rPr>
      <t xml:space="preserve">                 </t>
    </r>
  </si>
  <si>
    <r>
      <t xml:space="preserve"> Komentarz: zgodnie z Planem Działania KSOW na lata 2014-2020 w zakresie SIR Plan Operacyjny na lata 2020-2021 zostało opracowanych </t>
    </r>
    <r>
      <rPr>
        <b/>
        <sz val="10"/>
        <rFont val="Calibri"/>
        <family val="2"/>
        <charset val="238"/>
        <scheme val="minor"/>
      </rPr>
      <t>6 publikacji</t>
    </r>
    <r>
      <rPr>
        <sz val="10"/>
        <rFont val="Calibri"/>
        <family val="2"/>
        <charset val="238"/>
        <scheme val="minor"/>
      </rPr>
      <t xml:space="preserve">  w formie broszur w ramach 6 operacji:                                                                                                                                                                                                </t>
    </r>
    <r>
      <rPr>
        <b/>
        <sz val="10"/>
        <rFont val="Calibri"/>
        <family val="2"/>
        <charset val="238"/>
        <scheme val="minor"/>
      </rPr>
      <t>1.</t>
    </r>
    <r>
      <rPr>
        <sz val="10"/>
        <rFont val="Calibri"/>
        <family val="2"/>
        <charset val="238"/>
        <scheme val="minor"/>
      </rPr>
      <t xml:space="preserve"> </t>
    </r>
    <r>
      <rPr>
        <b/>
        <sz val="10"/>
        <rFont val="Calibri"/>
        <family val="2"/>
        <charset val="238"/>
        <scheme val="minor"/>
      </rPr>
      <t>"Alpaki - Krótki przewodnik, mały poradnik"</t>
    </r>
    <r>
      <rPr>
        <sz val="10"/>
        <rFont val="Calibri"/>
        <family val="2"/>
        <charset val="238"/>
        <scheme val="minor"/>
      </rPr>
      <t xml:space="preserve"> w ramach operacji pn.: </t>
    </r>
    <r>
      <rPr>
        <i/>
        <sz val="10"/>
        <rFont val="Calibri"/>
        <family val="2"/>
        <charset val="238"/>
        <scheme val="minor"/>
      </rPr>
      <t>Promocja hodowli zwierząt - alpaki nowatorską inicjatywą dla gospodarstw agroturystycznych w województwie lubuskim</t>
    </r>
    <r>
      <rPr>
        <b/>
        <i/>
        <sz val="10"/>
        <rFont val="Calibri"/>
        <family val="2"/>
        <charset val="238"/>
        <scheme val="minor"/>
      </rPr>
      <t xml:space="preserve"> -</t>
    </r>
    <r>
      <rPr>
        <i/>
        <sz val="10"/>
        <rFont val="Calibri"/>
        <family val="2"/>
        <charset val="238"/>
        <scheme val="minor"/>
      </rPr>
      <t xml:space="preserve"> </t>
    </r>
    <r>
      <rPr>
        <b/>
        <sz val="10"/>
        <rFont val="Calibri"/>
        <family val="2"/>
        <charset val="238"/>
        <scheme val="minor"/>
      </rPr>
      <t>nakład 200 szt.                                                                                                                                                      2.</t>
    </r>
    <r>
      <rPr>
        <sz val="10"/>
        <rFont val="Calibri"/>
        <family val="2"/>
        <charset val="238"/>
        <scheme val="minor"/>
      </rPr>
      <t xml:space="preserve"> </t>
    </r>
    <r>
      <rPr>
        <b/>
        <sz val="10"/>
        <rFont val="Calibri"/>
        <family val="2"/>
        <charset val="238"/>
        <scheme val="minor"/>
      </rPr>
      <t>"Bydło mięsne - Hodowla w województwie lubuskim"</t>
    </r>
    <r>
      <rPr>
        <sz val="10"/>
        <rFont val="Calibri"/>
        <family val="2"/>
        <charset val="238"/>
        <scheme val="minor"/>
      </rPr>
      <t xml:space="preserve"> w ramach operacji pn.: </t>
    </r>
    <r>
      <rPr>
        <i/>
        <sz val="10"/>
        <rFont val="Calibri"/>
        <family val="2"/>
        <charset val="238"/>
        <scheme val="minor"/>
      </rPr>
      <t xml:space="preserve">Innowacje w chowie i hodowli bydła mięsnego na terenie województwa lubuskiego </t>
    </r>
    <r>
      <rPr>
        <b/>
        <sz val="10"/>
        <rFont val="Calibri"/>
        <family val="2"/>
        <charset val="238"/>
        <scheme val="minor"/>
      </rPr>
      <t xml:space="preserve">- nakład 500 szt.                                                                                                                                                                                                                  3. "Uprawa i pielęgnacja winorośli w województwie lubuskim" </t>
    </r>
    <r>
      <rPr>
        <sz val="10"/>
        <rFont val="Calibri"/>
        <family val="2"/>
        <charset val="238"/>
        <scheme val="minor"/>
      </rPr>
      <t>w ramach operacji pn.:</t>
    </r>
    <r>
      <rPr>
        <i/>
        <sz val="10"/>
        <rFont val="Calibri"/>
        <family val="2"/>
        <charset val="238"/>
        <scheme val="minor"/>
      </rPr>
      <t xml:space="preserve"> Innowacje w uprawie i pielęgnacji winorośli w województwie lubuskim </t>
    </r>
    <r>
      <rPr>
        <b/>
        <i/>
        <sz val="10"/>
        <rFont val="Calibri"/>
        <family val="2"/>
        <charset val="238"/>
        <scheme val="minor"/>
      </rPr>
      <t>-</t>
    </r>
    <r>
      <rPr>
        <i/>
        <sz val="10"/>
        <rFont val="Calibri"/>
        <family val="2"/>
        <charset val="238"/>
        <scheme val="minor"/>
      </rPr>
      <t xml:space="preserve"> </t>
    </r>
    <r>
      <rPr>
        <b/>
        <sz val="10"/>
        <rFont val="Calibri"/>
        <family val="2"/>
        <charset val="238"/>
        <scheme val="minor"/>
      </rPr>
      <t>nakład 500 szt.</t>
    </r>
    <r>
      <rPr>
        <sz val="10"/>
        <rFont val="Calibri"/>
        <family val="2"/>
        <charset val="238"/>
        <scheme val="minor"/>
      </rPr>
      <t xml:space="preserve">                                                                                                                                                                                                                     </t>
    </r>
    <r>
      <rPr>
        <b/>
        <sz val="10"/>
        <rFont val="Calibri"/>
        <family val="2"/>
        <charset val="238"/>
        <scheme val="minor"/>
      </rPr>
      <t>4. "Pszczelarstwo małe kompendium wiedzy" w</t>
    </r>
    <r>
      <rPr>
        <sz val="10"/>
        <rFont val="Calibri"/>
        <family val="2"/>
        <charset val="238"/>
        <scheme val="minor"/>
      </rPr>
      <t xml:space="preserve"> ramach operacji pn.</t>
    </r>
    <r>
      <rPr>
        <b/>
        <sz val="10"/>
        <rFont val="Calibri"/>
        <family val="2"/>
        <charset val="238"/>
        <scheme val="minor"/>
      </rPr>
      <t>:</t>
    </r>
    <r>
      <rPr>
        <sz val="10"/>
        <rFont val="Calibri"/>
        <family val="2"/>
        <charset val="238"/>
        <scheme val="minor"/>
      </rPr>
      <t xml:space="preserve"> </t>
    </r>
    <r>
      <rPr>
        <i/>
        <sz val="10"/>
        <rFont val="Calibri"/>
        <family val="2"/>
        <charset val="238"/>
        <scheme val="minor"/>
      </rPr>
      <t>Innowacyjne rozwiązania wspierające rozwój gospodarki pasiecznej na przykładzie województwa lubuskiego</t>
    </r>
    <r>
      <rPr>
        <sz val="10"/>
        <rFont val="Calibri"/>
        <family val="2"/>
        <charset val="238"/>
        <scheme val="minor"/>
      </rPr>
      <t xml:space="preserve"> </t>
    </r>
    <r>
      <rPr>
        <b/>
        <sz val="10"/>
        <rFont val="Calibri"/>
        <family val="2"/>
        <charset val="238"/>
        <scheme val="minor"/>
      </rPr>
      <t>- nakład 200 szt.                                                                                                                                                                    5. "Krótkie Łańcuchy Dostaw Żywności. Korzyści dla konsumentów i producentów żywności"</t>
    </r>
    <r>
      <rPr>
        <sz val="10"/>
        <rFont val="Calibri"/>
        <family val="2"/>
        <charset val="238"/>
        <scheme val="minor"/>
      </rPr>
      <t xml:space="preserve"> w ramach operacji pn.:</t>
    </r>
    <r>
      <rPr>
        <b/>
        <sz val="10"/>
        <rFont val="Calibri"/>
        <family val="2"/>
        <charset val="238"/>
        <scheme val="minor"/>
      </rPr>
      <t xml:space="preserve"> </t>
    </r>
    <r>
      <rPr>
        <i/>
        <sz val="10"/>
        <rFont val="Calibri"/>
        <family val="2"/>
        <charset val="238"/>
        <scheme val="minor"/>
      </rPr>
      <t>Krótkie Łańcuchy Dostaw - altarnatywą dla gospodarstw w województwie lubuskim</t>
    </r>
    <r>
      <rPr>
        <b/>
        <sz val="10"/>
        <rFont val="Calibri"/>
        <family val="2"/>
        <charset val="238"/>
        <scheme val="minor"/>
      </rPr>
      <t xml:space="preserve"> - nakład 100 szt.                                                                                                                                  6. "Rolnictwo ekologiczne - Innowacją dla przyszłych pokoleń" </t>
    </r>
    <r>
      <rPr>
        <sz val="10"/>
        <rFont val="Calibri"/>
        <family val="2"/>
        <charset val="238"/>
        <scheme val="minor"/>
      </rPr>
      <t>w ramach operacji pn.:</t>
    </r>
    <r>
      <rPr>
        <b/>
        <sz val="10"/>
        <rFont val="Calibri"/>
        <family val="2"/>
        <charset val="238"/>
        <scheme val="minor"/>
      </rPr>
      <t xml:space="preserve"> </t>
    </r>
    <r>
      <rPr>
        <i/>
        <sz val="10"/>
        <rFont val="Calibri"/>
        <family val="2"/>
        <charset val="238"/>
        <scheme val="minor"/>
      </rPr>
      <t>Rolnictwo ekologiczne - szansą rozwoju gospodarstwa rolnego</t>
    </r>
    <r>
      <rPr>
        <b/>
        <sz val="10"/>
        <rFont val="Calibri"/>
        <family val="2"/>
        <charset val="238"/>
        <scheme val="minor"/>
      </rPr>
      <t xml:space="preserve"> - nakład 200 szt.</t>
    </r>
  </si>
  <si>
    <r>
      <t>Komentarz:</t>
    </r>
    <r>
      <rPr>
        <b/>
        <sz val="10"/>
        <color theme="1"/>
        <rFont val="Calibri"/>
        <family val="2"/>
        <charset val="238"/>
        <scheme val="minor"/>
      </rPr>
      <t xml:space="preserve"> 1. SZKOLENIE+POKAZ</t>
    </r>
    <r>
      <rPr>
        <sz val="10"/>
        <color theme="1"/>
        <rFont val="Calibri"/>
        <family val="2"/>
        <scheme val="minor"/>
      </rPr>
      <t xml:space="preserve"> 29.IX.2020 r. - </t>
    </r>
    <r>
      <rPr>
        <i/>
        <sz val="10"/>
        <color theme="1"/>
        <rFont val="Calibri"/>
        <family val="2"/>
        <charset val="238"/>
        <scheme val="minor"/>
      </rPr>
      <t xml:space="preserve">Promocja hodowli zwierząt - alpaki nowatorską inicjatywą dla gospodarstw agroturystycznych w województwie lubuskim                                          </t>
    </r>
    <r>
      <rPr>
        <sz val="10"/>
        <color theme="1"/>
        <rFont val="Calibri"/>
        <family val="2"/>
        <scheme val="minor"/>
      </rPr>
      <t xml:space="preserve">                                                                                                                                                                                                                                                                                                                                 </t>
    </r>
    <r>
      <rPr>
        <b/>
        <sz val="10"/>
        <color theme="1"/>
        <rFont val="Calibri"/>
        <family val="2"/>
        <charset val="238"/>
        <scheme val="minor"/>
      </rPr>
      <t>2. WARSZTATY</t>
    </r>
    <r>
      <rPr>
        <sz val="10"/>
        <color theme="1"/>
        <rFont val="Calibri"/>
        <family val="2"/>
        <scheme val="minor"/>
      </rPr>
      <t xml:space="preserve"> (22.XII.2020 r.) - </t>
    </r>
    <r>
      <rPr>
        <i/>
        <sz val="10"/>
        <color theme="1"/>
        <rFont val="Calibri"/>
        <family val="2"/>
        <charset val="238"/>
        <scheme val="minor"/>
      </rPr>
      <t xml:space="preserve">Innowacje w uprawie i pielęgnacji winorośli w województwie lubuskim            </t>
    </r>
    <r>
      <rPr>
        <sz val="10"/>
        <color theme="1"/>
        <rFont val="Calibri"/>
        <family val="2"/>
        <scheme val="minor"/>
      </rPr>
      <t xml:space="preserve">                                                                          </t>
    </r>
    <r>
      <rPr>
        <b/>
        <sz val="10"/>
        <color theme="1"/>
        <rFont val="Calibri"/>
        <family val="2"/>
        <charset val="238"/>
        <scheme val="minor"/>
      </rPr>
      <t>3. WARSZTATY POLOWE</t>
    </r>
    <r>
      <rPr>
        <sz val="10"/>
        <color theme="1"/>
        <rFont val="Calibri"/>
        <family val="2"/>
        <scheme val="minor"/>
      </rPr>
      <t xml:space="preserve"> (25.VI.2020 r.) - </t>
    </r>
    <r>
      <rPr>
        <i/>
        <sz val="10"/>
        <color theme="1"/>
        <rFont val="Calibri"/>
        <family val="2"/>
        <charset val="238"/>
        <scheme val="minor"/>
      </rPr>
      <t xml:space="preserve">Innowacyjne metody produkcji roślinnej w ramach oranizowanych "Dni Pola" w Złotniku     </t>
    </r>
    <r>
      <rPr>
        <sz val="10"/>
        <color theme="1"/>
        <rFont val="Calibri"/>
        <family val="2"/>
        <scheme val="minor"/>
      </rPr>
      <t xml:space="preserve">                                                                                                                                                </t>
    </r>
    <r>
      <rPr>
        <b/>
        <sz val="10"/>
        <color theme="1"/>
        <rFont val="Calibri"/>
        <family val="2"/>
        <charset val="238"/>
        <scheme val="minor"/>
      </rPr>
      <t>4. SZKOLENIE+POKAZ POLOWY</t>
    </r>
    <r>
      <rPr>
        <sz val="10"/>
        <color theme="1"/>
        <rFont val="Calibri"/>
        <family val="2"/>
        <scheme val="minor"/>
      </rPr>
      <t xml:space="preserve"> (25.VIII.2020 r. Złotnik) - </t>
    </r>
    <r>
      <rPr>
        <i/>
        <sz val="10"/>
        <color theme="1"/>
        <rFont val="Calibri"/>
        <family val="2"/>
        <charset val="238"/>
        <scheme val="minor"/>
      </rPr>
      <t xml:space="preserve">Nowoczesna i bezpieczna hodowla ziemniaka w województwie lubuskim    </t>
    </r>
    <r>
      <rPr>
        <sz val="10"/>
        <color theme="1"/>
        <rFont val="Calibri"/>
        <family val="2"/>
        <scheme val="minor"/>
      </rPr>
      <t xml:space="preserve">                                                                                                                                                                                                                                             </t>
    </r>
    <r>
      <rPr>
        <b/>
        <sz val="10"/>
        <color theme="1"/>
        <rFont val="Calibri"/>
        <family val="2"/>
        <charset val="238"/>
        <scheme val="minor"/>
      </rPr>
      <t>5. SZKOLENIE+POKAZ POLOWY</t>
    </r>
    <r>
      <rPr>
        <sz val="10"/>
        <color theme="1"/>
        <rFont val="Calibri"/>
        <family val="2"/>
        <scheme val="minor"/>
      </rPr>
      <t xml:space="preserve"> (26.VIII.2020 r. Ośno Lubuskie) - </t>
    </r>
    <r>
      <rPr>
        <i/>
        <sz val="10"/>
        <color theme="1"/>
        <rFont val="Calibri"/>
        <family val="2"/>
        <charset val="238"/>
        <scheme val="minor"/>
      </rPr>
      <t xml:space="preserve">Nowoczesna i bezpieczna hodowla ziemniaka w województwie lubuskim  </t>
    </r>
    <r>
      <rPr>
        <sz val="10"/>
        <color theme="1"/>
        <rFont val="Calibri"/>
        <family val="2"/>
        <scheme val="minor"/>
      </rPr>
      <t xml:space="preserve">                                                                                                                                                                                                                                                                                                                                      </t>
    </r>
    <r>
      <rPr>
        <b/>
        <sz val="10"/>
        <color theme="1"/>
        <rFont val="Calibri"/>
        <family val="2"/>
        <charset val="238"/>
        <scheme val="minor"/>
      </rPr>
      <t>6. SZKOLENIE</t>
    </r>
    <r>
      <rPr>
        <sz val="10"/>
        <color theme="1"/>
        <rFont val="Calibri"/>
        <family val="2"/>
        <scheme val="minor"/>
      </rPr>
      <t xml:space="preserve"> (XII.2020 r.) - </t>
    </r>
    <r>
      <rPr>
        <i/>
        <sz val="10"/>
        <color theme="1"/>
        <rFont val="Calibri"/>
        <family val="2"/>
        <charset val="238"/>
        <scheme val="minor"/>
      </rPr>
      <t xml:space="preserve">Krótkie Łańcuchy Dostaw - alternatywą dla gospodarstw w województwie lubuskim  </t>
    </r>
    <r>
      <rPr>
        <sz val="10"/>
        <color theme="1"/>
        <rFont val="Calibri"/>
        <family val="2"/>
        <scheme val="minor"/>
      </rPr>
      <t xml:space="preserve">                                                                                                                                                                                                                                                   </t>
    </r>
    <r>
      <rPr>
        <b/>
        <sz val="10"/>
        <color theme="1"/>
        <rFont val="Calibri"/>
        <family val="2"/>
        <charset val="238"/>
        <scheme val="minor"/>
      </rPr>
      <t>7. KONFERENCJA [INNE]</t>
    </r>
    <r>
      <rPr>
        <sz val="10"/>
        <color theme="1"/>
        <rFont val="Calibri"/>
        <family val="2"/>
        <scheme val="minor"/>
      </rPr>
      <t xml:space="preserve"> (29.IX.2020 r.) - </t>
    </r>
    <r>
      <rPr>
        <i/>
        <sz val="10"/>
        <color theme="1"/>
        <rFont val="Calibri"/>
        <family val="2"/>
        <charset val="238"/>
        <scheme val="minor"/>
      </rPr>
      <t xml:space="preserve">Rolnictwo ekologiczne - szansą rozwoju gospodarstwa rolnego      </t>
    </r>
  </si>
  <si>
    <r>
      <t xml:space="preserve">Komentarz: </t>
    </r>
    <r>
      <rPr>
        <b/>
        <sz val="10"/>
        <color theme="1"/>
        <rFont val="Calibri"/>
        <family val="2"/>
        <charset val="238"/>
        <scheme val="minor"/>
      </rPr>
      <t>1. SZKOLENIE+POKAZ</t>
    </r>
    <r>
      <rPr>
        <sz val="10"/>
        <color theme="1"/>
        <rFont val="Calibri"/>
        <family val="2"/>
        <charset val="238"/>
        <scheme val="minor"/>
      </rPr>
      <t xml:space="preserve"> 29.IX.2020 r. - </t>
    </r>
    <r>
      <rPr>
        <b/>
        <sz val="10"/>
        <color theme="1"/>
        <rFont val="Calibri"/>
        <family val="2"/>
        <charset val="238"/>
        <scheme val="minor"/>
      </rPr>
      <t>39 uczestników</t>
    </r>
    <r>
      <rPr>
        <sz val="10"/>
        <color theme="1"/>
        <rFont val="Calibri"/>
        <family val="2"/>
        <charset val="238"/>
        <scheme val="minor"/>
      </rPr>
      <t xml:space="preserve"> - </t>
    </r>
    <r>
      <rPr>
        <i/>
        <sz val="10"/>
        <color theme="1"/>
        <rFont val="Calibri"/>
        <family val="2"/>
        <charset val="238"/>
        <scheme val="minor"/>
      </rPr>
      <t xml:space="preserve">Promocja hodowli zwierząt - alpaki nowatorską inicjatywą dla gospodarstw agroturystycznych w województwie lubuskim                                     </t>
    </r>
    <r>
      <rPr>
        <sz val="10"/>
        <color theme="1"/>
        <rFont val="Calibri"/>
        <family val="2"/>
        <charset val="238"/>
        <scheme val="minor"/>
      </rPr>
      <t xml:space="preserve">                                                                                                                                                                                                                                                                                                                                      </t>
    </r>
    <r>
      <rPr>
        <b/>
        <sz val="10"/>
        <color theme="1"/>
        <rFont val="Calibri"/>
        <family val="2"/>
        <charset val="238"/>
        <scheme val="minor"/>
      </rPr>
      <t>2. WARSZTATY</t>
    </r>
    <r>
      <rPr>
        <sz val="10"/>
        <color theme="1"/>
        <rFont val="Calibri"/>
        <family val="2"/>
        <charset val="238"/>
        <scheme val="minor"/>
      </rPr>
      <t xml:space="preserve"> (22.XII.2020 r.) - </t>
    </r>
    <r>
      <rPr>
        <b/>
        <sz val="10"/>
        <color theme="1"/>
        <rFont val="Calibri"/>
        <family val="2"/>
        <charset val="238"/>
        <scheme val="minor"/>
      </rPr>
      <t>25 uczestników</t>
    </r>
    <r>
      <rPr>
        <sz val="10"/>
        <color theme="1"/>
        <rFont val="Calibri"/>
        <family val="2"/>
        <charset val="238"/>
        <scheme val="minor"/>
      </rPr>
      <t xml:space="preserve"> - </t>
    </r>
    <r>
      <rPr>
        <i/>
        <sz val="10"/>
        <color theme="1"/>
        <rFont val="Calibri"/>
        <family val="2"/>
        <charset val="238"/>
        <scheme val="minor"/>
      </rPr>
      <t xml:space="preserve">Innowacje w uprawie i pielęgnacji winorośli w województwie lubuskim   </t>
    </r>
    <r>
      <rPr>
        <sz val="10"/>
        <color theme="1"/>
        <rFont val="Calibri"/>
        <family val="2"/>
        <charset val="238"/>
        <scheme val="minor"/>
      </rPr>
      <t xml:space="preserve">                                                                                   </t>
    </r>
    <r>
      <rPr>
        <b/>
        <sz val="10"/>
        <color theme="1"/>
        <rFont val="Calibri"/>
        <family val="2"/>
        <charset val="238"/>
        <scheme val="minor"/>
      </rPr>
      <t>3. WARSZTATY POLOWE</t>
    </r>
    <r>
      <rPr>
        <sz val="10"/>
        <color theme="1"/>
        <rFont val="Calibri"/>
        <family val="2"/>
        <charset val="238"/>
        <scheme val="minor"/>
      </rPr>
      <t xml:space="preserve"> (25.VI.2020 r.) - </t>
    </r>
    <r>
      <rPr>
        <b/>
        <sz val="10"/>
        <color theme="1"/>
        <rFont val="Calibri"/>
        <family val="2"/>
        <charset val="238"/>
        <scheme val="minor"/>
      </rPr>
      <t>94 uczestników</t>
    </r>
    <r>
      <rPr>
        <sz val="10"/>
        <color theme="1"/>
        <rFont val="Calibri"/>
        <family val="2"/>
        <charset val="238"/>
        <scheme val="minor"/>
      </rPr>
      <t xml:space="preserve"> -</t>
    </r>
    <r>
      <rPr>
        <i/>
        <sz val="10"/>
        <color theme="1"/>
        <rFont val="Calibri"/>
        <family val="2"/>
        <charset val="238"/>
        <scheme val="minor"/>
      </rPr>
      <t xml:space="preserve"> Innowacyjne metody produkcji roślinnej w ramach oranizowanych "Dni Pola" w Złotniku </t>
    </r>
    <r>
      <rPr>
        <sz val="10"/>
        <color theme="1"/>
        <rFont val="Calibri"/>
        <family val="2"/>
        <charset val="238"/>
        <scheme val="minor"/>
      </rPr>
      <t xml:space="preserve">                                                                                                                                                    </t>
    </r>
    <r>
      <rPr>
        <b/>
        <sz val="10"/>
        <color theme="1"/>
        <rFont val="Calibri"/>
        <family val="2"/>
        <charset val="238"/>
        <scheme val="minor"/>
      </rPr>
      <t>4. SZKOLENIE+POKAZ POLOWY</t>
    </r>
    <r>
      <rPr>
        <sz val="10"/>
        <color theme="1"/>
        <rFont val="Calibri"/>
        <family val="2"/>
        <charset val="238"/>
        <scheme val="minor"/>
      </rPr>
      <t xml:space="preserve"> (25.VIII.2020 r. Złotnik) - </t>
    </r>
    <r>
      <rPr>
        <b/>
        <sz val="10"/>
        <color theme="1"/>
        <rFont val="Calibri"/>
        <family val="2"/>
        <charset val="238"/>
        <scheme val="minor"/>
      </rPr>
      <t>50 uczestników</t>
    </r>
    <r>
      <rPr>
        <sz val="10"/>
        <color theme="1"/>
        <rFont val="Calibri"/>
        <family val="2"/>
        <charset val="238"/>
        <scheme val="minor"/>
      </rPr>
      <t xml:space="preserve"> - </t>
    </r>
    <r>
      <rPr>
        <i/>
        <sz val="10"/>
        <color theme="1"/>
        <rFont val="Calibri"/>
        <family val="2"/>
        <charset val="238"/>
        <scheme val="minor"/>
      </rPr>
      <t>Nowoczesna i bezpieczna hodowla ziemniaka w województwie lubuskim</t>
    </r>
    <r>
      <rPr>
        <sz val="10"/>
        <color theme="1"/>
        <rFont val="Calibri"/>
        <family val="2"/>
        <charset val="238"/>
        <scheme val="minor"/>
      </rPr>
      <t xml:space="preserve">                                                                                                                                                                                                                                                 </t>
    </r>
    <r>
      <rPr>
        <b/>
        <sz val="10"/>
        <color theme="1"/>
        <rFont val="Calibri"/>
        <family val="2"/>
        <charset val="238"/>
        <scheme val="minor"/>
      </rPr>
      <t>5. SZKOLENIE+POKAZ POLOWY</t>
    </r>
    <r>
      <rPr>
        <sz val="10"/>
        <color theme="1"/>
        <rFont val="Calibri"/>
        <family val="2"/>
        <charset val="238"/>
        <scheme val="minor"/>
      </rPr>
      <t xml:space="preserve"> (26.VIII.2020 r. Ośno Lubuskie) - </t>
    </r>
    <r>
      <rPr>
        <b/>
        <sz val="10"/>
        <color theme="1"/>
        <rFont val="Calibri"/>
        <family val="2"/>
        <charset val="238"/>
        <scheme val="minor"/>
      </rPr>
      <t>50 uczestników</t>
    </r>
    <r>
      <rPr>
        <sz val="10"/>
        <color theme="1"/>
        <rFont val="Calibri"/>
        <family val="2"/>
        <charset val="238"/>
        <scheme val="minor"/>
      </rPr>
      <t xml:space="preserve"> - </t>
    </r>
    <r>
      <rPr>
        <i/>
        <sz val="10"/>
        <color theme="1"/>
        <rFont val="Calibri"/>
        <family val="2"/>
        <charset val="238"/>
        <scheme val="minor"/>
      </rPr>
      <t xml:space="preserve">Nowoczesna i bezpieczna hodowla ziemniaka w województwie lubuskim </t>
    </r>
    <r>
      <rPr>
        <sz val="10"/>
        <color theme="1"/>
        <rFont val="Calibri"/>
        <family val="2"/>
        <charset val="238"/>
        <scheme val="minor"/>
      </rPr>
      <t xml:space="preserve">                                                                                                                                                                                                                                                                                                                                       </t>
    </r>
    <r>
      <rPr>
        <b/>
        <sz val="10"/>
        <color theme="1"/>
        <rFont val="Calibri"/>
        <family val="2"/>
        <charset val="238"/>
        <scheme val="minor"/>
      </rPr>
      <t>6. SZKOLENIE</t>
    </r>
    <r>
      <rPr>
        <sz val="10"/>
        <color theme="1"/>
        <rFont val="Calibri"/>
        <family val="2"/>
        <charset val="238"/>
        <scheme val="minor"/>
      </rPr>
      <t xml:space="preserve"> (XII.2020 r.) - </t>
    </r>
    <r>
      <rPr>
        <b/>
        <sz val="10"/>
        <color theme="1"/>
        <rFont val="Calibri"/>
        <family val="2"/>
        <charset val="238"/>
        <scheme val="minor"/>
      </rPr>
      <t>40 uczestników</t>
    </r>
    <r>
      <rPr>
        <sz val="10"/>
        <color theme="1"/>
        <rFont val="Calibri"/>
        <family val="2"/>
        <charset val="238"/>
        <scheme val="minor"/>
      </rPr>
      <t xml:space="preserve"> -</t>
    </r>
    <r>
      <rPr>
        <i/>
        <sz val="10"/>
        <color theme="1"/>
        <rFont val="Calibri"/>
        <family val="2"/>
        <charset val="238"/>
        <scheme val="minor"/>
      </rPr>
      <t xml:space="preserve"> Krótkie Łańcuchy Dostaw - alternatywą dla gospodarstw w województwie lubuskim  </t>
    </r>
    <r>
      <rPr>
        <sz val="10"/>
        <color theme="1"/>
        <rFont val="Calibri"/>
        <family val="2"/>
        <charset val="238"/>
        <scheme val="minor"/>
      </rPr>
      <t xml:space="preserve">                                                                                                                                                                                                                                                   </t>
    </r>
    <r>
      <rPr>
        <b/>
        <sz val="10"/>
        <color theme="1"/>
        <rFont val="Calibri"/>
        <family val="2"/>
        <charset val="238"/>
        <scheme val="minor"/>
      </rPr>
      <t>7. KONFERENCJA [INNE]</t>
    </r>
    <r>
      <rPr>
        <sz val="10"/>
        <color theme="1"/>
        <rFont val="Calibri"/>
        <family val="2"/>
        <charset val="238"/>
        <scheme val="minor"/>
      </rPr>
      <t xml:space="preserve"> (29.IX.2020 r.) - </t>
    </r>
    <r>
      <rPr>
        <b/>
        <sz val="10"/>
        <color theme="1"/>
        <rFont val="Calibri"/>
        <family val="2"/>
        <charset val="238"/>
        <scheme val="minor"/>
      </rPr>
      <t>38 uczestników</t>
    </r>
    <r>
      <rPr>
        <sz val="10"/>
        <color theme="1"/>
        <rFont val="Calibri"/>
        <family val="2"/>
        <charset val="238"/>
        <scheme val="minor"/>
      </rPr>
      <t xml:space="preserve"> - </t>
    </r>
    <r>
      <rPr>
        <i/>
        <sz val="10"/>
        <color theme="1"/>
        <rFont val="Calibri"/>
        <family val="2"/>
        <charset val="238"/>
        <scheme val="minor"/>
      </rPr>
      <t xml:space="preserve">Rolnictwo ekologiczne - szansą rozwoju gospodarstwa rolnego  </t>
    </r>
    <r>
      <rPr>
        <sz val="10"/>
        <color theme="1"/>
        <rFont val="Calibri"/>
        <family val="2"/>
        <charset val="238"/>
        <scheme val="minor"/>
      </rPr>
      <t xml:space="preserve"> </t>
    </r>
  </si>
  <si>
    <t>Komentarz pod tabelą</t>
  </si>
  <si>
    <t xml:space="preserve">Komentarz do punktu 8 Budżet sieci w PLN: </t>
  </si>
  <si>
    <r>
      <rPr>
        <b/>
        <sz val="11"/>
        <color theme="1"/>
        <rFont val="Calibri"/>
        <family val="2"/>
        <charset val="238"/>
        <scheme val="minor"/>
      </rPr>
      <t>Ad. 2.</t>
    </r>
    <r>
      <rPr>
        <sz val="11"/>
        <color theme="1"/>
        <rFont val="Calibri"/>
        <family val="2"/>
        <charset val="238"/>
        <scheme val="minor"/>
      </rPr>
      <t xml:space="preserve"> W ramach dotacji celowej sfinansowano w </t>
    </r>
    <r>
      <rPr>
        <b/>
        <sz val="11"/>
        <color theme="1"/>
        <rFont val="Calibri"/>
        <family val="2"/>
        <charset val="238"/>
        <scheme val="minor"/>
      </rPr>
      <t>2020 r. koszty funkcjonowania w wysokości 180 853,08 zł.</t>
    </r>
    <r>
      <rPr>
        <sz val="11"/>
        <color theme="1"/>
        <rFont val="Calibri"/>
        <family val="2"/>
        <charset val="238"/>
        <scheme val="minor"/>
      </rPr>
      <t xml:space="preserve"> Na przedmiotowe koszty składały się wydatki na wynagrodzenia dla dwóch pracowników zespołu SIR pełniących funkcję koordynatorów SIR (24 etatomiesiące) - 2 etaty w okresie od 01.01. do 31.12.2020 r. i związane z nimi składki na ubezpieczenie społeczne, Fundusz Pracy. Zadania zaplanowane przez LODR  w ramach Planu Operacyjnego 2020-2021 zostały zrealizowane, jednakże z powodu sytuacji epidemicznej w kraju, związanej z Covid-19, konieczna była zmiana niektórych form realizacji operacji. W związku z wprowadzonymi obostrzeniami część operacji została zrealizowane w formie filmów. W tym celu, w ramach otrzymanej dotacji, LODR w Kalsku zakupił sprzęt i wyposażenie niezbędne do realizacji i montażu materiałów filmowych (zakup i dostawa sprzętu fotograficznego tj. aparat fotograficzny, torba na aparat, karta pamięci 64 GB, akumulator do aparatu, GRIP urządzenie posiadające komorę na dwa akumulatory, rejestrator dźwięku, mikrofon, statyw z torbą oraz zakup komputera ze specjalistycznym oprogramowaniem do montażu filmów) dla realizacji zadań pracowników KSOW w ramach Planu Działania Pomocy Technicznej w zakresie </t>
    </r>
    <r>
      <rPr>
        <i/>
        <sz val="11"/>
        <color theme="1"/>
        <rFont val="Calibri"/>
        <family val="2"/>
        <charset val="238"/>
        <scheme val="minor"/>
      </rPr>
      <t>Sieci na rzecz innowacji w rolnictwie i na obszarach wiejskich</t>
    </r>
    <r>
      <rPr>
        <sz val="11"/>
        <color theme="1"/>
        <rFont val="Calibri"/>
        <family val="2"/>
        <charset val="238"/>
        <scheme val="minor"/>
      </rPr>
      <t>. Realizację filmów powierzył pracownikowi zatrudnionemu w okresie: od czerwca do grudnia 2020 r. (7 etatomiesięcy w wymiarze 0,5 etatu i 100% zaangażowania). Ponadto, zostało zatrudnionych 2 pracowników w wymiarze 0,5 etatu zaangażowanych w realizację poszczególnych operacji (2 etatomiesięcy po 0,5 etatu i 100% zaangażowania). Zespół SIR realizował powierzone zadania ds. innowacji w rolnictwie i na obszarach wiejskich, które zostały wskazane w zakresach czynności pracowników. Wydatki zaplanowane w ramach Funkcjonowania SIR na rok 2020 r. w kwocie 200 000 zł, zostały zrealizowane w 90,43% w kwocie 180 853,08 zł. Niewykorzystane środki finansowe w ramach wsparcia funkcjonowania związane były z brakiem zatrudnienia pracownika na stanowisku brokera (brak ofert spełniających warunki wskazane w ogłoszeniu oferty pracy). Zakres obowiązków brokera był wykonywany przez 2 pracowników na stanowisku specjalisty.</t>
    </r>
    <r>
      <rPr>
        <sz val="11"/>
        <color rgb="FFFF0000"/>
        <rFont val="Calibri"/>
        <family val="2"/>
        <charset val="238"/>
        <scheme val="minor"/>
      </rPr>
      <t xml:space="preserve"> </t>
    </r>
    <r>
      <rPr>
        <sz val="11"/>
        <rFont val="Calibri"/>
        <family val="2"/>
        <charset val="238"/>
        <scheme val="minor"/>
      </rPr>
      <t xml:space="preserve">Na koszty funkcjonowania w 2020 r. składały się delegacje krajowe pracowników zespołu SIR w łącznej ilości 20 sztuk oraz koszty związane z zakupem materiałów biurowych (m. in. tonery, papier, drobny asortyment biurowy, zakup środków dezynfekujących, wydruk plakatu). W ramach ułatwiania tworzenia sieci kontaktów pomiędzy partnerami zespół SIR pozbawiony brokera, promował innowacje w zakresie sieci na rzecz rolnictwa i na obszarach wiejskich poprzez artykuły w miesięczniku "Lubuskie Aktualności Rolnicze" oraz stronie internetowej www.lodr.pl (zakładka: </t>
    </r>
    <r>
      <rPr>
        <i/>
        <sz val="11"/>
        <rFont val="Calibri"/>
        <family val="2"/>
        <charset val="238"/>
        <scheme val="minor"/>
      </rPr>
      <t>Innowacje</t>
    </r>
    <r>
      <rPr>
        <sz val="11"/>
        <rFont val="Calibri"/>
        <family val="2"/>
        <charset val="238"/>
        <scheme val="minor"/>
      </rPr>
      <t>), mediach społecznościowych (facebook). Na rzecz wspierania innowacji w rolnictwie i na obszarach wiejskich zespół SIR na bieżąco informował uczestników (doradców) miesięcznych narad organizowanych w siedzibie LODR w Kalsku o idei działania SIR, obowiązującymi oraz projektowanymi zmianami reglamentacji prawnej, działaniem "Współpraca" w ramach PROW 2014-2020. Ułatwianie tworzenia sieci kontaktów pomiędzy potencjalnymi partnerami KSOW w ramach SIR na poziomie wojewódzkim w 2020 r. związane było z organizacją 13 operacji własnych w ramach PO na lata 2020-2021, w tym m. in. szkolenia (4), warsztaty (2) oraz konferencji (1). W ramach działania "2" zrealizowano 3 operacje własne oraz 10 dot. działania "5".</t>
    </r>
    <r>
      <rPr>
        <sz val="11"/>
        <color rgb="FFFF0000"/>
        <rFont val="Calibri"/>
        <family val="2"/>
        <charset val="238"/>
        <scheme val="minor"/>
      </rPr>
      <t xml:space="preserve"> </t>
    </r>
    <r>
      <rPr>
        <sz val="11"/>
        <rFont val="Calibri"/>
        <family val="2"/>
        <charset val="238"/>
        <scheme val="minor"/>
      </rPr>
      <t>Podnoszenie poziomu wiedzy potencjalnych partnerów KSOW oraz potencjalnych podmiotów chcących tworzyć grupy operacyjne odbywało się w ramach realizowanych operacji własnych oraz spotkaniach, w tym z udziałem brokera krajowego. W 2020 r. zespół SIR zorganizował 17 spotkań z krajowym brokerem i potencjalnymi partnerami w ramach naboru wniosków dot. działania „Współpraca”(03.02. udział zespołu SIR wraz z potencjalnymi partnerami i brokerem w ZODR w Barzkowicach; 30.06. narada w LODR w Kalsku, 30.06.LOIiWA; 01.07. KWB Sieniawa Sp. z o.o.; 01.07. IGRONE; 01.07. hodowcy bydła; 01.07. winnice lubuskie Bachusowe Pole, Winnica Julia; 10.08. Winnica Słoneczne Tarasy; 10.08. Leśny Klub Kolacyjny; 10.08. Urząd Marszałkowski, Lubuskie Centrum Produktu Regionalnego w Zielonej Górze;12.08. Spotkanie w Żarach z GO Żarski Len; 12.08. Spotkanie w Żarach z Lekarzem Weterynarii; 12.08. sześć winnic w rejonie powiatu krośnieńskiego, Krosno Odrzańskie; 12.08. Anielskie Ogrody w Budachowie; 12.10. Gospodarstwo Rolne Kozakiewicz w Połęcku; 12.10. Karczma Taberska w Janowcu; 05.XI spotkanie on-line z przedstawicielami potencjalnej GO w składzie: Uniwersytet Zielonogórski, LOIiWA, KWB Sieniawa Sp. z o.o., LODR w Kalsku). Dużą rolę odegrały również spotkania (14 spotkań w 2020 r.) pracowników Sieci bez obecności brokera krajowego wykonujących funkcje koordynatora z partnerami Sieci, potencjalnymi członkami grup operacyjnych oraz pozostałymi osobami oraz instytucjami zainteresowanymi działaniem "Współpraca" i tematyką SIR (08.01. spotkanie w LODR w Kalsku z przedstawicielami Związku Pszczelarskiego; 15.01. I Spotkanie Zespołu Tematycznego Hodowców Bydła z udziałem p. W. Styburskiego EPI AGRO Innowacja; 21.01. I Spotkanie Zespołu Tematycznego Winiarzy z udziałem p. Marty Czaplickiej-Pędzich z Uniwersytetu Przyrodniczego we Wrocławiu, 23.01. II Spotkanie Zespołu Tematycznego Winiarzy; 23.01. II Spotkanie Zespołu Tematycznego Hodowców Bydła z udziałem p. W. Styburskiego EPI AGRO Innowacja; 05.02. Spotkanie w ramach działania „Współparca” Dyrekcji LODR, zespołem SIR z prorektorem Uniwersytetu Zielonogórskiego; 11.02. Spotkanie w LODR z liderami hodowców bydła; 12.02. spotkanie z winnicami lubuskimi w Zielonej Górze; 14.02. spotkanie z potencjalnym partnerem p. Mikulskim w LODR w ramach działania „Współpraca”; 24.02. spotkanie w Krośnie z winnicami z rejonu powiatu krośnieńskiego; 05.03. Spotkanie z p. Wojtyniukiem w ramach działania „Współpraca”; 11.09. Gospodarstwo Rolne Kozakiewicz w Połęcku; Spotkanie on-line w dniu 17.12. z p. B. Kasperskim Anielskie Ogrody w ramach naboru wniosków KŁD; Spotkanie w dniu 22.12. w LODR w Kalsku z przedstawicielami Leśnego Klubu Kolacyjnego i głównym specjalistą ds. sprzedaży bezpośredniej). Konsekwencją zorganizowania spotkań było poszerzenie bazy partnerów SIR. Przy tym, zespół SIR w 2020 r. zdobywał wiedzę i podnosił kwalifikacje w zakresie wiedzy o SIR i działaniu "Współpraca" podczas spotkania informacyjno-szkoleniowego (23-24.IX.2020 r.) dla brokerów oraz koordynatorów SIR organizowanych przez CDR - Oddział Warszawa oraz spotkaniach cotygodniowych, naradach on-line, organizowanych przez CDR dla pracowników WODR wykonujących zadania na rzecz SIR. Ponadto, zespół SIR uczestniczył w wydarzeniach służących wymianie informacji, spostrzeżeń oraz doświadczeń w tym brał udział w dniu 13.01.2020 r. w MRiRW w „Kiermaszu inicjatyw innowacyjnych”, w dniach 14-15.09.2020 r. w spotkaniu dla partnerów AKIS, jednostek doradztwa rolniczego w Minikowie, udział w dniach 13-14.10.2020 r. we Wrocławiu w szkoleniu „Partnerstwo dla rozwoju IV”, udział (on-line) w dniach 08-09.12.2020 r. w „V Forum Wiedzy i Innowacji” organizowanym przez CDR Brwinów oraz udział w dniu 23.01.2020 r. w spotkaniu Grupy GTI oraz 15.12.2020 r. w VII Posiedzeniu GTI Grupy ds. Innowacji w rolnictwie z przedstawicielami MRiRW, CDR i ODR oraz brano udział w trybie obiegowym Grupy Tematycznej ds. innowacji w rolnictwie i na obszarach wiejskich działającej przy Grupie Roboczej ds. KSOW.</t>
    </r>
  </si>
  <si>
    <t>Jednostka wdrażająca: Łódzki Ośrodek Doradztwa Rolniczego z siedzibą w Bratoszewicach</t>
  </si>
  <si>
    <t>Komentarz:                                                                                                                                                                                                                                                            Konferencja pn. „Rolniczy Handel Detaliczny – innowacyjny kierunek promocji i sprzedaży produktów pszczelich.”                                                                   Szkolenia pn. „Innowacyjna uprawa ziemniaka w województwie łódzkim” - w ramach operacji odbyły się 2 szkolenia.                                                 Spotkania pn. „Lokalne Partnerstwo do spraw Wody ” - w ramach operacji odbyły się 3 spotkania w roku 2020.                                                                       Konkurs pn. „XIII edycja ogólnopolskiego Konkursu na Najlepsze Gospodarstwo Ekologiczne - finał wojewódzki.”                                                                  Konkurs pn. „Konkurs Najlepszy Doradca Ekologiczny.”                                                                                                                                                                                        Wyjazd studyjny pn. „Rolnictwo ekologiczne - szansa dla rolników i konsumentów."</t>
  </si>
  <si>
    <t xml:space="preserve">Komentarz:                                                                                                                                                                                                                                                 Konferencja pn. „Rolniczy Handel Detaliczny – innowacyjny kierunek promocji i sprzedaży produktów pszczelich” - 100 uczestników.                                                                  Szkolenia pn. „Innowacyjna uprawa ziemniaka w województwie łódzkim” - 2 szkolenia x 50 osób = 100 uczestników                                               Spotkania pn. „Lokalne Partnerstwo do spraw Wody” - 3 spotkania w których udział wzięły łącznie 134 osoby.                                                                         Konkurs pn. „XIII edycja ogólnopolskiego Konkursu na Najlepsze Gospodarstwo Ekologiczne - finał wojewódzki” - 6 uczestnikóww.                                                              Konkurs pn. „Konkurs Najlepszy Doradca Ekologiczny” - 7 uczestników.                                                                                                                                                                                       Wyjazd studyjny pn. „Rolnictwo ekologiczne - szansa dla rolników i konsumentów" - 30 uczestników. </t>
  </si>
  <si>
    <t xml:space="preserve"> Komentarz:                                                                                                                                                                                                                                                                 26 publikacji na stronie internetowej Łódzkiego Ośrodka Doradztwa Rolniczego zs. w Bratoszewicach (www.lodr-bratoszewice.pl)
oraz 6 publikacji w miesięczniku Rada (wydawnictwo Łódzkiego Ośrodka Doradztwa Rolniczego zs. w Bratoszewicach). </t>
  </si>
  <si>
    <t xml:space="preserve">Komentarz:                                                                                                                                                                                                                                                           Spotkania organizowane przez lub z udziałem brokera innowacji lub koordynatora SIR w ramach funkcjonowania SIR, w tym:
1. Spotkania mające na celu wsparcie dla istniejących lub tworzących się Grup Operacyjnych EPI.                                                                                                 W 2020 r. Łódzki Ośrodek Doradztwa Rolniczego zs. w Bratoszewicach prowadził rozmowy o partnerstwie w ramach SIR i realizacji wspólnych projektów w ramach działania „Współpraca” z Instytutem Biotechnologii Przemysłu Rolno-Spożywczego im. Wacława Dąbrowskiego, Politechniką Łódzką, Instytut Rozrodu Zwierząt i Badań Żywności PAN, Uniwersytet Przyrodniczy we Wrocławiu, Fundacja "Na Zdrowie" z siedzibą w Warszawie, Szkołą Główna Gospodarstwa Wiejskiego w Warszawie, Politechniką Łódzką, Uniwersytetem Przyrodniczym w Lublinie, Instytutem Hodowli i Aklimatyzacji Roślin - PAN. Wynikiem tych spotkań jest utworzenie sześciu grup operacyjnych w skład, których wchodzą Instytut Biotechnologii, Przemysłu Rolno-Spożywczego im. Wacława Dąbrowskiego w Łodzi, Uniwersytet Przyrodniczy w Lublinie, Instytut Rozrodu Zwierząt i Badań Żywności PAN, Uniwersytet Przyrodniczy we Wrocławiu, Fundacja "Na Zdrowie" z siedzibą w Warszawie oraz Politechnika Łódzka. Spotkania z ww. podmiotami pozwoliły na wymianę wiedzę w zakresie innowacji, nawiązano bliższą współpracę, dzięki której jednostki naukowe wspierają wiedzą merytoryczną szkolenia organizowane przez SIR, wydają opinię w zakresie innowacyjności projektów oraz wspierają poszukiwanie partnerów SIR. Kontynuowano współpracę w ramach działających już dwóch grup operacyjnych z jednostkami naukowymi: Uniwersytetem Przyrodniczym w Poznaniu oraz z Instytutem  Biotechnologii Przemysłu Rolno-Spożywczego im. Wacława Dąbrowskiego, a także z firmą zajmująca się innowacjami w rolnictwie Smart Soft Solutions Sp. z o.o.                                                                                                                                                                                                                                         2. Spotkania z partnerami KSOW w celu realizacji wspólnych projektów.                                                                                                                                                                                                                       Kontynuowano współpracę z Wojewódzkim Związkiem Pszczelarzy w Łodzi oraz Rejonowym Kołem Pszczelarzy w Bełchatowie w ramach podpisanych porozumień o współpracy na rzecz realizacji wspólnych projektówch dotyczących innowacji w rolnictwie i na obszarach wiejskich.                                                                                                                                 3. Udział w spotkaniach Grupy tematycznej ds. innowacji w rolnictwie i na obszarach wiejskich.                                                                                      Przedstawiciel ŁODR brał udział w spotkaniach Grupy tematycznej ds. innowacji w rolnictwie i na obszarach wiejskich.                                                                           
                                                                                                                                                                                                                                                                                                              </t>
  </si>
  <si>
    <t xml:space="preserve">Komentarz:                                                                                                                                                                                                                                                              Liczba osob zaangażowanych w punktach 4.2 i 4.3.                                                                                                                                                                                                                                                     </t>
  </si>
  <si>
    <t>Komentarz:                                                                                                                                                                                                                                                         Konferencja pn. „Rolniczy Handel Detaliczny – innowacyjny kierunek promocji i sprzedaży produktów pszczelich.”                                                                   Szkolenia pn. „Innowacyjna uprawa ziemniaka w województwie łódzkim” - w ramach operacji odbyły się 2 szkolenia.                                                 Spotkania pn. „Lokalne Partnerstwo do spraw Wody ” - w ramach operacji odbyły się 3 spotkania w roku 2020.                                                                                                                                                                                                                                                          Wyjazd studyjny pn. „Rolnictwo ekologiczne - szansa dla rolników i konsumentów."</t>
  </si>
  <si>
    <t xml:space="preserve">Komentarz:                                                                                                                                                                                                                                                        Konferencja pn. „Rolniczy Handel Detaliczny – innowacyjny kierunek promocji i sprzedaży produktów pszczelich” - 100 uczestników.                                                                  Szkolenia pn. „Innowacyjna uprawa ziemniaka w województwie łódzkim” - 2 szkolenia x 50 osób = 100 uczestników                                               Spotkania pn. „Lokalne Partnerstwo do spraw Wody” - 3 spotkania w których udział wzięły łącznie 134 osoby.                                                                                                                                                                                                                                                               Wyjazd studyjny pn. „Rolnictwo ekologiczne - szansa dla rolników i konsumentów" - 30 uczestników.                                                                                             Interesariusze, którzy brali udział w działaniach szkoleniowych to:                                                                                                                                                   pszczelarze, rolnicy, rolnicy ekologiczni, producenci ziemniaka lub zamierzający podjąć taką produkcję, potencjalni partnerzy LPW, instytucje pracujące na rzecz rolnictwa  ekologicznego, mieszkańcy obszarów wiejskich, pracownicy naukowi, doradcy rolniczy, pracownicy jednostek doradztwa rolniczego, inne podmioty zainteresowane tematyką danego szkolenia. </t>
  </si>
  <si>
    <t xml:space="preserve">W skład kosztów dotyczących funkcjonowania wchodziły wydatki na: wynagrodzenia pracowników SIR wraz z kosztami pracodawcy, materiały biurowe i eksploatacyjne, wyposażenie biura pracowników SIR, koszty podróży służbowych pracowników SIR.  </t>
  </si>
  <si>
    <t>Jednostka wdrażająca: Małopolski Ośrodek Doradztwa Rolniczego w Karniowicach</t>
  </si>
  <si>
    <t>Stan na: 2020-12-31</t>
  </si>
  <si>
    <t>Komentarz:  W punkcie tym ujęto szkolenia (12), konferencje (1), wyjazdy studyjne (1) i konkursy (2).</t>
  </si>
  <si>
    <t xml:space="preserve"> Komentarz: W punkcie ujęto publikacje papierowe w formie ulotek (1), broszur (3), raportów (2) oraz wyprodukowane materiały  filmowe (8).</t>
  </si>
  <si>
    <t>Komentarz: W kategorii "Inne" umieszczono konferencje.</t>
  </si>
  <si>
    <t xml:space="preserve">Komentarz:  W kategorii "Inne" - "Rodzaj działania szkoleniowego" umieszczono konferencje a w kategorii "Inne" - "Grupy interesariuszy" umieszczono rolników. </t>
  </si>
  <si>
    <t>Jednostka wdrażająca: Mazowiecki Ośrodek Doradztwa Rolniczego z siedzibą w Warszawie</t>
  </si>
  <si>
    <t>Komentarz: Innowacje łąkowo- pastwiskowe w trudnej drodzeekonomicznej po lepsze mleko i wołowinę  - 3 szkolenia, Bezpieczeństwo żywności - dobra praktyka higieniczna i produkcyjna przy wytwarzaniu żywności w warunkach domowych - 1 konferencja,Choroby i szkodniki w uprawie kukurydzy - 1 konferencja, Czynniki wpływające na sukces w chowie i hodowli bydła mlecznego - 1 konferencja, Innowacje w wielofunkcyjnym rozowju gospodarstwa rolnego - przetwórstwo na poziomie gospodarstwa 1 konferencja, Innowacyjne metody redukcji amoniaku w różnych systemach utrzymania zwierząt gospodarskich - 1 konferencja, Innowacyjne metody uprawy warzyw w tunelach foliowych - 1 konferencja, Innowacyjne rozwiązania w uprawie papryki pod osłonami wysokimi - 1 konferencja, Innowacyjne żywienei bydła mlecznego wpływające na zdrowotność stada - 1 konferencja, Innowacyjność w uprawie zbóż w województwie mazowieckim - 1 konferencja, Wsparcie dla tworzenia Lokalnych Partnerstw ds. Wody - 3 szkolenia, Rolnictwo ekologiczne- nowe wyzwania - 1 konferencja, Produkt regionalny, tradycyjny i lokalny jako źródło dodatkowego dochodu w gospodarstwie rolnym - 1 konferencji, Produkujemy zdrową truskawkę - 1 konferencja, Regeneracja środowiska gleb poprzez ich wapnowanie - 1 konferencja, VI Mazowiecka Konferencja Pszczelarska "ratujmy Pszczoły" - Innowacje w gospodace pasiecznej - 1 konferencja, Wsparcie rolników w podejmowaniu i rozowju działąlnośći pozarolniczej - 1 konferencja, Żywienie trzody chlewnej paszami bez GMO w świetle działalności grup producenckich  -1 konferencja, Efektywna współpraca z grupą-1 szkolenie, Nowoczesna i bezpieczna uprawa ziemniaka w województwie mazowieckim - 1 konferencja, Rolnictwo ekologiczne - nowe wyzwania - 1 konkurs, Innowacje w agroturystyce - 1, Rolnictwo wobec zmian klimatu - 1 konkurs.</t>
  </si>
  <si>
    <r>
      <t>Komentarz: Innowacje łąkowo- pastwiskowe w trudnej drodzeekonomicznej po lepsze mleko i wołowinę  - 60uczestników, Bezpieczeństwo żywności - dobra praktyka higieniczna i produkcyjna przy wytwarzaniu żywności w warunkach domowych - 60 uczestników, Choroby i szkodniki w uprawie kukurydzy - 77 uczestnikówe, Czynniki wpływające na sukces w chowie i hodowli bydła mlecznego - 88 uczestników, Innowacje w wielofunkcyjnym rozowju gospodarstwa rolnego - przetwórstwo na poziomie gospodarstwa - 99 uczestników, Innowacyjne metody redukcji amoniaku w różnych systemach utrzymania zwierząt gospodarskich - 72 uczestników, Innowacyjne metody uprawy warzyw w tunelach foliowych - 75 uczestników, Innowacyjne rozwiązania w uprawie papryki pod osłonami wysokimi - 70 uczestników, Innowacyjne żywienei bydła mlecznego wpływające na zdrowotność stada - 75 uczestników, Innowacyjność w uprawie zbóż w województwie mazowieckim - 106 uczestników, Wsparcie dla tworzenia Lokalnych Partnerstw ds. Wody - 132 uczestników, Rolnictwo ekologiczne- nowe wyzwania - 90 uczestników, Produkt regionalny, tradycyjny i lokalny jako źródło dodatkowego dochodu w gospodarstwie rolnym - 91 uczestników, Produkujemy zdrową truskawkę - 71 uczestników, Regeneracja środowiska gleb poprzez ich wapnowanie - 91 uczestników, VI Mazowiecka Konferencja Pszczelarska "ratujmy Pszczoły" - Innowacje w gospodace pasiecznej - 60 uczestników, Wsparcie rolników w podejmowaniu i rozowju działąlnośći pozarolniczej - 137 uczestników, Żywienie trzody chlewnej pasza</t>
    </r>
    <r>
      <rPr>
        <sz val="10"/>
        <rFont val="Calibri"/>
        <family val="2"/>
        <charset val="238"/>
        <scheme val="minor"/>
      </rPr>
      <t>mi bez GMO w świetle działalności grup producenckich  - 60 uczestników, Efektywna współpraca z grupą- 80 uczestników, Nowoczesna i bezpieczna uprawa ziemniaka w województwie mazowieckim - 119 uczestników, Rolnictwo ekologiczne - nowe wyzwania - 12 uczestników,  Innowacje w agroturystyce - 6 uczestników, Rolnictwo wobec zmian klimatu - 47,</t>
    </r>
  </si>
  <si>
    <t xml:space="preserve"> Komentarz: Choroby i szkodniki w uprawie kukurydzy - 500 egzemplarzy, Czynniki wpływające na sukces w chowie i hodowli bydła mlecznego - 500 egzemplarzy, Innowacje w wielofunkcyjnym rozowju gospodarstwa rolnego - przetwórstwo na poziomie gospodarstwa - 400 egzemplarzy, Innowacyjne metody redukcji amoniaku w różnych systemach utrzymania zwierząt gospodarskich - 500 egzemplarzy, Innowacyjne metody uprawy warzyw w tunelach foliowych - 1 elektroniczna, Innowacyjne rozwiązania w uprawie papryki pod osłonami wysokimi - 1 elektroniczna, Wsparcie dla tworzenia Lokalnych Partnerstw ds. Wody - 1 raport, Produkujemy zdrową truskawkę - 2000 egzemlarzy, Regeneracja środowiska gleb poprzez ich wapnowanie - 1500 egzemplarzy, Wsparcie rolników w podejmowaniu i rozowju działąlnośći pozarolniczej - 1 elektroniczna, Nowoczesna i bezpieczna uprawa ziemniaka w województwie mazowieckim - 300 egzemplarzy,Dobra praktyka higieniczna i produkcyjna jako podstawa do rozowju innowacyjnego przetwórstwa żywności w warunkach domowych - 5000 ergzemplarzy, Agroturystyka wschodniego Mazowsza - 3000 egzemplarzy, Produkt regionalny, tradycyjny i lokalny jako źródło dodatkowego dochodu w gospodarstwie rolnym - 1 film, Wsparcie rolnikó w podejmowaniu i rozwoju działąlności pozarolniczej - 1 film, Rolnictwo wobec zmian klimatu - 30 filmów,</t>
  </si>
  <si>
    <t>Komentarz: Innowacje łąkowo- pastwiskowe w trudnej drodzeekonomicznej po lepsze mleko i wołowinę  - 3 szkolenia, Bezpieczeństwo żywności - dobra praktyka higieniczna i produkcyjna przy wytwarzaniu żywności w warunkach domowych - 1 konferencja, Choroby i szkodniki w uprawie kukurydzy - 1 konferencja, Czynniki wpływające na sukces w chowie i hodowli bydła mlecznego - 1 konferencja, Innowacje w wielofunkcyjnym rozowju gospodarstwa rolnego - przetwórstwo na poziomie gospodarstwa 1 konferencja, Innowacyjne metody redukcji amoniaku w różnych systemach utrzymania zwierząt gospodarskich - 1 konferencja, Innowacyjne metody uprawy warzyw w tunelach foliowych - 1 konferencja, Innowacyjne rozwiązania w uprawie papryki pod osłonami wysokimi - 1 konferencja, Innowacyjne żywienei bydła mlecznego wpływające na zdrowotność stada - 1 konferencja, Innowacyjność w uprawie zbóż w województwie mazowieckim - 1 konferencja, Wsparcie dla tworzenia Lokalnych Partnerstw ds. Wody - 3 szkolenia, Rolnictwo ekologiczne- nowe wyzwania - 1 konferencja, Produkt regionalny, tradycyjny i lokalny jako źródło dodatkowego dochodu w gospodarstwie rolnym - 1 konferencji, Produkujemy zdrową truskawkę - 1 konferencja, Regeneracja środowiska gleb poprzez ich wapnowanie - 1 konferencja, VI Mazowiecka Konferencja Pszczelarska "ratujmy Pszczoły" - Innowacje w gospodace pasiecznej - 1 konferencja, Wsparcie rolników w podejmowaniu i rozowju działąlnośći pozarolniczej - 1 konferencja, Żywienie trzody chlewnej paszami bez GMO w świetle działalności grup producenckich  -1 konferencja, Efektywna współpraca z grupą-1 szkolenie, Nowoczesna i bezpieczna uprawa ziemniaka w województwie mazowieckim - 1 konferencja.</t>
  </si>
  <si>
    <t>Jednostka wdrażająca: OPOLSKI OŚRODEK DORADZTWA ROLNICZEGO W ŁOSIOWIE</t>
  </si>
  <si>
    <t xml:space="preserve">Stan na:31.12.2020 R. </t>
  </si>
  <si>
    <t xml:space="preserve">Komentarz:                                                                                                                                                                                                                                                                                     Innowacje w uprawie, technice i pielęgnacji winorośli. Aspekty prawno-ekonomiczne działalności prowadzenia winnicy w województwie opolskim, szkolenie z warszatatmi (1 dzień) P1 
Wiejskie usługi opiekuńcze – innowacyjna forma przedsiębiorczości, seminarium ( 1 dzień) P1
Produkcja serów podpuszczkowych dojrzewających w warunkach małej serowarni rzemieślniczej, szkolenie online (2 dni) P1
Terapie roślinne w profilaktyce zdrowotnej- szansą na innowacyjne wykorzystywanie surowców zielarskich (Film 28:04 min oraz skrypt do filmu w wersji online - udostępniony wszystkim zainteresowanym na stronie www.sir.oodr.pl, ) P1
Innowacyjne elementy oferty turystycznej  jako narzędzie rozwoju Opolszczyzny ( 3 filmy udostępnione wszystkim zainteresowanym na stronie www.sir.oodr.pl, webinarium jednodniowe ) P1
Opolskie zespoły tematyczne ds. innowacji w rolnictwie ( 3 spotkania jednodniowe)  P1
Szkolenie z zakresu wiedzy na temat innowacyjnych rozwiązań poboru ciepła i energii elektrycznej  konwencjonalnych oraz oze (Operacja dwuletnia, w roku 2020 zakupiono tylko materiały szkoleniowe. Realizacja operacji nastąpi w 2021 r.) 
Szkolenie wyjazdowe z zakresu rolnictwa ekologicznego pn; Możliwości zwiększenia dochodowości gospodarstw ekologicznych - przetwórstwo produktów roślinnych i zwierzęcych (3 dni) P1
Ochrona środowiska naturalnego na obszarach wiejskich (Operacja dwuletnia, w roku 2020 przeprowadzono nabór do konkursów, wyłoniono laureatów i zakupiono nagrody. W 2021 roku nastąpi organizacja konferencji w formie online) 
Szkolenia e-learningowe z zakresu innowacyjnych rozwiązań w gospodarstwach rolnych i agroturystycznych (Operacja dwuletnia, w 2020 roku przeprowadzono dwa szkolenia i opracowano materiały na pozostałe 3 szkolenia, które będą zrealizowane w 2021 roku) P!
Innowacje szansą na rozwój obszarów wiejskich – konopie włókniste (wyjazd studyjny jednodniowy) P1 
Spotkania tematyczne dt. założenia lokalnych partnerstw do spraw wody (LPW) - (2 spotkania stacjonarne, 4 spotkania online, film oraz opracowanie raportu i udostepnienie na str. www.sir.oodr.pl)  P1
Nowoczesna i bezpieczna uprawa ziemniaka w województwie opolskim (jednodniowe szkolenie online)  P1
</t>
  </si>
  <si>
    <t xml:space="preserve">Komentarz:                                                                                                                                                                                                                                                           Innowacje w uprawie, technice i pielęgnacji winorośli. Aspekty prawno-ekonomiczne działalności prowadzenia winnicy w województwie opolskim, szkolenie z warszatatmi - 30 uczestników
Wiejskie usługi opiekuńcze – innowacyjna forma przedsiębiorczości, seminarium - 25 uczestników
Produkcja serów podpuszczkowych dojrzewających w warunkach małej serowarni rzemieślniczej, szkolenie online - 25 uczestników
Innowacyjne elementy oferty turystycznej  jako narzędzie rozwoju Opolszczyzny ( 3 filmy udostępnione wszystkim zainteresowanym na stronie www.sir.oodr.pl, webinarium jednodniowe ) - 25 uczestników
Opolskie zespoły tematyczne ds. innowacji w rolnictwie ( 3 spotkania jednodniowe) -51 uczestników
Szkolenie z zakresu wiedzy na temat innowacyjnych rozwiązań poboru ciepła i energii elektrycznej  konwencjonalnych oraz oze (Operacja dwuletnia, w roku 2020 zakupiono tylko materiały szkoleniowe. Realizacja operacji nastąpi w 2021 r.) 
Szkolenie wyjazdowe z zakresu rolnictwa ekologicznego pn; Możliwości zwiększenia dochodowości gospodarstw ekologicznych - przetwórstwo produktów roślinnych i zwierzęcych - 40 uczestników
Ochrona środowiska naturalnego na obszarach wiejskich (Operacja dwuletnia, w roku 2020 przeprowadzono nabór do konkursów, wyłoniono laureatów i zakupiono nagrody. W 2021 roku nastąpi organizacja konferencji w formie online) - 13 uczestników
Szkolenia e-learningowe z zakresu innowacyjnych rozwiązań w gospodarstwach rolnych i agroturystycznych (Operacja dwuletnia, w 2020 roku przeprowadzono dwa szkolenia i opracowano materiały na pozostałe 3 szkolenia, które będą zrealizowane w 2021 roku) - 50 uczestników 
Innowacje szansą na rozwój obszarów wiejskich – konopie włókniste - 25 uczestników
Spotkania tematyczne dt. założenia lokalnych partnerstw do spraw wody (LPW)  - 120 uczestników
Nowoczesna i bezpieczna uprawa ziemniaka w województwie opolskim  - 70 uczestników
</t>
  </si>
  <si>
    <t xml:space="preserve"> Komentarz:                                                                                                                                                                                                                                                                                             Wyniki doświadczeń terenowych za rok 2019 - 300 egzemplarzy
Nowoczesna produkcja mleka - 250 egzemplarzy
Chów i hodowla trzody chlewnej – innowacyjne gospodarstwo produkcyjne - 250 egzemplarzy
Przewodnik po polu doświadczalnym OODR w Łosiowie 2020  -  450 egzemplarzy                                                                                                                                                          Innowacyjne rozwiązania techniczne zapobiegające zmianom klimatu - racjonalne gospodarowanie wodą w gospodarstwie rolnym i ograniczanie strat azotu w produkcji rolniczej - 500 egzemplarzy
Nowoczesne rozwiązania zwiększające bezpieczeństwo i komfort pracy rolników - e- broszura zamieszczona na str. www.sir.oodr.pl
Soja - ważne wskazówki nowoczesnej uprawy - 500 egzemplarzy
System retencji rozproszonej jako element gospodarowania wodą - samouczek w wersji online zamieszcony na str. www.sir.oodr.pl
Broszury infomacyjne z zakresu wdrażania innowacyjnych rozwiązań w rolnictwie i na obszarach wiejskich - 4*250 egzemparzy                                                          Zatrzymaj Smog! Innowacyjne rozwiazania walki ze smogiem poprzez zastosowanie nowoczesnych metod energetycznych, w tym zastosowanie odnawialnych źródeł energii   - 500 egzemplarzy                                                                                                                                                                                                             Terapie roślinne w profilaktyce zdrowotnej- szansą na innowacyjne wykorzystywanie surowców zielarskich (Film 28:04 min oraz skrypt do filmu w wersji online - udostępniony wszystkim zainteresowanym na stronie www.sir.oodr.pl, )                                                                                                 Spotkania tematyczne dt. założenia lokalnych partnerstw do spraw wody (LPW) - (2 spotkania stacjonarne, 4 spotkania online, film oraz opracowanie raportu i udostepnienie na str. www.sir.oodr.pl)</t>
  </si>
  <si>
    <t xml:space="preserve">Komentarz:                                                                                                                                                                                                                                                           Innowacje w uprawie, technice i pielęgnacji winorośli. Aspekty prawno-ekonomiczne działalności prowadzenia winnicy w województwie opolskim, szkolenie z warszatatmi (1 dzień) P1 
Wiejskie usługi opiekuńcze – innowacyjna forma przedsiębiorczości, seminarium ( 1 dzień) P1
Produkcja serów podpuszczkowych dojrzewających w warunkach małej serowarni rzemieślniczej, szkolenie online (2 dni) P1
Innowacyjne elementy oferty turystycznej  jako narzędzie rozwoju Opolszczyzny ( 3 filmy udostępnione wszystkim zainteresowanym na stronie www.sir.oodr.pl, webinarium jednodniowe ) P1
Opolskie zespoły tematyczne ds. innowacji w rolnictwie ( 3 spotkania jednodniowe)  P1
Szkolenie z zakresu wiedzy na temat innowacyjnych rozwiązań poboru ciepła i energii elektrycznej  konwencjonalnych oraz oze (Operacja dwuletnia, w roku 2020 zakupiono tylko materiały szkoleniowe. Realizacja operacji nastąpi w 2021 r.) 
Szkolenie wyjazdowe z zakresu rolnictwa ekologicznego pn; Możliwości zwiększenia dochodowości gospodarstw ekologicznych - przetwórstwo produktów roślinnych i zwierzęcych (3 dni) P1
Szkolenia e-learningowe z zakresu innowacyjnych rozwiązań w gospodarstwach rolnych i agroturystycznych (Operacja dwuletnia, w 2020 roku przeprowadzono dwa szkolenia i opracowano materiały na pozostałe 3 szkolenia, które będą zrealizowane w 2021 roku) P!
Innowacje szansą na rozwój obszarów wiejskich – konopie włókniste (wyjazd studyjny jednodniowy) P1 
Spotkania tematyczne dt. założenia lokalnych partnerstw do spraw wody (LPW) - (2 spotkania stacjonarne, 4 spotkania online, film oraz opracowanie raportu i udostepnienie na str. www.sir.oodr.pl)  P1
Nowoczesna i bezpieczna uprawa ziemniaka w województwie opolskim (jednodniowe szkolenie online)  P1
</t>
  </si>
  <si>
    <t xml:space="preserve">Komentarz:                                                                                                                                                                                                                                             Innowacje w uprawie, technice i pielęgnacji winorośli. Aspekty prawno-ekonomiczne działalności prowadzenia winnicy w województwie opolskim, szkolenie z warszatatmi - 30 uczestników
Wiejskie usługi opiekuńcze – innowacyjna forma przedsiębiorczości, seminarium - 25 uczestników
Produkcja serów podpuszczkowych dojrzewających w warunkach małej serowarni rzemieślniczej, szkolenie online - 25 uczestników
Innowacyjne elementy oferty turystycznej  jako narzędzie rozwoju Opolszczyzny ( 3 filmy udostępnione wszystkim zainteresowanym na stronie www.sir.oodr.pl, webinarium jednodniowe ) - 25 uczestników
Opolskie zespoły tematyczne ds. innowacji w rolnictwie ( 3 spotkania jednodniowe) -51 uczestników
Szkolenie z zakresu wiedzy na temat innowacyjnych rozwiązań poboru ciepła i energii elektrycznej  konwencjonalnych oraz oze (Operacja dwuletnia, w roku 2020 zakupiono tylko materiały szkoleniowe. Realizacja operacji nastąpi w 2021 r.) 
Szkolenie wyjazdowe z zakresu rolnictwa ekologicznego pn; Możliwości zwiększenia dochodowości gospodarstw ekologicznych - przetwórstwo produktów roślinnych i zwierzęcych - 40 uczestników
Szkolenia e-learningowe z zakresu innowacyjnych rozwiązań w gospodarstwach rolnych i agroturystycznych (Operacja dwuletnia, w 2020 roku przeprowadzono dwa szkolenia i opracowano materiały na pozostałe 3 szkolenia, które będą zrealizowane w 2021 roku) - 50 uczestników 
Innowacje szansą na rozwój obszarów wiejskich – konopie włókniste - 25 uczestników
Spotkania tematyczne dt. założenia lokalnych partnerstw do spraw wody (LPW)  - 120 uczestników
Nowoczesna i bezpieczna uprawa ziemniaka w województwie opolskim  - 70 uczestników
 </t>
  </si>
  <si>
    <t>-</t>
  </si>
  <si>
    <t>Jednostka wdrażająca: PODKARPACKI OŚRODEK DORADZTWA ROLNICZEGO Z SIEDZIBĄ W BOGUCHWALE</t>
  </si>
  <si>
    <t xml:space="preserve">Stan na: 31.12.2020 R. </t>
  </si>
  <si>
    <t xml:space="preserve">Komentarz:
1. Organizacja stoiska informacyjnego w zakresie promocji SIR oraz działania ,, Współpraca'' podczas imprez wystawienniczych organizowanych przez PODR  tj:   Wirtualnego Dznia  Pola,  Targów innowacji, XIV Jesiennej Giełdy Ogrodniczej połączonej z świętem winobrania -  -  3 szt 
2. konferencja  ,, Życie mlekiem i miodem płynące'' - 1 
3. spotkania ,, Lokalne Partnerstwo ds. wody'' - 5
4.  konferencja ,, Rolnictwo ekologiczne - szansą dla rolników i konsumentów  ' - 2 
5. konkursy - ,, Najlepszy doradca ekologiczny''- 1 
6. konkurs  ,, Najlepsze gospodarstwo ekologiczne'' - 1 
7. konferencja  ,,Nowoczesna i bezpieczna produkcja ziemniaka w województwie podkarpackim''  - 1 
8. szkolenie połaczone z warsztatami ,, Sieciowanie - narzędzim  budowy partnerstw'' - 1 
</t>
  </si>
  <si>
    <t xml:space="preserve">Komentarz:
1. Organizacja stoiska informacyjnego w zakresie promocji SIR oraz działania ,, Współpraca'' podczas imprez wystawienniczych organizowanych przez PODR  tj:   Wirtualnego Dznia  Pola,  Targów innowacji, XIV Jesiennej Giełdy Ogrodniczej połączonej z świętem winobrania - ok 60 000 uczestników
2. konferencja  ,, Życie mlekiem i miodem płynące'' - 300 uczestników
3. spotkania ,, Lokalne Partnerstwo ds. wody'' - 115 uczestników 
4.  konferencja ,, Rolnictwo ekologiczne - szansą dla rolników i konsumentów  ' - 160 uczestników 
5. konkursy - ,, Najlepszy doradca ekologiczny'' -  liczba zgłoszeń 12 ( liczba laureatów 4) 
6. konkurs  ,, Najlepsze gospodarstwo ekologiczne'' --liczba zgłoseń 17 ( liczba laureatów 3) 
7. konferencja  ,,Nowoczesna i bezpieczna produkcja ziemniaka w województwie podkarpackim''  - 124 uczestników 
8. szkolenie połaczone z warsztatami ,, Sieciowanie - narzędzim  budowy partnerstw'' - 20 uczestników 
</t>
  </si>
  <si>
    <t xml:space="preserve"> Komentarz:
1. Katalog - ,,Podkarpackie produkty ekologiczne '' nakład 1000 szt. 
2. Rozpropagowanie ulotek informacyjnych dot. działania ,, Współpraca ' nakład  2000 szt. 
3. Platforma Podkarpacki E-Bazarek -   1 ( 1. reklama w radio - 447 szt,  reklama w TV - 7 szt, reklama na nośniku multimedialnym - 7 szt,  reklama na bilbordzie - 10 szt) , liczba zarejestrowanych uczestników  - 1000 podmiotów 
</t>
  </si>
  <si>
    <t xml:space="preserve">Komentarz:
1.Publikacja zawierajaca przyklady operacji realizowanych w ramach planu operacyjnego KSOW  w 2019 r. ( nakład 70 szt)  - wydaną przzez MRiRW dep. Wsparcia Rolników -  1 
2. Publikacja w formie elektronicznej - ,, Aktywny staruszek – gospodarstwa opiekuńcze jako forma aktywizacji seniorów na wsi''.  - 1 </t>
  </si>
  <si>
    <t xml:space="preserve">Komentarz:
1.Grupa dotycząca tematyki związanej z wydłuzeniem świeżości mięsa drobiowego. W skład grupy wchodza przedstawiciele instytucji : Uniwersytetu Rzeszowskiego,  Zakłdów Drobiarskich RES-DROB,  Firmy produkującej folię - POLKAR, firmy produkującej środki grzybobójcze - DELTA, PODR. 
2. Grupa dotycząca tematyki zwiazanej z opracowaniem i wdrożeniem innowacyjnych produktów z mleka i mięsa na bazie wysokiej jakości surowców poprzez wykorzystanie TUZ terenów górskich i podgórskich oraz podniesienie poziomu dobrostanu zwierząt (bydła i kóz). W skład grupy wchodzą przedstawiciele instytucji tj. : Uniwersytet Rzeszowski, Instytut Zootechniki w Odrzechowej, Małopoplskie Centrum Biotechnologii, Państwowa Wyższa Szkoła Zawodowa w Sanoku oraz PODR. 
3. Grupa tematyczna dot. wydłuzenia trwałości jabłek na potrzeby rynków zagranicznych.  W skład grupy wchodza przedstawiciele instytucji : Uniwersytet Rzeszowski, Klaster Rolno-spożywczy, Firma Mega, Grupy Producentów rolnych jabłek, firma zajmujaca sie eksportem jabłek oraz PODR
4. Grupa tematyczna dot. walki z warrozą za pomocą ultradzwięków. 
5. Grupa dotycząca tematyki związanej z krótkimi  łańcuchami dostaw - sprzedaż bez pośredników
6. Grupa dotycząca tematyki związanej z uprawą ziół w gospodarstwie w celu polepszenia płodozmianu i  poprawy właściwości gleby.
</t>
  </si>
  <si>
    <t xml:space="preserve">Komentarz:
1.  udział pracowników działających na rzecz SIR w spotkaniach organizowanych przez CDR.  ( 16 spotkań w trybie online oraz 1 stacjonarne (2 dniowe) </t>
  </si>
  <si>
    <t xml:space="preserve">Komentarz:
1.  udział pracowników działających na rzecz SIR w spotkaniach organizowanych przez CDR.  ( 16 spotkań -48 osób oraz 1 stacjonarne - 2 osoby )  </t>
  </si>
  <si>
    <t>Poniesione koszty zwiazane są z realizacją operacji własnych</t>
  </si>
  <si>
    <t>W ramach dotacji celowej finansowano 28,5  etatów ( 3 osoby). W wyniku uzyskanego dofinansowania PODR w Boguchwale kontynuował  prace w zakresie realizacji zadań związanych z koordynacją wdrażania Sieci na rzecz innowacji w rolnictwie
 i na obszarach wiejskich na poziomie wojewódzkim, tworzeniem sieci kontaktów pomiędzy partnerami SIR oraz udziałem 
w opracowywaniu dokumentów związanych z funkcjonowaniem SIR.  Ponadto finansowano koszty delegacji, wyposażenia  oraz  zakupu sprzętu i materiałów.</t>
  </si>
  <si>
    <t>Jednostka wdrażająca: Podlaski Ośrodek Doradztwa Rolniczego w Szepietowie</t>
  </si>
  <si>
    <t>Komentarz: Pierwsza podlaska akademia serowarska – warsztaty, wyjazd studyjny
Innowacyjne technologie wykorzystywane przy budowie oraz wyposażeniu obór – webinarium
Nowatorskie rozwiązania w produkcji mleka -  webinarium, publikacja
Hodowla pszczół – zakładanie  i prowadzenie pasieki - warsztaty
Upowszechnianie innowacji z zakresu rolnictwa ekologicznego na przykładzie Francji – wyjazd studyjny
Zdrowie zaczyna się na talerzu - publikacja
Innowacyjne rozwiązania w rolnictwie z zakresu uprawy roślin w warunkach suszy – kampania informacyjno-promocyjna
Innowacyjne i efektywne wykorzystanie narzędzi wspomagających zarządzanie stadem krów mlecznych - publikacja
Lokalne Partnerstwo ds. Wody – spotkanie tematyczne, broszura</t>
  </si>
  <si>
    <t>Komentarz: Pierwsza podlaska akademia serowarska – warsztaty, wyjazd studyjny
Innowacyjne technologie wykorzystywane przy budowie oraz wyposażeniu obór – webinarium
Nowatorskie rozwiązania w produkcji mleka -  webinarium, publikacja
Hodowla pszczół – zakładanie  i prowadzenie pasieki - warsztaty
Upowszechnianie innowacji z zakresu rolnictwa ekologicznego na przykładzie Francji – wyjazd studyjny
Lokalne Partnerstwo ds. Wody – spotkanie tematyczne, broszura
Nowoczesna i bezpieczna uprawa ziemniaka w warunkach woj. podlaskiego</t>
  </si>
  <si>
    <t xml:space="preserve">"Zdrowie zaczyna się na talerzu, "Nowatorskie rozwiązania w produkcji mleka", "Raport końcowy z tworzenia pilotażowego Lokalnego partnerstwa ds. wody w powiecie grajewskim", "Innowacyjne i efektywne wykorzystanie narzędzi wspomagających zarządzanie stadem krów mlecznych", </t>
  </si>
  <si>
    <t xml:space="preserve">Komentarz: rolnicy, mieszkańcy obszarów wiejskich, doradcy rolniczy, przedstawiciele instytucji świadczących usługi doradcze, producenci żywności, właściciele gospodarstw agroturystycznych, </t>
  </si>
  <si>
    <r>
      <t xml:space="preserve">Koszty zatrudnienia pracowników: </t>
    </r>
    <r>
      <rPr>
        <sz val="10"/>
        <rFont val="Calibri"/>
        <family val="2"/>
        <charset val="238"/>
        <scheme val="minor"/>
      </rPr>
      <t>20,7 etatomiesięcy na stanowisku sp. ds. innowacji; 6 etatomi</t>
    </r>
    <r>
      <rPr>
        <sz val="10"/>
        <color theme="1"/>
        <rFont val="Calibri"/>
        <family val="2"/>
        <scheme val="minor"/>
      </rPr>
      <t>esiący na stanowisku broker; zakup materiałów i wyposażenia biura; koszty delegacji krajowych i zagranicznych; koszty opłat skarbowych i pocztowych</t>
    </r>
  </si>
  <si>
    <t>Jednostka wdrażająca: Pomorski Ośrodek Doradztwa Rolniczego w Lubaniu</t>
  </si>
  <si>
    <t>1. Sieciowanie doradzrwa, praktyki rolniczej i nauki drogą do rozwiązywania zdiagnozowanych problemów na obszarach wiejskich.                                                                                                                                                                                                                                                                                                          2. Wspieranie przedsiębiorczości i innowacji na obszarach wiejskich przez podnoszenie poziomu wiedzy i umiejętności w obszarze małej przedsiębiorczości na przykładzie wojewdztwa podlaskiego                                                                                                                                                                                                      3. Innowacje w prowadzeniu gospodarstwa pasiecznego.                                                                                                                                                                                                       4. Innowacyjne rozwiązania wspierające rozwój gospodarki pasiecznej oraz ochronę pszczoły miodnej.                                                                                                  5. e-sieciowanie.                                                                                                                                                                                                                                                                                 6.Nowoczesna i bezpieczna uprawa ziemniaka w województwie pomorskim.                                                                                                                                                           7. Innowacje w ekologicznym chowie zwierząt.                                                                                                                                                                                                                                8. Ekobiznes w rolnictwie.                                                                                                                                                                                                                                                                               9. Pomorskie Partnerstwo ds. wody.                                                                                                                                                                                                                                                     10. Pomorska Wieś Innowacyjna.</t>
  </si>
  <si>
    <r>
      <t xml:space="preserve">1. Sieciowanie doradztwa, praktyki rolniczej i nauki drogą do rozwiązywania zdiagnozowanych problemów na obszarach wiejskich - 233 os.                                                                                                                                                                                                                                                                                                                  2. Wspieranie przedsiębiorczości i innowacji na obszarach wiejskich przez podnoszenie poziomu wiedzy i umiejętności w obszarze małej przedsiębiorczości na przykładzie wojewdztwa podlaskiego - 156 os.                                                                                                                                                                                                     3. Innowacje w prowadzeniu gospodarstwa pasiecznego - 30 os.                                                                                                                                                                                                       4. Innowacyjne rozwiązania wspierające rozwój gospodarki pasiecznej oraz ochronę pszczoły miodnej - 89 os.                                                                             </t>
    </r>
    <r>
      <rPr>
        <sz val="10"/>
        <rFont val="Calibri"/>
        <family val="2"/>
        <charset val="238"/>
        <scheme val="minor"/>
      </rPr>
      <t xml:space="preserve">                     5. e-sieciowanie - 169 os.                                                                                                                                                                                                                                                                                                                                                                                                                                            6. Innowacje w ekologicznym chowie zwierząt - 48 os.                                                                                                                                                                                                                                7. Ekobiznes w rolnictwie-64 os.                                                                                                                                                                                                                                                                               </t>
    </r>
  </si>
  <si>
    <t xml:space="preserve">1. Broszura " Jak założyć i prowadzić pasiekę".                                                                                                                                                                                                                         2. Broszura " Produkcja ekologiczna".                                                                                                                                                                                                                                            3. Film "Innowacje agrotechniczne w województwie pomorskim".                                                                                                                                                                           4. Film "Hodowla nowoczesnych odmian roślin uprawnych w województwie pomorskim".                                                                                                                    5. Film "Innowacje w chwie drobiu brojlerowego w województwie pomorskim".                                                                                                                                           6.  Audycja radiowa " Nowoczesna i bezpieczna uprawa ziemniaka w województwie pomorskim".                                                                                                  7. Audycja radiowa " Sieciowanie doradztwa, praktyki rolniczej i nauki drogą do rozwiązywania zdiagnozowanych problemów na obszarach wiejskich".                                                                                                                                                                                                                                                                                                        8. Audycja radiowa "„Przedsiębiorczość na terenach wiejskich — innowacyjne rozwiązania, potencjał społeczności lokalnej”.                                9. Audycja radiowa " Innowcyjne rozwiązania wspierające rozwój gospodarki pasiecznej oraz ochronę pszczoły miodnej".                                         10. Audycja radiowa " Innowacje w ekologicznym chowie zwierząt".                                                                                                                                                                    11. Audycja radiowa LPW - 1.                                                                                                                                                                                                                                                                                     12-15. Materiał filmowy emitowany w TV - 4.                                                                                                                                                                                                                                              16. Materiał filmowy z wyjazdu studyjnego publikowany w internecie - 1.                                                                                                                                                        17. Raport  LPW - 1. </t>
  </si>
  <si>
    <t>Komentarz: 1. Broszura - 2.                                                                                                                                                                                                                                                                    2. Film- 8.                                                                                                                                                                                                                                                                                                           3. Raport - 1.                                                                                                                                                                                                                                                                                                    4. Audycja radiowa - 6.                                                                                                                                                                                                                                                                                 5. Artykuł na stronę internetową - 2.</t>
  </si>
  <si>
    <t>Komentarz:1. "Spotkania on-line w ramach operacji "e-sieciowanie".</t>
  </si>
  <si>
    <t>Komentarz: Webinaria (szkolenia on-line) - 7.</t>
  </si>
  <si>
    <t>Komentarz: 1. Webinaria - 558 uczestników.                                                                                                                                                                                                                             2. Uczestnicy spotkań podczas "e-sieciowania" - 169.</t>
  </si>
  <si>
    <t>Komentarz: 1. "Wspieranie przedsiębiorczości i innowacji na obszarach wiejskich przez podnoszenie poziomu wiedzy i umiejętności w obszarze małej przedsiębiorczości na przykładzie województwa podlaskiego" - 5 dni.                                                                                                                                2. Innowacje w prowadzeniu gospodarstwa pasiecznego - 9 dni i warsztaty.                                                                                                                                                             3. Webinaria - 7 (łącznie trwały 12 dni).</t>
  </si>
  <si>
    <t>Komentarz:1. "Wspieranie przedsiębiorczości i innowacji na obszarach wiejskich przez podnoszenie poziomu wiedzy i umiejętności w obszarze małej przedsiębiorczości na przykładzie województwa podlaskiego"(wyjazd studyjny)- 25 os.                                                                                                                                2. Innowacje w prowadzeniu gospodarstwa pasiecznego (wyjzad studyjny i warsztaty) - 30 os.                                                                                                                                                                                         3. Webinaria (szkolenia on-line) - 558.</t>
  </si>
  <si>
    <t>Jednostka wdrażająca: Śląski Ośrodek Doradztwa Rolniczego w Częstochowie</t>
  </si>
  <si>
    <r>
      <rPr>
        <b/>
        <sz val="10"/>
        <color theme="1"/>
        <rFont val="Calibri"/>
        <family val="2"/>
        <charset val="238"/>
        <scheme val="minor"/>
      </rPr>
      <t>Zorganizowano:</t>
    </r>
    <r>
      <rPr>
        <sz val="10"/>
        <color theme="1"/>
        <rFont val="Calibri"/>
        <family val="2"/>
        <charset val="238"/>
        <scheme val="minor"/>
      </rPr>
      <t xml:space="preserve"> </t>
    </r>
    <r>
      <rPr>
        <b/>
        <sz val="10"/>
        <color theme="1"/>
        <rFont val="Calibri"/>
        <family val="2"/>
        <charset val="238"/>
        <scheme val="minor"/>
      </rPr>
      <t>4 konferencje</t>
    </r>
    <r>
      <rPr>
        <sz val="10"/>
        <color theme="1"/>
        <rFont val="Calibri"/>
        <family val="2"/>
        <charset val="238"/>
        <scheme val="minor"/>
      </rPr>
      <t xml:space="preserve">: "Produkcja miodu w oparciu o uprawę roślin miododajnych na gruntach o niskiej przydatności rolniczej" , "Budowanie sieci kontaktów pomiędzy nauką i praktyką w województwie śląskim - perspektywy i plany", "Innowacje w nowoczesnej uprawie ziemniaka - program dla polskiego ziemniaka" - (2 spotkania). </t>
    </r>
    <r>
      <rPr>
        <b/>
        <sz val="10"/>
        <color theme="1"/>
        <rFont val="Calibri"/>
        <family val="2"/>
        <charset val="238"/>
        <scheme val="minor"/>
      </rPr>
      <t>6  szkoleń on-line:</t>
    </r>
    <r>
      <rPr>
        <sz val="10"/>
        <color theme="1"/>
        <rFont val="Calibri"/>
        <family val="2"/>
        <charset val="238"/>
        <scheme val="minor"/>
      </rPr>
      <t xml:space="preserve">  "Strategia ochrony rzepaku ozimego przed wybranymi agrofagami z uwzględnieniem podatności odmian, zmian klimatycznych i narastania odporności na środki ochrony roslin", "Naukowe wsparcie usług doradczych z zakresu zarzadzania ryzykiem agrofagów o znaczeniu gospodarczym oraz wprowadzenie odpowiednich środków zapobiegawczych", "Rolnictwo ekologiczne szansą dla rozwoju obszarów wiejskich" - (2 spotkania), "Utworzenie Lokalnego Partnerstwa do spraw Wody w powiecie cieszyńskim" -(2 spotkania), </t>
    </r>
    <r>
      <rPr>
        <b/>
        <sz val="10"/>
        <color theme="1"/>
        <rFont val="Calibri"/>
        <family val="2"/>
        <charset val="238"/>
        <scheme val="minor"/>
      </rPr>
      <t>8 szkoleń stacjonarnych:</t>
    </r>
    <r>
      <rPr>
        <sz val="10"/>
        <color theme="1"/>
        <rFont val="Calibri"/>
        <family val="2"/>
        <charset val="238"/>
        <scheme val="minor"/>
      </rPr>
      <t xml:space="preserve"> " Rolnictwo ekologiczne szansą dla rozwoju obszarów wiejskich" - (4 spotkania), "Utworzenie Lokalnego Partnerstwa do spraw Wody w powiecie cieszyńskim" - (4 spotkania),</t>
    </r>
    <r>
      <rPr>
        <b/>
        <sz val="10"/>
        <color theme="1"/>
        <rFont val="Calibri"/>
        <family val="2"/>
        <charset val="238"/>
        <scheme val="minor"/>
      </rPr>
      <t xml:space="preserve">  1 imprezę masową</t>
    </r>
    <r>
      <rPr>
        <sz val="10"/>
        <color theme="1"/>
        <rFont val="Calibri"/>
        <family val="2"/>
        <charset val="238"/>
        <scheme val="minor"/>
      </rPr>
      <t xml:space="preserve"> tj: XXIX Krajowa Wystawa Rolnicza organizowana w ramach ogólnopolskick  Dożynek Jasnogórskich.</t>
    </r>
    <r>
      <rPr>
        <b/>
        <sz val="10"/>
        <color theme="1"/>
        <rFont val="Calibri"/>
        <family val="2"/>
        <charset val="238"/>
        <scheme val="minor"/>
      </rPr>
      <t xml:space="preserve"> Komentarz:</t>
    </r>
    <r>
      <rPr>
        <sz val="10"/>
        <color theme="1"/>
        <rFont val="Calibri"/>
        <family val="2"/>
        <charset val="238"/>
        <scheme val="minor"/>
      </rPr>
      <t xml:space="preserve"> Imprezy masowe poprzez różnorodność wystawiajacych się podmiotów (firmy zaopatrujące rolnictwo w środki produkcji, firmy z terenów wiejskich jako przykłady przedsiębiorczości, Lokalne Grupy Działania, Instytuty naukowe, produkty przetwórstwa z poziomu gospodarstwa itp. zaliczono jako inne (mieszane)                                                                                                                                                                                                                                                                                 </t>
    </r>
  </si>
  <si>
    <r>
      <rPr>
        <b/>
        <sz val="10"/>
        <color theme="1"/>
        <rFont val="Calibri"/>
        <family val="2"/>
        <charset val="238"/>
        <scheme val="minor"/>
      </rPr>
      <t xml:space="preserve"> 4 konferencje - 230 uczestników</t>
    </r>
    <r>
      <rPr>
        <sz val="10"/>
        <color theme="1"/>
        <rFont val="Calibri"/>
        <family val="2"/>
        <charset val="238"/>
        <scheme val="minor"/>
      </rPr>
      <t xml:space="preserve">: "Produkcja miodu w oparciu o uprawę roślin miododajnych na gruntach o niskiej przydatności rolniczej" - 70 uczestników , "Budowanie sieci kontaktów pomiędzy nauką i praktyką w województwie śląskim - perspektywy i plany" - 60 uczestników, "Innowacje w nowoczesnej uprawie ziemniaka - program dla polskiego ziemniaka" - (2 spotkania, 2x50 uczestników),  </t>
    </r>
    <r>
      <rPr>
        <b/>
        <sz val="10"/>
        <color theme="1"/>
        <rFont val="Calibri"/>
        <family val="2"/>
        <charset val="238"/>
        <scheme val="minor"/>
      </rPr>
      <t>6  szkoleń on-line - 136 uczestników:</t>
    </r>
    <r>
      <rPr>
        <sz val="10"/>
        <color theme="1"/>
        <rFont val="Calibri"/>
        <family val="2"/>
        <charset val="238"/>
        <scheme val="minor"/>
      </rPr>
      <t xml:space="preserve">  "Strategia ochrony rzepaku ozimego przed wybranymi agrofagami z uwzględnieniem podatności odmian, zmian klimatycznych i narastania odporności na środki ochrony roslin" - 19 uczestników, "Naukowe wsparcie usług doradczych z zakresu zarzadzania ryzykiem agrofagów o znaczeniu gospodarczym oraz wprowadzenie odpowiednich środków zapobiegawczych" - 18 uczestników, "Rolnictwo ekologiczne szansą dla rozwoju obszarów wiejskich" - (2 spotkania 79 uczestników), "Utworzenie Lokalnego Partnerstwa do spraw Wody w powiecie cieszyńskim" -(2 spotkania - 20 uczestników),</t>
    </r>
    <r>
      <rPr>
        <b/>
        <sz val="10"/>
        <color theme="1"/>
        <rFont val="Calibri"/>
        <family val="2"/>
        <charset val="238"/>
        <scheme val="minor"/>
      </rPr>
      <t xml:space="preserve"> 8 szkoleń stacjonarnych -  100 uczestników: </t>
    </r>
    <r>
      <rPr>
        <sz val="10"/>
        <color theme="1"/>
        <rFont val="Calibri"/>
        <family val="2"/>
        <charset val="238"/>
        <scheme val="minor"/>
      </rPr>
      <t xml:space="preserve"> " Rolnictwo ekologiczne szansą dla rozwoju obszarów wiejskich" - (4 spotkania 80 uczestników), "Utworzenie Lokalnego Partnerstwa do spraw Wody w powiecie cieszyńskim" - (4 spotkania 20 uczestników).</t>
    </r>
    <r>
      <rPr>
        <b/>
        <sz val="10"/>
        <color theme="1"/>
        <rFont val="Calibri"/>
        <family val="2"/>
        <charset val="238"/>
        <scheme val="minor"/>
      </rPr>
      <t xml:space="preserve"> 1 impreza masowa 20 000 uczestników: l</t>
    </r>
    <r>
      <rPr>
        <sz val="10"/>
        <color theme="1"/>
        <rFont val="Calibri"/>
        <family val="2"/>
        <charset val="238"/>
        <scheme val="minor"/>
      </rPr>
      <t xml:space="preserve">iczbę uczestników odwiedzających XXIX Krajową Wystawę Rolniczą oszacowano na podstawie relacji doradców z ŚODR i obłożenia miejsc parkingowych).                                                                                                                                                                                                                                                                                                                                                            </t>
    </r>
  </si>
  <si>
    <t>Artykuły zamieszczane w „Śląskich Aktualnościach Rolniczych” – miesięczniku Śląskiego Ośrodka Doradztwa Rolniczego w Częstochowie - 10, artykuły zamieszczane na domowej stronie internetowej ŚODR i w mediach społecznościowych - 17</t>
  </si>
  <si>
    <r>
      <rPr>
        <b/>
        <sz val="10"/>
        <color theme="1"/>
        <rFont val="Calibri"/>
        <family val="2"/>
        <charset val="238"/>
        <scheme val="minor"/>
      </rPr>
      <t>4 konferencje:</t>
    </r>
    <r>
      <rPr>
        <sz val="10"/>
        <color theme="1"/>
        <rFont val="Calibri"/>
        <family val="2"/>
        <scheme val="minor"/>
      </rPr>
      <t xml:space="preserve"> "Produkcja miodu w oparciu o uprawę roślin miododajnych na gruntach o niskiej przydatności rolniczej" , "Budowanie sieci kontaktów pomiędzy nauką i praktyką w województwie śląskim - perspektywy i plany", "Innowacje w nowoczesnej uprawie ziemniaka - program dla polskiego ziemniaka" - (2 spotkania).</t>
    </r>
    <r>
      <rPr>
        <b/>
        <sz val="10"/>
        <color theme="1"/>
        <rFont val="Calibri"/>
        <family val="2"/>
        <charset val="238"/>
        <scheme val="minor"/>
      </rPr>
      <t xml:space="preserve"> 6  szkoleń on-line:</t>
    </r>
    <r>
      <rPr>
        <sz val="10"/>
        <color theme="1"/>
        <rFont val="Calibri"/>
        <family val="2"/>
        <scheme val="minor"/>
      </rPr>
      <t xml:space="preserve">  "Strategia ochrony rzepaku ozimego przed wybranymi agrofagami z uwzględnieniem podatności odmian, zmian klimatycznych i narastania odporności na środki ochrony roslin", "Naukowe wsparcie usług doradczych z zakresu zarzadzania ryzykiem agrofagów o znaczeniu gospodarczym oraz wprowadzenie odpowiednich środków zapobiegawczych", "Rolnictwo ekologiczne szansą dla rozwoju obszarów wiejskich" - (2 spotkania), "Utworzenie Lokalnego Partnerstwa do spraw Wody w powiecie cieszyńskim" -(2 spotkania), </t>
    </r>
    <r>
      <rPr>
        <b/>
        <sz val="10"/>
        <color theme="1"/>
        <rFont val="Calibri"/>
        <family val="2"/>
        <charset val="238"/>
        <scheme val="minor"/>
      </rPr>
      <t>8 szkoleń stacjonarnych:</t>
    </r>
    <r>
      <rPr>
        <sz val="10"/>
        <color theme="1"/>
        <rFont val="Calibri"/>
        <family val="2"/>
        <scheme val="minor"/>
      </rPr>
      <t xml:space="preserve"> " Rolnictwo ekologiczne szansą dla rozwoju obszarów wiejskich" - (4 spotkania), "Utworzenie Lokalnego Partnerstwa do spraw Wody w powiecie cieszyńskim" - (4 spotkania). </t>
    </r>
    <r>
      <rPr>
        <b/>
        <sz val="10"/>
        <color theme="1"/>
        <rFont val="Calibri"/>
        <family val="2"/>
        <charset val="238"/>
        <scheme val="minor"/>
      </rPr>
      <t>Komentarz:</t>
    </r>
    <r>
      <rPr>
        <sz val="10"/>
        <color theme="1"/>
        <rFont val="Calibri"/>
        <family val="2"/>
        <scheme val="minor"/>
      </rPr>
      <t xml:space="preserve"> zorganizowano 2 spotkania informacyjno-szkoleniowe dla pracowników ODR dot. tematyki SIR, na których przeszkolono doradców w zakresie innowacji w rolnictwie i na obszarach wiejskich zaliczono je jako" inne".</t>
    </r>
  </si>
  <si>
    <r>
      <rPr>
        <b/>
        <sz val="10"/>
        <color theme="1"/>
        <rFont val="Calibri"/>
        <family val="2"/>
        <charset val="238"/>
        <scheme val="minor"/>
      </rPr>
      <t>4 konferencje - 230 uczestników:</t>
    </r>
    <r>
      <rPr>
        <sz val="10"/>
        <color theme="1"/>
        <rFont val="Calibri"/>
        <family val="2"/>
        <charset val="238"/>
        <scheme val="minor"/>
      </rPr>
      <t xml:space="preserve"> "Produkcja miodu w oparciu o uprawę roślin miododajnych na gruntach o niskiej przydatności rolniczej" - 70 uczestników , "Budowanie sieci kontaktów pomiędzy nauką i praktyką w województwie śląskim - perspektywy i plany" - 60 uczestników, "Innowacje w nowoczesnej uprawie ziemniaka - program dla polskiego ziemniaka" - (2 spotkania, 2x50 uczestników), </t>
    </r>
    <r>
      <rPr>
        <b/>
        <sz val="10"/>
        <color theme="1"/>
        <rFont val="Calibri"/>
        <family val="2"/>
        <charset val="238"/>
        <scheme val="minor"/>
      </rPr>
      <t xml:space="preserve"> 6  szkoleń on-line - 136</t>
    </r>
    <r>
      <rPr>
        <sz val="10"/>
        <color theme="1"/>
        <rFont val="Calibri"/>
        <family val="2"/>
        <charset val="238"/>
        <scheme val="minor"/>
      </rPr>
      <t xml:space="preserve"> uczestników:  "Strategia ochrony rzepaku ozimego przed wybranymi agrofagami z uwzględnieniem podatności odmian, zmian klimatycznych i narastania odporności na środki ochrony roslin" - 19 uczestników, "Naukowe wsparcie usług doradczych z zakresu zarzadzania ryzykiem agrofagów o znaczeniu gospodarczym oraz wprowadzenie odpowiednich środków zapobiegawczych" - 18 uczestników, "Rolnictwo ekologiczne szansą dla rozwoju obszarów wiejskich" - (2 spotkania 79 uczestników), "Utworzenie Lokalnego Partnerstwa do spraw Wody w powiecie cieszyńskim" -(2 spotkania - 20 uczestników), </t>
    </r>
    <r>
      <rPr>
        <b/>
        <sz val="10"/>
        <color theme="1"/>
        <rFont val="Calibri"/>
        <family val="2"/>
        <charset val="238"/>
        <scheme val="minor"/>
      </rPr>
      <t>8 szkoleń stacjonarnych -  100 uczestników:</t>
    </r>
    <r>
      <rPr>
        <sz val="10"/>
        <color theme="1"/>
        <rFont val="Calibri"/>
        <family val="2"/>
        <charset val="238"/>
        <scheme val="minor"/>
      </rPr>
      <t xml:space="preserve">  " Rolnictwo ekologiczne szansą dla rozwoju obszarów wiejskich" - (4 spotkania 80 uczestników), "Utworzenie Lokalnego Partnerstwa do spraw Wody w powiecie cieszyńskim" - (4 spotkania 20 uczestników). </t>
    </r>
    <r>
      <rPr>
        <b/>
        <sz val="10"/>
        <color theme="1"/>
        <rFont val="Calibri"/>
        <family val="2"/>
        <charset val="238"/>
        <scheme val="minor"/>
      </rPr>
      <t>Komentarz:</t>
    </r>
    <r>
      <rPr>
        <sz val="10"/>
        <color theme="1"/>
        <rFont val="Calibri"/>
        <family val="2"/>
        <charset val="238"/>
        <scheme val="minor"/>
      </rPr>
      <t xml:space="preserve"> zorganizowano 2 spotkania informacyjno-szkoleniowe dla pracowników ODR dot. tematyki SIR, na których przeszkolono</t>
    </r>
    <r>
      <rPr>
        <b/>
        <sz val="10"/>
        <color theme="1"/>
        <rFont val="Calibri"/>
        <family val="2"/>
        <charset val="238"/>
        <scheme val="minor"/>
      </rPr>
      <t xml:space="preserve"> 48 doradców</t>
    </r>
    <r>
      <rPr>
        <sz val="10"/>
        <color theme="1"/>
        <rFont val="Calibri"/>
        <family val="2"/>
        <charset val="238"/>
        <scheme val="minor"/>
      </rPr>
      <t xml:space="preserve"> w zakresie innowacji w rolnictwie i na obszarach wiejskich zaliczono je jako" inne".</t>
    </r>
  </si>
  <si>
    <t xml:space="preserve">   W ramach dotacji celowej i konieczności zapewnienia ciągłości pracy Biura SIR odpowiedzialnego  za zadania związane z realizacją zadań SIR przewidziano zatrudnienie 5 osób w roku 2020; 
-1 koordynator SIR, zajmujący się siecią SIR (koordynowanie, sprawozdawczość, rozliczanie, inicjowanie operacji w PO) na szczeblu województwa - 50 % od 1.01.2020-30.06.2020r. i 100% od 01.07.2020-31.12.2020r.; 
-1 broker innowacji zajmujący się szkoleniami, informacją, transferem wiedzy do praktyki, tworzeniem grup operacyjnych i działaniem Współpraca - 100% cały rok 2020r.
-2 osoby zajmujące się koordynacją działań LPW - 50% obie,od 1.10.2020-31.12.2020r
- 1 osoba wspierająca działania SIR (rozliczanie, sprawozdawczość); 50% od 1.01.2020-31.03. 2020 r i  100% od 1.12.2020 -31.12.2020r. Koszty delegacji krajowych pracowników KSOW.  Zakup procesora, pamięci, płyty głównej, zasilaczy, dysków, pendrivy, prezentera, karty sieciowej, monitora, telefonu służbowego z  uwagi na zwiększoną obsadę kadrową oraz zadania na 2021 rok. </t>
  </si>
  <si>
    <t>- w tym związane z narzędziami komunikacji (film - 19 680 zl, audycje radiowe 49 600 zł)</t>
  </si>
  <si>
    <t>Jednostka wdrażająca: Świętokrzyski Ośrodek Doradztwa Rolniczego w Modliszewicach</t>
  </si>
  <si>
    <t>W ramach SIR w roku 2020 zrealizowano nastepujące operacje własne:
1. "Skracanie łańcuchów dostaw poprzez sprzedaż bezpośrednią jako innowacyjny sposób na poprawę dochodowości gospodarstw rolnych" - 1 konferencja i 1 wyjazd studyjny krajowy
2. „Innowacje, Kreatywność, Aktywność, Rozwój – IKAR. Transfer doświadczeń z działań związanych z rozwojem obszarów wiejskich” - 1 wyjazd studyjny krajowy
3. "Właściwości i wykorzystanie ziół użytkowych, promocja i dystrybucja produktów ziołowych jako innowacja dla produkcji ogrodniczej i przetwórstwa  w regionie świętokrzyskim" - 1 wyjazd studyjny krajowy
4. "Ekologiczna uprawa i przetwórstwo warzyw i owoców jako innowacja dla produkcji ogrodniczej gospodarstw regionu sandomierskiego" - 1 seminarium z wyjazdem studyjnym
5. "Nawiązywanie kontaktów między podmiotami zainteresowanymi utworzeniem Lokalnego Partnerstwa ds. Wody w powiecie koneckim" - 4 spotkania
6. "Sieciowanie kontaktów jako element  organizacyjnej innowacji wśród producentów ekologicznych z województwa świętokrzyskiego" - 1 konferecnja i 1 stoisko wystawiennicze</t>
  </si>
  <si>
    <t>W ramach SIR w roku 2020 zrealizowano nastepujące operacje własne:
1. "Skracanie łańcuchów dostaw poprzez sprzedaż bezpośrednią jako innowacyjny sposób na poprawę dochodowości gospodarstw rolnych" - 60 osób
2. „Innowacje, Kreatywność, Aktywność, Rozwój – IKAR. Transfer doświadczeń z działań związanych z rozwojem obszarów wiejskich” - 32 osoby
3. "Właściwości i wykorzystanie ziół użytkowych, promocja i dystrybucja produktów ziołowych jako innowacja dla produkcji ogrodniczej i przetwórstwa  w regionie świętokrzyskim" - 25 osób
4. "Ekologiczna uprawa i przetwórstwo warzyw i owoców jako innowacja dla produkcji ogrodniczej gospodarstw regionu sandomierskiego" - 25 osób
5. "Nawiązywanie kontaktów między podmiotami zainteresowanymi utworzeniem Lokalnego Partnerstwa ds. Wody w powiecie koneckim" - 105 osób
6. "Sieciowanie kontaktów jako element  organizacyjnej innowacji wśród producentów ekologicznych z województwa świętokrzyskiego" - 40 osób i 10 podmiotów</t>
  </si>
  <si>
    <t>W ramach operacji: 
1. "Nawiązywanie kontaktów między podmiotami zainteresowanymi utworzeniem Lokalnego Partnerstwa ds. Wody w powiecie koneckim" wydano 1 publikację pt. "Analiza rozwiązań w zakresie funkcjonowania Lokalnego Partnerstwa do spraw Wody (LPW) w powiecie koneckim"
2.  "Skracanie łańcuchów dostaw poprzez sprzedaż bezpośrednią jako innowacyjny sposób na poprawę dochodowości gospodarstw rolnych" opracowano 1 radiową rozmowę reklamową, 2 filmy, 1 ulotę upowszechnieniowo-informacyjną
3. "Nowoczesna uprawa ziemniaka z zachowaniem zasad bioasekuracji" - opracowano 1 film</t>
  </si>
  <si>
    <t>1. Zakres publikacji "Analiza rozwiązań w zakresie funkcjonowania Lokalnego Partnerstwa do spraw Wody (LPW) w powiecie koneckim" dotyczył P1 i P5
2. Zakres filmów, rozmowy reklamowej i ulotki dotyczył P1 i P3
3. Zakres filmu dotyczył P1, P2 i P3
Wszystkie publikacje ujete w "inne".</t>
  </si>
  <si>
    <t>W ramach SIR w roku 2020 zrealizowano nastepujące operacje własne:
1. "Skracanie łańcuchów dostaw poprzez sprzedaż bezpośrednią jako innowacyjny sposób na poprawę dochodowości gospodarstw rolnych" - 3 dni
2. „Innowacje, Kreatywność, Aktywność, Rozwój – IKAR. Transfer doświadczeń z działań związanych z rozwojem obszarów wiejskich” - 3 dni
3. "Właściwości i wykorzystanie ziół użytkowych, promocja i dystrybucja produktów ziołowych jako innowacja dla produkcji ogrodniczej i przetwórstwa  w regionie świętokrzyskim" - 2 dni
4. "Ekologiczna uprawa i przetwórstwo warzyw i owoców jako innowacja dla produkcji ogrodniczej gospodarstw regionu sandomierskiego" - 2 dni
5. "Nawiązywanie kontaktów między podmiotami zainteresowanymi utworzeniem Lokalnego Partnerstwa ds. Wody w powiecie koneckim" - 4 dni
6. "Sieciowanie kontaktów jako element  organizacyjnej innowacji wśród producentów ekologicznych z województwa świętokrzyskiego" - 1 dzień</t>
  </si>
  <si>
    <t xml:space="preserve">1. W pozycji inne ujęto 2 konferencje, które również miały charakter przekazywania wiedzy merytorycznej (odbyły się one w ramach "Skracanie łańcuchów dostaw..." i "Sieciowanie kontaktów...") 
2. Liczba działań o charakerze szkoleniowych wynosi 10 tj. o 1 mniej niż w tabeli 1.1., gdyż nie ujeto tu organizacji stoiska wystawienniczego w ramach operacji "Sieciowanie kontaktów..."
3. Operacja"Skracanie łańcuchów dostaw poprzez sprzedaż bezpośrednią jako innowacyjny sposób na poprawę dochodowości gospodarstw rolnych" łączy P1 i P3
4. Operacja "Nawiązywanie kontaktów między podmiotami zainteresowanymi utworzeniem Lokalnego Partnerstwa ds. Wody w powiecie koneckim łączy P1 i P5
</t>
  </si>
  <si>
    <t>W ramach SIR w roku 2020 zrealizowano nastepujące operacje własne:
1. "Skracanie łańcuchów dostaw poprzez sprzedaż bezpośrednią jako innowacyjny sposób na poprawę dochodowości gospodarstw rolnych" - 60 osób
2. „Innowacje, Kreatywność, Aktywność, Rozwój – IKAR. Transfer doświadczeń z działań związanych z rozwojem obszarów wiejskich” - 32 osoby
3. "Właściwości i wykorzystanie ziół użytkowych, promocja i dystrybucja produktów ziołowych jako innowacja dla produkcji ogrodniczej i przetwórstwa  w regionie świętokrzyskim" - 25 osób
4. "Ekologiczna uprawa i przetwórstwo warzyw i owoców jako innowacja dla produkcji ogrodniczej gospodarstw regionu sandomierskiego" - 25 osób
5. "Nawiązywanie kontaktów między podmiotami zainteresowanymi utworzeniem Lokalnego Partnerstwa ds. Wody w powiecie koneckim" - 105 osób
6. "Sieciowanie kontaktów jako element  organizacyjnej innowacji wśród producentów ekologicznych z województwa świętokrzyskiego" - 40 osób</t>
  </si>
  <si>
    <t>1. W pozycji inne ujęto uczestników 2 konferencji, które również miały charakter przekazywania wiedzy merytorycznej (odbyły się one w ramach "Skracanie łańcuchów dostaw..." i "Sieciowanie kontaktów...") 
2. Liczba uczestników działań o charakerze szkoleniowych wynosi 287 tj. o 10 mniej niż w tabeli 1.2., gdyż nie ujeto tu uczestników stoiska wystawienniczego w ramach operacji "Sieciowanie kontaktów..." (organizacja stoiska nie miała charakteru szkoleniowego)</t>
  </si>
  <si>
    <t>Jednostka wdrażająca:Warmińsko-Mazurski Ośrodek Doradztwa Rolniczego z siedzibą w Olsztynie</t>
  </si>
  <si>
    <t xml:space="preserve">Komentarz:
1. Prezentacja innowacji w rolnictwie województwa warmińsko-mazurskiego (wartość 190.000)-audycja telewizyjna
 2. Innowacyjne rozwiązania w agrotechnice ze szczególnym uwzględnieniem nowoczesnych maszyn rolniczych ( wartość 90.220)- konferencja
 3. Lokalne Partnerstwo ds. Wody (LPW) - ( wartość 22.000) spotkanie , vebinarium, raport. 
 4. Nowoczesna i bezpieczna produkcja ziemniaka w województwie warmińsko-mazurskim- ( wartość 6.000) vebinarium.
 5. Rolnictwo ekologiczne - szansa dla rolników i konsumentów z województwa warmińsko-mazurskiego - ( wartość 135.000) szkolenie on-line, vebinarium, audycja telewizyjna , e-learning, publikacja.
</t>
  </si>
  <si>
    <t>Komentarz: Łączna ilość osób uczestnicząca w konferencji, vebinariach i spotkaniach online w poniższych operacjach :
 1. Prezentacja innowacji w rolnictwie województwa warmińsko-mazurskiego (wartość 190.000)-audycja telewizyjna
 2. Innowacyjne rozwiązania w agrotechnice ze szczególnym uwzględnieniem nowoczesnych maszyn rolniczych ( wartość 90.220)- konferencja
 3. Innowacyjne działalności pozarolnicze, w tym produkcja i przetwórstwo surowców zielarskich- alternatywa dla małych gospodarstw rolnych (wartość 3.000) - publikacja.
 4. Lokalne Partnerstwo ds. Wody (LPW) - ( wartość 22.000) spotkanie , vebinarium, raport. 
 5. Nowoczesna i bezpieczna produkcja ziemniaka w województwie warmińsko-mazurskim- ( wartość 6.000) vebinarium.
 6. Rolnictwo ekologiczne - szansa dla rolników i konsumentów z województwa warmińsko-mazurskiego - ( wartość 135.000) szkolenie on-line, vebinarium, audycja telewizyjna , e-learning, publikacja.
 7. Innowacje marketingowe w kreowaniu wizerunku marki lokalnej ( wartość  3268,75) - publikacja</t>
  </si>
  <si>
    <t xml:space="preserve"> Komentarz: 1.Publikacja formie raportu elektronicznego z operacji Lokalne Partnerstwo ds. Wody (LPW) - ( wartość 22.000) 2. Publikacja w formie drukowanej z opercji : Innowacje marketingowe w kreowaniu marki lokalnej - (wartość 3 268,75) 3. Publikacja w formie elektronicznej z operacji  Rolnictwo ekologiczne - szansa dla rolników i konsumentów z województwa warmińsko-mazurskiego - ( wartość 135.000)</t>
  </si>
  <si>
    <t>Komentarz: Zorganizowano 5 spotkań informacyjno-szkoleniowych dla pracowników WMODR i partnerów SIR dotyczących SIR i działania „Współpraca”. Wszystkie te działania służyły ułatwianiu tworzenia sieci kontaktów w ramach SIR</t>
  </si>
  <si>
    <t>Komentarz:W ramach funkcjonowania i realizacji operacji własnych SIR zaangażowanych było 8 osób.</t>
  </si>
  <si>
    <t xml:space="preserve">Komentarz:
 1. Innowacyjne rozwiązania w agrotechnice ze szczególnym uwzględnieniem nowoczesnych maszyn rolniczych ( wartość 90.220)- konferencja
 2. Innowacyjne działalności pozarolnicze, w tym produkcja i przetwórstwo surowców zielarskich- alternatywa dla małych gospodarstw rolnych (wartość 3.000) - publikacja.
 3. Lokalne Partnerstwo ds. Wody (LPW) - ( wartość 22.000) spotkanie , vebinarium, raport. 
 4. Nowoczesna i bezpieczna produkcja ziemniaka w województwie warmińsko-mazurskim- ( wartość 6.000) vebinarium.
 5. Rolnictwo ekologiczne - szansa dla rolników i konsumentów z województwa warmińsko-mazurskiego - ( wartość 135.000) szkolenie on-line, vebinarium, audycja telewizyjna , e-learning, publikacja.
</t>
  </si>
  <si>
    <r>
      <rPr>
        <b/>
        <sz val="10"/>
        <color theme="1"/>
        <rFont val="Calibri"/>
        <family val="2"/>
        <charset val="238"/>
        <scheme val="minor"/>
      </rPr>
      <t>Komentarz</t>
    </r>
    <r>
      <rPr>
        <sz val="10"/>
        <color theme="1"/>
        <rFont val="Calibri"/>
        <family val="2"/>
        <charset val="238"/>
        <scheme val="minor"/>
      </rPr>
      <t xml:space="preserve">: 1. Innowacyjne rozwiązania w agrotechnice ze szczególnym uwzględnieniem nowoczesnych maszyn rolniczych  ( wartość 90.220)- konferencja 
2. Innowacyjne działalności pozarolnicze, w tym produkcja i przetwórstwo surowców zielarskich- alternatywa dla małych gospodarstw rolnych (wartość 3.000) -vebinarium
3. Lokalne Partnerstwo ds. Wody (LPW), (wartość 22.000)- inne: 25 osób spotkanie, 25 osób  spotkanie on-line
4. Nowoczesna i bezpieczna produkcja ziemniaka w województwie warmińsko-mazurskim (wartość 6.000) - vebinarium
5. Rolnictwo ekologiczne - szansa dla rolników i konsumentów z województwa warmińsko-mazurskiego (wartość 135.000) - vebinarium, e-learning, szkolenie on-line 6. </t>
    </r>
    <r>
      <rPr>
        <b/>
        <sz val="10"/>
        <color theme="1"/>
        <rFont val="Calibri"/>
        <family val="2"/>
        <charset val="238"/>
        <scheme val="minor"/>
      </rPr>
      <t>Grupa interesariuszy:</t>
    </r>
    <r>
      <rPr>
        <sz val="10"/>
        <color theme="1"/>
        <rFont val="Calibri"/>
        <family val="2"/>
        <charset val="238"/>
        <scheme val="minor"/>
      </rPr>
      <t xml:space="preserve"> Rolnicy, przedstawiciele doradztwa rolniczego, pracownicy uczelni i jednostek naukowych, przedstawiciele samorządu rolniczego, przedstawiciele administracji rządowej i samorządowej, pracownicy jednostek wspierających rozwój rolnictwa, przedsiębiorcy,  zainteresowani tematyką operacj</t>
    </r>
  </si>
  <si>
    <t>1. Do kosztów funkcjonowania zaliczamy płace z pochodnymi i koszty przejazdów służbowych , a także działania promocyjno-informacyjne.
2. W ramach planu operacyjnego zrealizowano 7 operacji własnych , w których uczestniczyło łącznie 305 uczestników. Dodatkowo wydano broszury w nakładzie 500 sztuk oraz wydrukowano 6 artykułów w miesieczniku wydawanym przez WMODR , który ma nakład 2000 egzemplarzy.
3. W wyniku realizacji planu operacyjnego i podjętej działalności informacyjno-promocyjnej pozyskano 2 nowych partnerów zarejestrowanych w bazie SIR oraz podjęto działania w celu stworzenia grup operacyjnych.</t>
  </si>
  <si>
    <t>Jednostka wdrażająca: Wielkopolski Ośrodek Doradztwa Rolniczego w Poznaniu</t>
  </si>
  <si>
    <t>Stan na: 31.12.2020r.</t>
  </si>
  <si>
    <t xml:space="preserve">„Wprowadzenie do uprawy nowych gatunków warzyw i owoców w celu poszerzenia asortymentu płodów rolnych”, „Innowacyjne rozwiązania w hodowli roślin ogrodniczych”, „Marketing dla rolników. Podstawy teoretyczne i wskazówki dla praktyków”, „Ciekawe rośliny w rolnictwie ekologicznym”, „Środowiskowe i zdrowotne znaczenie ekologicznej produkcji rolnej”
</t>
  </si>
  <si>
    <t xml:space="preserve">12 filmów, tytuły: „Mała przedsiębiorczość na obszarach wiejskich", „Gospodarstwa demonstracyjne jako narzędzia wspierające transfer wiedzy: gospodarstwo sadownicze, hodowla bydła, produkcja roślinna, nawadnianie w uprawie ziemniaka, produkcja trzody chlewnej, uprawa kukurydzy”, „Sposób na sukces - przetwarzanie i sprzedaż produktów z gospodarstwa rolnego: borówka i żurawina, boczniaki, miody, wyroby wędliniarskie, nie tylko wyroby wędliniarskie“ 
</t>
  </si>
  <si>
    <t>Koszty funkcjonowania: materiały, usługi obce, sprzęt komputerowy wraz z oprogramowaniem, wynagrodzenia,składki, delegacje.</t>
  </si>
  <si>
    <t xml:space="preserve">Jednostka wdrażająca: Zachodniopomorski Ośrodek Doradztwa Rolniczego w Barzkowicach </t>
  </si>
  <si>
    <t xml:space="preserve">Komentarz:                                                                                                                                                                                                                                                                                                                                                                                                                                                                                                                                                                                                                                                                                                                                                                            1.  Innowacyjne rozwiązania w gospodarce pasiecznej, koszt 61 270,77 PLN -   konferencja, filmy                                                                                                                                                                      2. Wdrażanie działań na rzecz transferu wiedzy pomiędzy nauka a praktyką rolniczą -promowanie innowacyjnych rozwiązań w rolnictwie, koszt  43 000,00 PLN - wyjazd studyjny                                                                                                                                                                                                                           
3.Tworzenie i funkcjonowania inkubatorów przetwórczych, dobre praktyki promocji produktów regionalnych i zasobów lokalnych,                                 koszt 61 183,81 PLN - wyjazd studyjny i film                                                                                                                                                                                                                                                              
4. Lokalne Partnerstwo  ds. Wody (LPW), koszt 25 300,00 PLN - spotkania tematyczne partnerstw wodnych, raport                                                                                                                                                                                                  5. Rolnictwo ekologiczne - szansą  dla rolników z województwa zachodniopo-morskiego, koszt 6 000,00 PLN - konferencja, konkurs                                                                                                          6. Nowoczesna i bezpieczna uprawa ziemniaka w województwie zachodniopomorskim, koszt 2 000,00 PLN  - konferencja                                                                                                             7. Wymiana doświadczeń i poznawanie dobrych praktyk opartych na wykorzystaniu lokalnych zasobów kreujących rozwój obszarów wiejskich, koszt 44 160,00 PLN    - wyjazd studyjny                                                                                                                                                                                                                                                                                                                                                                                                                               Imprezy masowe :                                                                                                                                                                                                                                                        
1. III Międzyregionalny Pokaz Alpak, koszt  65 246,71 PLN - impreza masowa,   
2. Stoisko SIR podczas wystawy ogrodniczo-pszczelarskiej                                                                                                                                                                                                                                                                                                                                                                                     </t>
  </si>
  <si>
    <t xml:space="preserve">Komentarz:                                                                                                                                                                                                                                                                    
1.  Innowacyjne rozwiązania w gospodarce pasiecznej, koszt 61 270,77 PLN -   konferencja, filmy                                                                                                                                                                      2. Wdrażanie działań na rzecz transferu wiedzy pomiędzy nauka a praktyką rolniczą -promowanie innowacyjnych rozwiązań w rolnictwie, koszt   43 000,00 PLN - wyjazd studyjny                                                                                                                                                                                                                           
3.Tworzenie i funkcjonowania inkubatorów przetwórczych, dobre praktyki promocji produktów regionalnych i zasobów lokalnych,                                 koszt 61 183,81 PLN - wyjazd studyjny i film                                                                                                                                                                                                                                                              
4. Lokalne Partnerstwo  ds. Wody (LPW), koszt 25 300,00 PLN - spotkania tematyczne partnerstw wodnych, raport                                                                                                                                                                                                  5. Rolnictwo ekologiczne - szansą  dla rolników z województwa zachodniopo-morskiego, koszt 6 000,00 PLN - konferencja, konkurs                                                                                                          6. Nowoczesna i bezpieczna uprawa ziemniaka w województwie zachodniopomorskim, koszt 2 000,00 PLN  - konferencja                                                                                                             7. Wymiana doświadczeń i poznawanie dobrych praktyk opartych na wykorzystaniu lokalnych zasobów kreujących rozwój obszarów wiejskich, koszt 44 160,00 PLN    - wyjazd studyjny                                                                                                                                                                                                                                                                                                                                                                                                                               Imprezy masowe :                                                                                                                                                                                                                                                        
1. III Międzyregionalny Pokaz Alpak, koszt  65 246,71 PLN - impreza masowa,   
2. Stoisko SIR podczas wystawy ogrodniczo-pszczelarskiej                                                                                                                                                                                                                                                                                                                                                                                                                                                                                                                                                                                                       </t>
  </si>
  <si>
    <t xml:space="preserve"> Komentarz:                                                                                                                                                                                                                                                                       </t>
  </si>
  <si>
    <t xml:space="preserve">Komentarz:                                                                                                                                                                                                                                                                                                                1. Wdrażanie działań na rzecz transferu wiedzy pomiędzy nauka a praktyką rolniczą -promowanie innowacyjnych rozwiązań w rolnictwie, koszt                  43 000,00 PLN  - wyjazd studyjny                                                                                                                                                                                                               2.Wymiana doświadczeń i poznawanie dobrych praktyk opartych na wykorzystaniu lokalnych zasobów kreujących rozwój obszarów wiejskich, koszt  44 160,00 PLN - wyjazd studyjny                                                                                                                                                                                                                                                                                    3.  Lokalne Partnerstwo  ds. Wody (LPW), koszt 25 300,00 PLN  - spotkanie                                                                                                                                                                   4.  Rolnictwo ekologiczne - szansą  dla rolników z województwa zachodniopo-morskiego, koszt 6 000,00 PLN - telkonferencja                                                     5.  Nowoczesna i bezpieczna uprawa ziemniaka w województwie zachodniopomorskim, koszt 2 000,00 PLN   -telekonferencja       
6. Tworzenie i funkcjonowania inkubatorów przetwórczych, dobre praktyki promocji produktów regionalnych i zasobów lokalnych,                                 koszt 61 183,81 PLN - wyjazd studyjny i film                                                                                                                                                                                                                                                                                                                                                                                                                                                                                                                                                                                                                                                                                                                                                                                                                                                                                                             </t>
  </si>
  <si>
    <t xml:space="preserve">Komentarz:                                                                                                                                                                                                                                                                                                                  1. Wdrażanie działań na rzecz transferu wiedzy pomiędzy nauka a praktyką rolniczą -promowanie innowacyjnych rozwiązań w rolnictwie, koszt                  43 000,00 PLN  - wyjazd studyjny                                                                                                                                                                                                                   2.Wymiana doświadczeń i poznawanie dobrych praktyk opartych na wykorzystaniu lokalnych zasobów kreujących rozwój obszarów wiejskich, koszt  44 160,00 PLN - wyjazd studyjny                                                                                                                                                                                                                                                                                    3.  Lokalne Partnerstwo  ds. Wody (LPW), koszt 25 300,00 PLN  - spotkanie                                                                                                                                                                                     4.  Rolnictwo ekologiczne - szansą  dla rolników z województwa zachodniopo-morskiego, koszt 6 000,00 PLN - telkonferencja                                                     5.  Nowoczesna i bezpieczna uprawa ziemniaka w województwie zachodniopomorskim, koszt 2 000,00 PLN   - telekonferencja   
6. Tworzenie i funkcjonowania inkubatorów przetwórczych, dobre praktyki promocji produktów regionalnych i zasobów lokalnych,                                 koszt 61 183,81 PLN - wyjazd studyjny i film                                                                                                                                                                                                                                                                                                                                                                                                                                                                                                                                                                                                                                                                                                                                                                                                                                                                                                                                                                                                                                                                                                                                                                                                </t>
  </si>
  <si>
    <t xml:space="preserve">                                                                                                                                                                                                                                                                                                                                                                                                                                                                                                                                                                                                                                                                                                                                                                                                               publikacje                                                                                                                                                                                                                                                                                                                                                                                                                                                                                                                                                                                          na koszty funkcjonowania w 2020 r. składały się koszty wynagrodzenia oraz koszty delegacji pracowników wykonujących zadania SIR  ( koordynatora , brokera oraz osoby wspierającej ) .  W ramach promocji SIR zamieszczonych zostało 5 artkułów w Zachodniopomorskim Magazynie Rolniczym, 4  artkuły na stronie ZODR ,  5 na portalach społecznościowych.  W ramach prowadzonej działaności związanej z funkcjonowaniem sieci na rzecz innowacji w rolnictwie i na obszarach wiejskich odbyło sie 25 spotkań informacyjnych z potencjalnymi partnerami Sieci oraz członkami potencjalnych grup operacyjnych .  Dotychczas w bazie partnerów SIR w województwie zachodniopomorskim zarejstrowało się   34 partnerów. Pracownicy wykonujący zadania na rzecz SIR i na obszarach wiejskich odbyli szereg spotkań dotyczących bezpośrednio działania   " Współpraca" W ramach realizacji operacji własnych zgłoszono do realizacji 12 operacji własnych gdzie 4 zostały przeniesione na rok 2021.Odbyło sie  8 operacji własnych . Z działania 2 zrealizowano siedem   operacji własnych  i  z działania 5  jedna operacja własna .                                                                                                                                                                                                                                                                                                                                                                                                                                                                      </t>
  </si>
  <si>
    <t>Jednostka wdrażająca: Centrum Doradztwa Rolniczego w Brwinowie</t>
  </si>
  <si>
    <r>
      <t xml:space="preserve">Komentarz:
</t>
    </r>
    <r>
      <rPr>
        <b/>
        <sz val="10"/>
        <color theme="1"/>
        <rFont val="Calibri"/>
        <family val="2"/>
        <charset val="238"/>
        <scheme val="minor"/>
      </rPr>
      <t>1</t>
    </r>
    <r>
      <rPr>
        <sz val="10"/>
        <color theme="1"/>
        <rFont val="Calibri"/>
        <family val="2"/>
        <charset val="238"/>
        <scheme val="minor"/>
      </rPr>
      <t xml:space="preserve">. Partnerstwo dla rozwoju IV - 2 szkolenia 2-dniowe, 
</t>
    </r>
    <r>
      <rPr>
        <b/>
        <sz val="10"/>
        <color theme="1"/>
        <rFont val="Calibri"/>
        <family val="2"/>
        <charset val="238"/>
        <scheme val="minor"/>
      </rPr>
      <t>2</t>
    </r>
    <r>
      <rPr>
        <sz val="10"/>
        <color theme="1"/>
        <rFont val="Calibri"/>
        <family val="2"/>
        <charset val="238"/>
        <scheme val="minor"/>
      </rPr>
      <t xml:space="preserve">. Spotkania informacyjno-szkoleniowe dla pracowników WODR oraz CDR wykonujących i wspierających zadania na rzecz SIR - 1 spotkanie 2-dniowe;
</t>
    </r>
    <r>
      <rPr>
        <b/>
        <sz val="10"/>
        <color theme="1"/>
        <rFont val="Calibri"/>
        <family val="2"/>
        <charset val="238"/>
        <scheme val="minor"/>
      </rPr>
      <t>3</t>
    </r>
    <r>
      <rPr>
        <sz val="10"/>
        <color theme="1"/>
        <rFont val="Calibri"/>
        <family val="2"/>
        <charset val="238"/>
        <scheme val="minor"/>
      </rPr>
      <t xml:space="preserve">. V Forum Wiedzy i Innowacji: konferencja 2-dniowa; 
</t>
    </r>
    <r>
      <rPr>
        <b/>
        <sz val="10"/>
        <color theme="1"/>
        <rFont val="Calibri"/>
        <family val="2"/>
        <charset val="238"/>
        <scheme val="minor"/>
      </rPr>
      <t>4</t>
    </r>
    <r>
      <rPr>
        <sz val="10"/>
        <color theme="1"/>
        <rFont val="Calibri"/>
        <family val="2"/>
        <charset val="238"/>
        <scheme val="minor"/>
      </rPr>
      <t xml:space="preserve">. Rolnictwo ekologiczne - szansą dla rolników i konsumentów 
       - konferencja 1-dniowa online: 
       - </t>
    </r>
    <r>
      <rPr>
        <b/>
        <sz val="10"/>
        <color theme="1"/>
        <rFont val="Calibri"/>
        <family val="2"/>
        <charset val="238"/>
        <scheme val="minor"/>
      </rPr>
      <t xml:space="preserve">stoisko na Międzynarodowych Targach Żywności i Produktów Ekologicznych „Bio Expo” w Nadarzynie </t>
    </r>
    <r>
      <rPr>
        <sz val="10"/>
        <color theme="1"/>
        <rFont val="Calibri"/>
        <family val="2"/>
        <charset val="238"/>
        <scheme val="minor"/>
      </rPr>
      <t xml:space="preserve">
</t>
    </r>
    <r>
      <rPr>
        <b/>
        <sz val="10"/>
        <color theme="1"/>
        <rFont val="Calibri"/>
        <family val="2"/>
        <charset val="238"/>
        <scheme val="minor"/>
      </rPr>
      <t>5</t>
    </r>
    <r>
      <rPr>
        <sz val="10"/>
        <color theme="1"/>
        <rFont val="Calibri"/>
        <family val="2"/>
        <charset val="238"/>
        <scheme val="minor"/>
      </rPr>
      <t xml:space="preserve">. Wiedza i innowacje: 3 konferencje online 1-dniowe:
       - Praktyczne aspekty wdrażania osiągnięć naukowych w produkcji roślinnej
       - Praktyczne aspekty wdrażania osiągnięć naukowy w produkcji zwierzęcej
       - Nauka doradztwu rolniczemu – Efektywne technologie w produkcji roślinnej
6. Dzień przedsiębiorcy Rolnego - konferencja online 1-dniowa 
7. Wsparcie dla tworzenia Lokalnych Partnerstw ds. Wody (LPW) 
     - Spotkanie zespołu eksperckiego
      - Szkolenie pn.  Gospodarka wodna na terenach leśnych  ( webinarium) 
      - 2 x Szkolenie pn. Przeciwdziałanie skutkom niedoboru i nadmiaru wody w produkcji rolnej (szkoleie hybrydowe stacjonarne/webinarium),  
      - 2 x Szkolenie pn.  Ochrona i kształtowanie zasobów wodnych na obszarach uzytkowanych rolniczo w świetle współczesnych wyzwań i potrzeb"(szkoleie hybrydowe stacjonarne/webinarium),
      - 2 x Szkolenie miękkie Warsztat Pracy Doradcy: rola lidera
      - 4 spotkania informacyjno-szkoleniowe dla koordynatorów LPW w województwach
8. Gospodarstwa demonstracyjne - siecią współpracy
      - Konferencja pn."Potencjał gospodarstw demonstracyjnych jako formy transferu wiedzy i informacji" 
      - Spotkanie "Tworzenie Krajowej Sieci Gospodarstw Demonstracyjnych" 
      - Spotkanie - Stan realizacji prac nad tworzeniem Krajowej Sieci Gospodarstw Demonstracyjnych oraz "Wsparcie dla projektów demonstracyjnych i działań informacyjnych" - PROW 2014-2020 - 
9. Rozwój innowacyjnych technologii odnawialnych źródeł energii na obszarach wiejskich - konferencja online 2-dniowa
10. Agroleśnictwo w Polsce - webinarium;
11. Racjonalne gospodarowanie zasobami naturalnymi w rolnictwie - konferencja online 1-dniowa;
</t>
    </r>
  </si>
  <si>
    <r>
      <t xml:space="preserve">Komentarz 
Podana liczba </t>
    </r>
    <r>
      <rPr>
        <b/>
        <sz val="10"/>
        <color theme="1"/>
        <rFont val="Calibri"/>
        <family val="2"/>
        <charset val="238"/>
        <scheme val="minor"/>
      </rPr>
      <t>7430</t>
    </r>
    <r>
      <rPr>
        <sz val="10"/>
        <color theme="1"/>
        <rFont val="Calibri"/>
        <family val="2"/>
        <charset val="238"/>
        <scheme val="minor"/>
      </rPr>
      <t xml:space="preserve"> w "międzynarodowym zasięgu" dotyczy odwiedzających Międzynarodowe Targi Żywności i Produktów Ekologicznych „Bio Expo” w Nadarzynie</t>
    </r>
    <r>
      <rPr>
        <b/>
        <sz val="10"/>
        <color theme="1"/>
        <rFont val="Calibri"/>
        <family val="2"/>
        <charset val="238"/>
        <scheme val="minor"/>
      </rPr>
      <t xml:space="preserve"> (liczba wystawców: 230) </t>
    </r>
  </si>
  <si>
    <t xml:space="preserve"> Komentarz:
1. Innowacyjna działalność gospodarcza - instrukcje wdrożenia usług na bazie trzech ogrodów: pokazowego, edukacyjnego, terapeutycznego, 16.393,00 zł
       -  3 publikacje elektroniczne: Ogród edukacyjny, Ogród terapeutyczny, Ogród pokazowy 
2. Rolnictwo ekologiczne - szansą dla rolników i konsumentów - materiał informacyjny druk - 13 materiałów - łączny nakład 25000 (poniesiony koszt ujęty w w 1.1),
3. Innowacyjne technologie w zarządzaniu gospodarstwem rolnym - Inteligentne Rolnictwo" (3925,70 zł);
4. Razem możemy więcej - ułatwiamy tworzenie sieci kontaktów oraz promujemy dobre praktyki w zakresie wdrażania innowacji (publikacje), koszt 7969,99 zł:
      - ulotka o SIR polskojęzyczna - nakład 2000 szt,
      - ulotka o SIR anglojęzyczna - nakład 1000 szt.
      - broszura o SIR - nakład 1000 szt.
5. Nawodnienia obszarowe w nakładzie 4250 (koszt 19922,93 zł)
6. Publikacja pn. "Gospodarstwa demonstracyjne - przewodnik" 5000 zł
7. Agroleśnictwo -innowacyjne rozwiązania w rolnictwie - publikacja 66000,00 zł,
8. Rozwój innowacyjnych technologii odnawialnych źródeł energii na obszarach wiejskich - publikacja nakład 1000 koszt 13500,00 zł,
9. Profesjonalna produkcja ziemniaka - nakład 3000 zł, koszt: 14775,60 zł</t>
  </si>
  <si>
    <t>Komentarz:
2</t>
  </si>
  <si>
    <t xml:space="preserve">Komentarz:
Spotkania organizowane przez lub z udziałem brokera innowacji w ramach funkcjonowania SIR, w tym:
1. Spotkania mające na celu wsparcie dla tworzących się Grup Operacyjnych EPI, 
2. Spotkania organizowane przez IZ </t>
  </si>
  <si>
    <t>Komentarz:
3 x Spotkania zespołów ekspertów ds. LPW - łączna liczba uczestników: 76 osób;
3 x Spotkania zespołu dotyczącego tworzenia krajowej sieci gospodarstw demonstracyjnych: 85 osób</t>
  </si>
  <si>
    <t>Komentarz:
przetłumaczone raporty EIP-AGRI:
1)	EIP-AGRI Focus Group Moving from source to sink in arable farming: Final report (2019) - https://ec.europa.eu/eip/agriculture/en/publications/eip-agri-focus-group-moving-source-sink-arable 
2)	EIP-AGRI Focus Group on Reducing emissions from cattle farming: Final report (2017) - https://ec.europa.eu/eip/agriculture/en/publications/eip-agri-focus-group-reducing-emissions-cattle 
3)	EIP-AGRI Focus Group on Water and Agriculture: Final report (2016) - https://ec.europa.eu/eip/agriculture/en/publications/eip-agri-focus-group-water-and-agriculture-final 
4)	EIP-AGRI Focus Group on Precision Farming: Final report (2015) - https://ec.europa.eu/eip/agriculture/en/publications/eip-agri-focus-group-precision-farming-final 
5), 6)	EIP-AGRI Focus Group on Organic Farming - Optimising Arable Yields: Final Report (2014/2015) – dwa raporty - https://ec.europa.eu/eip/agriculture/en/publications/eip-agri-focus-group-organic-farming-optimising (raport 2015, raport 2014)
7)	BUILDING STRONGER AGRICULTURAL KNOWLEDGE AND INNOVATION SYSTEMS (AKIS) to foster advice, knowledge and innovation in agriculture and rural areas https://ec.europa.eu/info/sites/info/files/food-farming-fisheries/key_policies/documents/building-stronger-akis_en.pdf - 
Rozpowszechniano informacje:
- 12 numerów newslettera EIP-AGRI
- 7 informacji o najważniejszych działaniach np. nabór ekspertów do nowych Focus Groups</t>
  </si>
  <si>
    <t>Komentarz:
1. Partnerstwo dla rozwoju IV - 2 szkolenia 2-dniowe
2. Spotkania informacyjno-szkoleniowe dla pracowników WODR oraz CDR wykonujących i wspierających zadania na rzecz SIR - 1 spotkanie 2-dniowe;
3. V Forum Wiedzy i Innowacji: konferencja 2-dniowa; liczba uczestników
4. Rolnictwo ekologiczne - szansą dla rolników i konsumentów  - konferencja 1-dniowa
5. Wiedza i innowacje: 3 konferencje online 1-dniowe:
       - Praktyczne aspekty wdrażania osiągnięć naukowych w produkcji roślinnej
       - Praktyczne aspekty wdrażania osiągnięć naukowy w produkcji zwierzęcej 
       - Nauka doradztwu rolniczemu – Efektywne technologie w produkcji roślinnej
6. Dzień przedsiębiorcy Rolnego - konferencja online 1-dniowa 
8. Wsparcie dla tworzenia Lokalnych Partnerstw ds. Wody (LPW) - wydarzenia 1-dniowe;
      - Szkolenie pn.  Gospodarka wodna na terenach leśnych  ( webinarium) 
      - 2 x Szkolenie pn. Przeciwdziałanie skutkom niedoboru i nadmiaru wody w produkcji rolnej (szkoleie hybrydowe stacjonarne/webinarium),  
      - 2 x Szkolenie pn.  Ochrona i kształtowanie zasobów wodnych na obszarach uzytkowanych rolniczo w świetle współczesnych wyzwań i potrzeb"(szkoleie hybrydowe stacjonarne/webinarium), 
      - 2 x Szkolenie miękkie Warsztat Pracy Doradcy: rola lidera
      - 4 spotkania informacyjno-szkoleniowe dla koordynatorów LPW w województwach
9. Gospodarstwa demonstracyjne - siecią współpracy:
      - Konferencja pn."Potencjał gospodarstw demonstracyjnych jako formy transferu wiedzy i informacji" - online 1-dniowa;
      - Spotkanie "Tworzenie Krajowej Sieci Gospodarstw Demonstracyjnych"
      - Spotkanie - Stan realizacji prac nad tworzeniem Krajowej Sieci Gospodarstw Demonstracyjnych oraz "Wsparcie dla projektów demonstracyjnych i działań informacyjnych" - PROW 2014-2020 
10. Rozwój innowacyjnych technologii odnawialnych źródeł energii na obszarach wiejskich - konferencja online 2-dniowa 
11. Agroleśnictwo w Polsce - webinarium 1-dniowe;
12. Racjonalne gospodarowanie zasobami naturalnymi w rolnictwie - konferencja online 1-dniowa;</t>
  </si>
  <si>
    <t>Budowanie umiejętności i szkolenia oraz szkolenia ekspertów z pozycji 4.3 Liczba utworzonych innych inicjatyw tematycznych ujęto w "wydarzeniach", koszty pozycji "4.2 Liczba konsultacji tematycznych" oraz "5.2 Liczba materiałów informacyjnych" są kosztami funkcjonowania</t>
  </si>
  <si>
    <r>
      <t>Koszty zatrudnienia - 12.5 etatu</t>
    </r>
    <r>
      <rPr>
        <sz val="10"/>
        <rFont val="Calibri"/>
        <family val="2"/>
        <charset val="238"/>
        <scheme val="minor"/>
      </rPr>
      <t>, najem powierzni biurowej, długoterminowy najem samochodu osobowego, tłumaczenia pisemne, abonament telefoniczny, zakup sprzętu komputerowego niezbędnego do pracy zdalnej pracowników na stałe przypisanych do pracy na rzecz SIR, podróże służbowe krajowe i zagraniczne koordynatorów SIR, brokerów innowacji oraz innych czasowo realizujących zadania na rzecz SIR, prace związane z tworzeniem/modernizacją strony internetowej SIR, opłaty pocztowe, paliwo, płyn do spryskiwaczy, myjnia, szkolenia pracowników (językowe), studia podyplomowe z zamówień publicznych pracownika koordynującego zamówienia na rzecz SIR</t>
    </r>
  </si>
  <si>
    <t>POWYŻSZE ZESTAWIENIE NIE DAJE MOŻLIWOŚCI WPISANIA ANALIZ, FILMÓW, BADAŃ SPOŁECZNYCH CZY KONKURSÓW. WYMIENIONE PONIŻEJ DZIAŁANIA UJĘTO W BUDŻECIE SIECI i SĄ CZĘŚCIAMI SKŁADOWYMI OPERACJI:</t>
  </si>
  <si>
    <t xml:space="preserve">1. Rolnictwo ekologiczne - szansą dla rolników i konsumentów - 2 konkursy </t>
  </si>
  <si>
    <t>2. Konkurs "Doradca roku" w ramach Dni Przedsiębiorcy Rolnego</t>
  </si>
  <si>
    <t xml:space="preserve"> Konkurs "Najciekawsze innowacyjne rozwiązania dla poprawy konkurencyjności polskiego rolnictwa” w ramach V Forum Wiedzy i  Innowacji</t>
  </si>
  <si>
    <t>3. Agroleśnictwo -innowacyjne rozwiązania w rolnictwie - film</t>
  </si>
  <si>
    <t xml:space="preserve">4. Nauka doradza praktyce rolniczej - filmy edukacyjno-informacyjne - 4 filmy </t>
  </si>
  <si>
    <t xml:space="preserve">5. Nowoczesne systemy produkcji rolniczej ograniczające zanieczyszczenia środowiska - 5 filmów </t>
  </si>
  <si>
    <t xml:space="preserve">6. Analiza - raport z badań na reprezentatywnej grupie rolników z całej Polski, dotyczących preferencji rolników co do korzystania z usług doradczych i szkoleń, z uwzględnieniem gospodarstw demonstracyjnych - (I etap) </t>
  </si>
  <si>
    <t xml:space="preserve">7. Transfer wiedzy- Doradztwo edukacji rolniczej - badanie społeczne, analiza </t>
  </si>
  <si>
    <t>8. Opracowanie narzędzia badawczego i wstepnej analizy procesu skracania łańcucha dostaw żywności w kontekście wystepowania pandemii COVID-19 (Od pola do stołu - analiza procesu)</t>
  </si>
  <si>
    <t>9. 3 Filmy pn. Ogród edukacyjny, Ogród terapeutyczny, Ogród pokazowy;</t>
  </si>
  <si>
    <t>Zestawienie zbiorcze</t>
  </si>
  <si>
    <t>Załącznik nr 2 do sprawozdania rocznego z Planu działania KSOW na lata 2014-2020 za rok 2020</t>
  </si>
  <si>
    <t>Jednostka wdrażająca: Ministerstwo Rolnictwa i Rozwoju Wsi</t>
  </si>
  <si>
    <t>Stan na: 31 grudnia 2020</t>
  </si>
  <si>
    <r>
      <t>Komentarz 2020:
1. Dwie wizyty studyjne z udziałem dziennikarzy "Szlakiem dobrych praktyk PROW" (21-22 września 2020 r., 5-6 października 2020 r.)
2. Konferencja pt. "Pełna Moc Ziemniaka - Pasja -Profesjonalizm- Jakość"  (liczba uczestników 200)
3. W ramach projektu "Odpoczywaj na wsi" w 2020 r. zorganizowane zostało:
    - 5 imprez krajowych (targi) 
    -</t>
    </r>
    <r>
      <rPr>
        <sz val="10"/>
        <color theme="1"/>
        <rFont val="Calibri"/>
        <family val="2"/>
        <charset val="238"/>
        <scheme val="minor"/>
      </rPr>
      <t xml:space="preserve"> 4 seminaria (w tym 3 online).  
4. Ponadto zorganizowano 3 spotkania informacyjne "Transfer wiedzy i działalność informacyjna PROW 2014-2020" na terenie ZSCKR w Potoczku (2 spotkania) oraz Nakła Śląskiego.
5. Organizacja spotkania partnerów Akis - jednostek doradztwa rolniczego i instytutów badawczych  
6. Organizacja XLIV Ogólnopolskiego Konkursu Jakości Prac Scaleniowych
7. Targi Rolnicze Agro-Park w Lublinie,
8. Krajowa Wystawa Rolnicza oraz Dożynki Jasnogórskie w Częstochowie.
9. Organizacja konkursów promujących i informujących o PROW 2014-2020  - 2 konkursy</t>
    </r>
  </si>
  <si>
    <t>Komentarz 2020:
1. W ramach projektu "Odpoczywaj na wsi" w 2020 r. wydany został:
- kalendarz ścienny na 2020 r. w nakładzie 2000 egz.
- kalendarz książkowy na 2020 r., w nakładzie 500 egz.
- materiał prasowy w formie wywiadu udzielonego magazynowi TT News
2. Publikacja "Publiczne doradztwo rolnicze partnerem w rozwoju rolnictwa i obszarów wiejskich"
3. Opracowanie czterech artykułów nt. "Scalania gruntów" i publikacja w miesięczniku naukowo-technicznym SGP - Przegląd Geodezyjny.
4. Publikacja w języku polskim i angielskim przedstawiająca przykłady dobrych praktyk - operacji zrealizowanych w ramach planu operacyjnego KSOW w 2019 roku
5. Wydanie publikacji informacyjnej z zakresu systemu Chronionych Nazw Pochodzenia (ChNP), Chronionych Oznaczeń Geograficznych (ChOG), Gwarantowanych Tradycyjnych Specjalności (GTS) z przepisami kulinarnymi w języku polskim "Przyprawione młodością i tradycją" oraz publikacji z opisami produktów ChNP, ChOG i GTS w języku angielskim "Regional and Traditional Flavours" - publikacje zostały wydane w formie papierowej i elektronicznej
liczba egzemplarzy publikacji: "Przyprawione młodością i tradycją" - 5000; "Regional and Traditional Flavours" - 15000</t>
  </si>
  <si>
    <t>Komentarz 2020:
1. szkolenie „Stosowanie internetu w procesie nauczania i komunikacji przez doradców rolniczych”, metoda - webinarium
2. Spotkanie dot. konsultacji przyrodniczych z ekspertami przyrodniczymi w zakresie PROW 2014-2020 oraz przyszłego okresu programowania  WPR 
3. Szkolenia "Organizacja szkoleń dla doradców rolniczych" metoda e-learningową; szkolenia kończyły się egzaminem (2 szkolenia)</t>
  </si>
  <si>
    <t>Jednostka wdrażająca: JC KSOW</t>
  </si>
  <si>
    <t>Komentarz: JC KSOW - 12 imprez + 7 wystaw+ 44 szkolen i wyjazdow; Oddzialy CDR: konkurs na najlepsze praktyki w tradycyjnej kuchni - 330 osób, ogólnopolski zlot zagrod edukacyjnych - 256 osób, 2 konferencjePromocja pzredsiebiorczości - 179 osób</t>
  </si>
  <si>
    <t xml:space="preserve"> Komentarz:JC KSOW 20, w tym 2 (P3, P6), 1, (P2, P6), 1 ( P1, P2, P3, P4, P5, P6); Oddziały CDR: 8 publikacji </t>
  </si>
  <si>
    <t>Komentarz: 32 projekty wpółpracy w publikacji, 16 dobrych praktyk w bazie Projektow, 1 projekt w filmie video (P. Kotowicz)</t>
  </si>
  <si>
    <t xml:space="preserve">Komentarz:  GR - 1 posiedzenie i 6 obiegowo
GTL - 3 posiedzenia i 4 obiegowo
GTI - 1 posiedzenie i 3 obiegowo    </t>
  </si>
  <si>
    <t>Komentarz:  spotkanie projektowe dla partnerów KSOW 8.01.2020 - 22 osoby, 13.01.2020 - 19 osób; spotkania indywidualne dotyczace rozliczenia projektów partnerskich 15, 16, 17, 21, 30.09.2020 - 6 osób</t>
  </si>
  <si>
    <t xml:space="preserve">Komentarz: grupa dyskusyjna LGD na Facebooku - 801 członków; </t>
  </si>
  <si>
    <t>Komentarz: 4 projekty na konkurs RIA 2020; wypełnienie ankiet: realizacja w Polsce działania PROW 2014-2020 - usługi na obszarach wiejskich wraz z przykładami dobrych praktyk, lista pomysłów i metod przyszłego sieciowania w kontekście pandemii koronawirusa, jakie działania prowadzone przez ENRD polska sieć znajduje użyteczne w swojej pracy bieżącej, które narzędzia komunikacyjne ENRD są najczęściej wykorzystywane i dlaczego, zaangażowania KSOW w projektowanie nowej sieci WPR; 5 informacje o projektach ktore zostay wpisane do ENRD Projects database: Kierunek rozwój (Development Direction’ &amp; ‘Tradition and development’), Opolski Bifyj (Supporting the Culinary Trail of the Opolskie Voivodeship), Zarzadzanie stadem krów mlecznych (Installing a cow herd management system in a dairy farm), Mobilny kombajn (Acquiring a combine harvester and a nitrogen testing equipment), Gospodarstwo ekologiczne - uprawa warzyw i sprzedaz bezpośrednia (A small Polish farm converting into organic agriculture); studium przypadku „LAG animation academy in Poland” podczas konferencji dot przyszłości LEADER na portalu ENRD, prezentacja projektu „Z komputerem za Pan brat – warsztaty komputerowe dla osób 50+ wykluczonych cyfrowo” - film dla ENRD i prezentacja dla EIP-AGRI</t>
  </si>
  <si>
    <t>Komentarz: Rural Inspiration Awards 2021-entry template &amp; guidelines. Film o projekcie przedsiebiorcy Kotowicz. Długoterminowa wizja dla obszarów wiejskich</t>
  </si>
  <si>
    <t>Komentarz: tylko JC KSOW</t>
  </si>
  <si>
    <t>Komentarz: uczniowie i nauczyciele szkół rolniczych, studenci, bezrobotni, samorząd terytoriany. Urząd marszałkowski</t>
  </si>
  <si>
    <t>Komentarz:konkurs na projekty wspólpracy</t>
  </si>
  <si>
    <t>Jednostka wdrażająca: Agencja Restrukturyzacji i Modernizacji Rolnictwa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</si>
</sst>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zł&quot;* #,##0.00_);_(&quot;zł&quot;* \(#,##0.00\);_(&quot;zł&quot;* &quot;-&quot;??_);_(@_)"/>
    <numFmt numFmtId="165" formatCode="#,##0.00\ &quot;zł&quot;"/>
  </numFmts>
  <fonts count="59"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24"/>
      <color theme="1"/>
      <name val="Calibri"/>
      <family val="2"/>
      <scheme val="minor"/>
    </font>
    <font>
      <b/>
      <sz val="12"/>
      <color theme="1"/>
      <name val="Calibri"/>
      <family val="2"/>
      <scheme val="minor"/>
    </font>
    <font>
      <b/>
      <sz val="16"/>
      <color theme="1"/>
      <name val="Calibri"/>
      <family val="2"/>
      <scheme val="minor"/>
    </font>
    <font>
      <b/>
      <sz val="10"/>
      <color theme="1"/>
      <name val="Calibri"/>
      <family val="2"/>
      <scheme val="minor"/>
    </font>
    <font>
      <sz val="10"/>
      <color theme="1"/>
      <name val="Calibri"/>
      <family val="2"/>
      <scheme val="minor"/>
    </font>
    <font>
      <b/>
      <sz val="14"/>
      <color theme="1"/>
      <name val="Calibri"/>
      <family val="2"/>
      <scheme val="minor"/>
    </font>
    <font>
      <b/>
      <sz val="11"/>
      <color theme="1"/>
      <name val="Calibri"/>
      <family val="2"/>
      <scheme val="minor"/>
    </font>
    <font>
      <sz val="10"/>
      <name val="Calibri"/>
      <family val="2"/>
      <scheme val="minor"/>
    </font>
    <font>
      <sz val="10"/>
      <color theme="1"/>
      <name val="Calibri"/>
      <family val="2"/>
      <charset val="238"/>
      <scheme val="minor"/>
    </font>
    <font>
      <sz val="11"/>
      <color rgb="FF000000"/>
      <name val="Calibri"/>
      <family val="2"/>
      <scheme val="minor"/>
    </font>
    <font>
      <sz val="10"/>
      <name val="Calibri"/>
      <family val="2"/>
      <charset val="238"/>
      <scheme val="minor"/>
    </font>
    <font>
      <sz val="16"/>
      <color theme="1"/>
      <name val="Calibri"/>
      <family val="2"/>
      <scheme val="minor"/>
    </font>
    <font>
      <b/>
      <sz val="14"/>
      <name val="Calibri"/>
      <family val="2"/>
      <scheme val="minor"/>
    </font>
    <font>
      <b/>
      <sz val="14"/>
      <name val="Calibri"/>
      <family val="2"/>
      <charset val="238"/>
      <scheme val="minor"/>
    </font>
    <font>
      <sz val="11"/>
      <name val="Calibri"/>
      <family val="2"/>
      <scheme val="minor"/>
    </font>
    <font>
      <b/>
      <sz val="10"/>
      <color theme="1"/>
      <name val="Calibri"/>
      <family val="2"/>
      <charset val="238"/>
      <scheme val="minor"/>
    </font>
    <font>
      <b/>
      <sz val="16"/>
      <name val="Calibri"/>
      <family val="2"/>
      <scheme val="minor"/>
    </font>
    <font>
      <sz val="12"/>
      <color theme="1"/>
      <name val="Calibri"/>
      <family val="2"/>
      <scheme val="minor"/>
    </font>
    <font>
      <b/>
      <sz val="11"/>
      <color rgb="FFFF0000"/>
      <name val="Calibri"/>
      <family val="2"/>
      <charset val="238"/>
      <scheme val="minor"/>
    </font>
    <font>
      <b/>
      <sz val="11"/>
      <name val="Calibri"/>
      <family val="2"/>
      <charset val="238"/>
      <scheme val="minor"/>
    </font>
    <font>
      <u/>
      <sz val="11"/>
      <color theme="1"/>
      <name val="Calibri"/>
      <family val="2"/>
      <charset val="238"/>
      <scheme val="minor"/>
    </font>
    <font>
      <b/>
      <u/>
      <sz val="11"/>
      <color theme="1"/>
      <name val="Calibri"/>
      <family val="2"/>
      <charset val="238"/>
      <scheme val="minor"/>
    </font>
    <font>
      <sz val="11"/>
      <name val="Calibri"/>
      <family val="2"/>
      <charset val="238"/>
      <scheme val="minor"/>
    </font>
    <font>
      <u/>
      <sz val="11"/>
      <name val="Calibri"/>
      <family val="2"/>
      <charset val="238"/>
      <scheme val="minor"/>
    </font>
    <font>
      <sz val="9"/>
      <color theme="1"/>
      <name val="Calibri"/>
      <family val="2"/>
      <scheme val="minor"/>
    </font>
    <font>
      <sz val="11"/>
      <color rgb="FFFF0000"/>
      <name val="Calibri"/>
      <family val="2"/>
      <scheme val="minor"/>
    </font>
    <font>
      <b/>
      <sz val="18"/>
      <color theme="1"/>
      <name val="Calibri"/>
      <family val="2"/>
      <scheme val="minor"/>
    </font>
    <font>
      <sz val="8"/>
      <name val="Calibri"/>
      <family val="2"/>
      <scheme val="minor"/>
    </font>
    <font>
      <sz val="8"/>
      <color theme="1"/>
      <name val="Calibri"/>
      <family val="2"/>
      <scheme val="minor"/>
    </font>
    <font>
      <u/>
      <sz val="10"/>
      <name val="Calibri"/>
      <family val="2"/>
      <charset val="238"/>
      <scheme val="minor"/>
    </font>
    <font>
      <b/>
      <sz val="10"/>
      <name val="Calibri"/>
      <family val="2"/>
      <charset val="238"/>
      <scheme val="minor"/>
    </font>
    <font>
      <sz val="10"/>
      <color rgb="FFFF0000"/>
      <name val="Calibri"/>
      <family val="2"/>
      <charset val="238"/>
      <scheme val="minor"/>
    </font>
    <font>
      <sz val="10"/>
      <color rgb="FFFFC000"/>
      <name val="Calibri"/>
      <family val="2"/>
      <charset val="238"/>
      <scheme val="minor"/>
    </font>
    <font>
      <u/>
      <sz val="10"/>
      <color rgb="FFFF0000"/>
      <name val="Calibri"/>
      <family val="2"/>
      <charset val="238"/>
      <scheme val="minor"/>
    </font>
    <font>
      <u/>
      <sz val="10"/>
      <color rgb="FF00B050"/>
      <name val="Calibri"/>
      <family val="2"/>
      <charset val="238"/>
      <scheme val="minor"/>
    </font>
    <font>
      <u/>
      <sz val="10"/>
      <color rgb="FF7030A0"/>
      <name val="Calibri"/>
      <family val="2"/>
      <charset val="238"/>
      <scheme val="minor"/>
    </font>
    <font>
      <sz val="10"/>
      <color rgb="FF00B050"/>
      <name val="Calibri"/>
      <family val="2"/>
      <charset val="238"/>
      <scheme val="minor"/>
    </font>
    <font>
      <sz val="10"/>
      <color rgb="FF7030A0"/>
      <name val="Calibri"/>
      <family val="2"/>
      <charset val="238"/>
      <scheme val="minor"/>
    </font>
    <font>
      <b/>
      <sz val="12"/>
      <color rgb="FFFF0000"/>
      <name val="Calibri"/>
      <family val="2"/>
      <charset val="238"/>
      <scheme val="minor"/>
    </font>
    <font>
      <b/>
      <sz val="11"/>
      <color rgb="FF000000"/>
      <name val="Calibri"/>
      <family val="2"/>
      <charset val="238"/>
      <scheme val="minor"/>
    </font>
    <font>
      <b/>
      <i/>
      <sz val="10"/>
      <color theme="1"/>
      <name val="Calibri"/>
      <family val="2"/>
      <charset val="238"/>
      <scheme val="minor"/>
    </font>
    <font>
      <b/>
      <i/>
      <sz val="10"/>
      <name val="Calibri"/>
      <family val="2"/>
      <charset val="238"/>
      <scheme val="minor"/>
    </font>
    <font>
      <i/>
      <sz val="10"/>
      <name val="Calibri"/>
      <family val="2"/>
      <charset val="238"/>
      <scheme val="minor"/>
    </font>
    <font>
      <b/>
      <sz val="8"/>
      <color theme="1"/>
      <name val="Calibri"/>
      <family val="2"/>
      <scheme val="minor"/>
    </font>
    <font>
      <sz val="9"/>
      <color theme="1"/>
      <name val="Calibri"/>
      <family val="2"/>
      <charset val="238"/>
      <scheme val="minor"/>
    </font>
    <font>
      <u/>
      <sz val="9"/>
      <color theme="1"/>
      <name val="Calibri"/>
      <family val="2"/>
      <charset val="238"/>
      <scheme val="minor"/>
    </font>
    <font>
      <sz val="11"/>
      <color rgb="FFFF0000"/>
      <name val="Calibri"/>
      <family val="2"/>
      <charset val="238"/>
      <scheme val="minor"/>
    </font>
    <font>
      <sz val="12"/>
      <color theme="1"/>
      <name val="Calibri"/>
      <family val="2"/>
      <charset val="238"/>
      <scheme val="minor"/>
    </font>
    <font>
      <sz val="11"/>
      <color rgb="FF000000"/>
      <name val="Calibri"/>
      <family val="2"/>
      <charset val="238"/>
      <scheme val="minor"/>
    </font>
    <font>
      <i/>
      <sz val="10"/>
      <color theme="1"/>
      <name val="Calibri"/>
      <family val="2"/>
      <charset val="238"/>
      <scheme val="minor"/>
    </font>
    <font>
      <i/>
      <sz val="11"/>
      <color theme="1"/>
      <name val="Calibri"/>
      <family val="2"/>
      <charset val="238"/>
      <scheme val="minor"/>
    </font>
    <font>
      <i/>
      <sz val="11"/>
      <name val="Calibri"/>
      <family val="2"/>
      <charset val="238"/>
      <scheme val="minor"/>
    </font>
    <font>
      <b/>
      <u/>
      <sz val="16"/>
      <color indexed="8"/>
      <name val="Calibri"/>
      <family val="2"/>
      <charset val="238"/>
    </font>
    <font>
      <sz val="10"/>
      <color theme="1"/>
      <name val="Calibri"/>
      <scheme val="minor"/>
    </font>
    <font>
      <sz val="11"/>
      <color theme="1"/>
      <name val="Calibri"/>
      <family val="2"/>
      <scheme val="minor"/>
    </font>
    <font>
      <sz val="11"/>
      <color indexed="8"/>
      <name val="Calibri"/>
      <family val="2"/>
      <scheme val="minor"/>
    </font>
  </fonts>
  <fills count="16">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rgb="FFB8CCE4"/>
        <bgColor indexed="64"/>
      </patternFill>
    </fill>
    <fill>
      <patternFill patternType="solid">
        <fgColor rgb="FFFFFFFF"/>
        <bgColor indexed="64"/>
      </patternFill>
    </fill>
    <fill>
      <patternFill patternType="solid">
        <fgColor rgb="FFD9D9D9"/>
        <bgColor indexed="64"/>
      </patternFill>
    </fill>
    <fill>
      <patternFill patternType="solid">
        <fgColor theme="2"/>
        <bgColor indexed="64"/>
      </patternFill>
    </fill>
    <fill>
      <patternFill patternType="solid">
        <fgColor rgb="FFFFFF00"/>
        <bgColor indexed="64"/>
      </patternFill>
    </fill>
  </fills>
  <borders count="77">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top style="medium">
        <color auto="1"/>
      </top>
      <bottom/>
      <diagonal/>
    </border>
    <border>
      <left style="hair">
        <color auto="1"/>
      </left>
      <right style="hair">
        <color auto="1"/>
      </right>
      <top style="medium">
        <color auto="1"/>
      </top>
      <bottom/>
      <diagonal/>
    </border>
    <border>
      <left style="hair">
        <color auto="1"/>
      </left>
      <right style="thin">
        <color auto="1"/>
      </right>
      <top style="medium">
        <color auto="1"/>
      </top>
      <bottom/>
      <diagonal/>
    </border>
    <border>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top style="medium">
        <color auto="1"/>
      </top>
      <bottom style="hair">
        <color auto="1"/>
      </bottom>
      <diagonal/>
    </border>
    <border>
      <left style="hair">
        <color auto="1"/>
      </left>
      <right style="double">
        <color auto="1"/>
      </right>
      <top style="medium">
        <color auto="1"/>
      </top>
      <bottom style="hair">
        <color auto="1"/>
      </bottom>
      <diagonal/>
    </border>
    <border>
      <left style="double">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bottom/>
      <diagonal/>
    </border>
    <border>
      <left style="hair">
        <color auto="1"/>
      </left>
      <right style="hair">
        <color auto="1"/>
      </right>
      <top/>
      <bottom/>
      <diagonal/>
    </border>
    <border>
      <left style="hair">
        <color auto="1"/>
      </left>
      <right style="thin">
        <color auto="1"/>
      </right>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double">
        <color auto="1"/>
      </right>
      <top style="hair">
        <color auto="1"/>
      </top>
      <bottom style="hair">
        <color auto="1"/>
      </bottom>
      <diagonal/>
    </border>
    <border>
      <left style="double">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top/>
      <bottom/>
      <diagonal/>
    </border>
    <border>
      <left/>
      <right style="hair">
        <color auto="1"/>
      </right>
      <top/>
      <bottom/>
      <diagonal/>
    </border>
    <border>
      <left style="hair">
        <color auto="1"/>
      </left>
      <right style="thin">
        <color auto="1"/>
      </right>
      <top style="hair">
        <color auto="1"/>
      </top>
      <bottom style="hair">
        <color auto="1"/>
      </bottom>
      <diagonal/>
    </border>
    <border>
      <left style="medium">
        <color auto="1"/>
      </left>
      <right/>
      <top/>
      <bottom style="medium">
        <color auto="1"/>
      </bottom>
      <diagonal/>
    </border>
    <border>
      <left/>
      <right style="hair">
        <color auto="1"/>
      </right>
      <top/>
      <bottom style="medium">
        <color auto="1"/>
      </bottom>
      <diagonal/>
    </border>
    <border>
      <left style="hair">
        <color auto="1"/>
      </left>
      <right style="thin">
        <color auto="1"/>
      </right>
      <top style="hair">
        <color auto="1"/>
      </top>
      <bottom style="medium">
        <color auto="1"/>
      </bottom>
      <diagonal/>
    </border>
    <border>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top style="hair">
        <color auto="1"/>
      </top>
      <bottom style="medium">
        <color auto="1"/>
      </bottom>
      <diagonal/>
    </border>
    <border>
      <left style="hair">
        <color auto="1"/>
      </left>
      <right style="double">
        <color auto="1"/>
      </right>
      <top style="hair">
        <color auto="1"/>
      </top>
      <bottom style="medium">
        <color auto="1"/>
      </bottom>
      <diagonal/>
    </border>
    <border>
      <left style="double">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auto="1"/>
      </left>
      <right style="hair">
        <color auto="1"/>
      </right>
      <top style="medium">
        <color auto="1"/>
      </top>
      <bottom/>
      <diagonal/>
    </border>
    <border>
      <left style="thin">
        <color auto="1"/>
      </left>
      <right style="double">
        <color auto="1"/>
      </right>
      <top style="medium">
        <color auto="1"/>
      </top>
      <bottom/>
      <diagonal/>
    </border>
    <border>
      <left style="double">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thin">
        <color auto="1"/>
      </left>
      <right style="double">
        <color auto="1"/>
      </right>
      <top/>
      <bottom style="hair">
        <color auto="1"/>
      </bottom>
      <diagonal/>
    </border>
    <border>
      <left style="double">
        <color auto="1"/>
      </left>
      <right style="hair">
        <color auto="1"/>
      </right>
      <top/>
      <bottom style="hair">
        <color auto="1"/>
      </bottom>
      <diagonal/>
    </border>
    <border>
      <left style="hair">
        <color auto="1"/>
      </left>
      <right style="hair">
        <color auto="1"/>
      </right>
      <top/>
      <bottom style="hair">
        <color auto="1"/>
      </bottom>
      <diagonal/>
    </border>
    <border>
      <left/>
      <right style="hair">
        <color auto="1"/>
      </right>
      <top/>
      <bottom style="hair">
        <color auto="1"/>
      </bottom>
      <diagonal/>
    </border>
    <border>
      <left style="hair">
        <color auto="1"/>
      </left>
      <right style="medium">
        <color auto="1"/>
      </right>
      <top/>
      <bottom style="hair">
        <color auto="1"/>
      </bottom>
      <diagonal/>
    </border>
    <border>
      <left/>
      <right/>
      <top style="medium">
        <color auto="1"/>
      </top>
      <bottom/>
      <diagonal/>
    </border>
    <border>
      <left/>
      <right style="double">
        <color auto="1"/>
      </right>
      <top style="hair">
        <color auto="1"/>
      </top>
      <bottom style="hair">
        <color auto="1"/>
      </bottom>
      <diagonal/>
    </border>
    <border>
      <left/>
      <right style="double">
        <color auto="1"/>
      </right>
      <top style="hair">
        <color auto="1"/>
      </top>
      <bottom style="medium">
        <color auto="1"/>
      </bottom>
      <diagonal/>
    </border>
    <border>
      <left style="thin">
        <color auto="1"/>
      </left>
      <right/>
      <top style="medium">
        <color auto="1"/>
      </top>
      <bottom style="hair">
        <color auto="1"/>
      </bottom>
      <diagonal/>
    </border>
    <border>
      <left/>
      <right style="double">
        <color auto="1"/>
      </right>
      <top style="medium">
        <color auto="1"/>
      </top>
      <bottom style="hair">
        <color auto="1"/>
      </bottom>
      <diagonal/>
    </border>
    <border>
      <left style="hair">
        <color auto="1"/>
      </left>
      <right style="double">
        <color auto="1"/>
      </right>
      <top style="medium">
        <color auto="1"/>
      </top>
      <bottom/>
      <diagonal/>
    </border>
    <border>
      <left/>
      <right style="thin">
        <color auto="1"/>
      </right>
      <top style="medium">
        <color auto="1"/>
      </top>
      <bottom style="hair">
        <color auto="1"/>
      </bottom>
      <diagonal/>
    </border>
    <border>
      <left style="hair">
        <color auto="1"/>
      </left>
      <right style="double">
        <color auto="1"/>
      </right>
      <top/>
      <bottom style="hair">
        <color auto="1"/>
      </bottom>
      <diagonal/>
    </border>
    <border>
      <left/>
      <right/>
      <top style="medium">
        <color auto="1"/>
      </top>
      <bottom style="medium">
        <color auto="1"/>
      </bottom>
      <diagonal/>
    </border>
    <border>
      <left style="hair">
        <color auto="1"/>
      </left>
      <right style="thin">
        <color auto="1"/>
      </right>
      <top/>
      <bottom/>
      <diagonal/>
    </border>
    <border>
      <left style="hair">
        <color auto="1"/>
      </left>
      <right style="thin">
        <color auto="1"/>
      </right>
      <top style="medium">
        <color auto="1"/>
      </top>
      <bottom style="hair">
        <color auto="1"/>
      </bottom>
      <diagonal/>
    </border>
    <border>
      <left/>
      <right style="double">
        <color auto="1"/>
      </right>
      <top/>
      <bottom style="hair">
        <color auto="1"/>
      </bottom>
      <diagonal/>
    </border>
    <border>
      <left style="medium">
        <color auto="1"/>
      </left>
      <right style="hair">
        <color auto="1"/>
      </right>
      <top style="medium">
        <color auto="1"/>
      </top>
      <bottom style="hair">
        <color auto="1"/>
      </bottom>
      <diagonal/>
    </border>
    <border>
      <left style="medium">
        <color auto="1"/>
      </left>
      <right style="hair">
        <color auto="1"/>
      </right>
      <top style="hair">
        <color auto="1"/>
      </top>
      <bottom style="hair">
        <color auto="1"/>
      </bottom>
      <diagonal/>
    </border>
    <border>
      <left style="medium">
        <color auto="1"/>
      </left>
      <right/>
      <top style="hair">
        <color auto="1"/>
      </top>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style="medium">
        <color auto="1"/>
      </right>
      <top style="hair">
        <color auto="1"/>
      </top>
      <bottom/>
      <diagonal/>
    </border>
    <border>
      <left style="medium">
        <color auto="1"/>
      </left>
      <right style="hair">
        <color auto="1"/>
      </right>
      <top/>
      <bottom style="medium">
        <color auto="1"/>
      </bottom>
      <diagonal/>
    </border>
    <border>
      <left style="hair">
        <color auto="1"/>
      </left>
      <right style="hair">
        <color auto="1"/>
      </right>
      <top/>
      <bottom style="medium">
        <color auto="1"/>
      </bottom>
      <diagonal/>
    </border>
    <border>
      <left style="thin">
        <color indexed="64"/>
      </left>
      <right style="thin">
        <color indexed="64"/>
      </right>
      <top style="thin">
        <color indexed="64"/>
      </top>
      <bottom style="thin">
        <color indexed="64"/>
      </bottom>
      <diagonal/>
    </border>
    <border>
      <left style="double">
        <color auto="1"/>
      </left>
      <right/>
      <top/>
      <bottom style="hair">
        <color auto="1"/>
      </bottom>
      <diagonal/>
    </border>
    <border>
      <left style="medium">
        <color auto="1"/>
      </left>
      <right style="hair">
        <color auto="1"/>
      </right>
      <top/>
      <bottom style="hair">
        <color auto="1"/>
      </bottom>
      <diagonal/>
    </border>
    <border>
      <left style="double">
        <color auto="1"/>
      </left>
      <right/>
      <top/>
      <bottom/>
      <diagonal/>
    </border>
    <border>
      <left/>
      <right/>
      <top style="hair">
        <color auto="1"/>
      </top>
      <bottom/>
      <diagonal/>
    </border>
    <border>
      <left style="hair">
        <color auto="1"/>
      </left>
      <right style="medium">
        <color auto="1"/>
      </right>
      <top/>
      <bottom/>
      <diagonal/>
    </border>
    <border>
      <left/>
      <right/>
      <top/>
      <bottom style="medium">
        <color auto="1"/>
      </bottom>
      <diagonal/>
    </border>
    <border>
      <left style="hair">
        <color auto="1"/>
      </left>
      <right style="medium">
        <color auto="1"/>
      </right>
      <top/>
      <bottom style="medium">
        <color auto="1"/>
      </bottom>
      <diagonal/>
    </border>
    <border>
      <left style="thin">
        <color indexed="64"/>
      </left>
      <right style="thin">
        <color auto="1"/>
      </right>
      <top style="hair">
        <color auto="1"/>
      </top>
      <bottom style="hair">
        <color auto="1"/>
      </bottom>
      <diagonal/>
    </border>
    <border>
      <left/>
      <right style="hair">
        <color auto="1"/>
      </right>
      <top style="medium">
        <color auto="1"/>
      </top>
      <bottom/>
      <diagonal/>
    </border>
    <border>
      <left style="hair">
        <color auto="1"/>
      </left>
      <right/>
      <top/>
      <bottom/>
      <diagonal/>
    </border>
    <border>
      <left style="thin">
        <color auto="1"/>
      </left>
      <right style="double">
        <color auto="1"/>
      </right>
      <top style="hair">
        <color auto="1"/>
      </top>
      <bottom style="medium">
        <color auto="1"/>
      </bottom>
      <diagonal/>
    </border>
    <border>
      <left style="medium">
        <color auto="1"/>
      </left>
      <right style="medium">
        <color auto="1"/>
      </right>
      <top style="hair">
        <color auto="1"/>
      </top>
      <bottom style="medium">
        <color auto="1"/>
      </bottom>
      <diagonal/>
    </border>
  </borders>
  <cellStyleXfs count="4">
    <xf numFmtId="0" fontId="0" fillId="0" borderId="0"/>
    <xf numFmtId="164" fontId="1" fillId="0" borderId="0" applyFont="0" applyFill="0" applyBorder="0" applyAlignment="0" applyProtection="0"/>
    <xf numFmtId="0" fontId="57" fillId="0" borderId="0"/>
    <xf numFmtId="0" fontId="58" fillId="0" borderId="0"/>
  </cellStyleXfs>
  <cellXfs count="849">
    <xf numFmtId="0" fontId="0" fillId="0" borderId="0" xfId="0"/>
    <xf numFmtId="0" fontId="3" fillId="0" borderId="0" xfId="0" applyFont="1"/>
    <xf numFmtId="0" fontId="4" fillId="0" borderId="0" xfId="0" applyFont="1"/>
    <xf numFmtId="0" fontId="4" fillId="0" borderId="1" xfId="0" applyFont="1" applyBorder="1"/>
    <xf numFmtId="0" fontId="4" fillId="0" borderId="2" xfId="0" applyFont="1" applyBorder="1"/>
    <xf numFmtId="0" fontId="4" fillId="0" borderId="3" xfId="0" applyFont="1" applyBorder="1"/>
    <xf numFmtId="0" fontId="5" fillId="2" borderId="0" xfId="0" applyFont="1" applyFill="1"/>
    <xf numFmtId="0" fontId="6" fillId="2" borderId="0" xfId="0" applyFont="1" applyFill="1"/>
    <xf numFmtId="0" fontId="0" fillId="2" borderId="0" xfId="0" applyFill="1"/>
    <xf numFmtId="0" fontId="7" fillId="0" borderId="0" xfId="0" applyFont="1"/>
    <xf numFmtId="0" fontId="0" fillId="0" borderId="0" xfId="0" applyAlignment="1">
      <alignment wrapText="1"/>
    </xf>
    <xf numFmtId="0" fontId="8" fillId="2" borderId="4" xfId="0" applyFont="1" applyFill="1" applyBorder="1" applyAlignment="1">
      <alignment wrapText="1"/>
    </xf>
    <xf numFmtId="0" fontId="9" fillId="2" borderId="7" xfId="0" applyFont="1" applyFill="1" applyBorder="1" applyAlignment="1">
      <alignment horizontal="centerContinuous" wrapText="1"/>
    </xf>
    <xf numFmtId="0" fontId="0" fillId="2" borderId="8" xfId="0" applyFill="1" applyBorder="1" applyAlignment="1">
      <alignment horizontal="centerContinuous" wrapText="1"/>
    </xf>
    <xf numFmtId="0" fontId="2" fillId="2" borderId="8" xfId="0" applyFont="1" applyFill="1" applyBorder="1" applyAlignment="1">
      <alignment horizontal="left" wrapText="1"/>
    </xf>
    <xf numFmtId="0" fontId="0" fillId="2" borderId="9" xfId="0" applyFill="1" applyBorder="1" applyAlignment="1">
      <alignment horizontal="centerContinuous" wrapText="1"/>
    </xf>
    <xf numFmtId="0" fontId="9" fillId="2" borderId="10" xfId="0" applyFont="1" applyFill="1" applyBorder="1" applyAlignment="1">
      <alignment horizontal="centerContinuous" wrapText="1"/>
    </xf>
    <xf numFmtId="0" fontId="9" fillId="2" borderId="11" xfId="0" applyFont="1" applyFill="1" applyBorder="1" applyAlignment="1">
      <alignment horizontal="centerContinuous" wrapText="1"/>
    </xf>
    <xf numFmtId="0" fontId="9" fillId="2" borderId="12" xfId="0" applyFont="1" applyFill="1" applyBorder="1" applyAlignment="1">
      <alignment horizontal="centerContinuous" wrapText="1"/>
    </xf>
    <xf numFmtId="0" fontId="8" fillId="2" borderId="13" xfId="0" applyFont="1" applyFill="1" applyBorder="1" applyAlignment="1">
      <alignment wrapText="1"/>
    </xf>
    <xf numFmtId="0" fontId="7" fillId="2" borderId="16" xfId="0" applyFont="1" applyFill="1" applyBorder="1" applyAlignment="1">
      <alignment wrapText="1"/>
    </xf>
    <xf numFmtId="0" fontId="7" fillId="2" borderId="17" xfId="0" applyFont="1" applyFill="1" applyBorder="1" applyAlignment="1">
      <alignment horizontal="left" wrapText="1"/>
    </xf>
    <xf numFmtId="0" fontId="7" fillId="2" borderId="17" xfId="0" applyFont="1" applyFill="1" applyBorder="1" applyAlignment="1">
      <alignment wrapText="1"/>
    </xf>
    <xf numFmtId="0" fontId="10" fillId="2" borderId="18" xfId="0" applyFont="1" applyFill="1" applyBorder="1" applyAlignment="1">
      <alignment wrapText="1"/>
    </xf>
    <xf numFmtId="0" fontId="6" fillId="2" borderId="19" xfId="0" applyFont="1" applyFill="1" applyBorder="1" applyAlignment="1">
      <alignment wrapText="1"/>
    </xf>
    <xf numFmtId="0" fontId="11" fillId="2" borderId="20" xfId="0" applyFont="1" applyFill="1" applyBorder="1" applyAlignment="1">
      <alignment wrapText="1"/>
    </xf>
    <xf numFmtId="0" fontId="11" fillId="2" borderId="17" xfId="0" applyFont="1" applyFill="1" applyBorder="1" applyAlignment="1">
      <alignment wrapText="1"/>
    </xf>
    <xf numFmtId="0" fontId="11" fillId="2" borderId="16" xfId="0" applyFont="1" applyFill="1" applyBorder="1" applyAlignment="1">
      <alignment wrapText="1"/>
    </xf>
    <xf numFmtId="0" fontId="11" fillId="2" borderId="21" xfId="0" applyFont="1" applyFill="1" applyBorder="1" applyAlignment="1">
      <alignment wrapText="1"/>
    </xf>
    <xf numFmtId="0" fontId="12" fillId="0" borderId="24" xfId="0" applyFont="1" applyBorder="1"/>
    <xf numFmtId="0" fontId="0" fillId="3" borderId="16" xfId="0" applyFill="1" applyBorder="1"/>
    <xf numFmtId="0" fontId="0" fillId="3" borderId="17" xfId="0" applyFill="1" applyBorder="1"/>
    <xf numFmtId="0" fontId="0" fillId="3" borderId="18" xfId="0" applyFill="1" applyBorder="1"/>
    <xf numFmtId="0" fontId="0" fillId="4" borderId="19" xfId="0" applyFill="1" applyBorder="1"/>
    <xf numFmtId="0" fontId="0" fillId="3" borderId="20" xfId="0" applyFill="1" applyBorder="1"/>
    <xf numFmtId="0" fontId="0" fillId="3" borderId="21" xfId="0" applyFill="1" applyBorder="1"/>
    <xf numFmtId="0" fontId="0" fillId="0" borderId="16" xfId="0" applyBorder="1"/>
    <xf numFmtId="0" fontId="0" fillId="0" borderId="17" xfId="0" applyBorder="1"/>
    <xf numFmtId="0" fontId="0" fillId="0" borderId="18" xfId="0" applyBorder="1"/>
    <xf numFmtId="0" fontId="0" fillId="0" borderId="20" xfId="0" applyBorder="1"/>
    <xf numFmtId="0" fontId="0" fillId="0" borderId="21" xfId="0" applyBorder="1"/>
    <xf numFmtId="0" fontId="9" fillId="4" borderId="27" xfId="0" applyFont="1" applyFill="1" applyBorder="1" applyAlignment="1">
      <alignment horizontal="right"/>
    </xf>
    <xf numFmtId="0" fontId="0" fillId="4" borderId="28" xfId="0" applyFill="1" applyBorder="1"/>
    <xf numFmtId="0" fontId="0" fillId="4" borderId="29" xfId="0" applyFill="1" applyBorder="1"/>
    <xf numFmtId="0" fontId="0" fillId="4" borderId="30" xfId="0" applyFill="1" applyBorder="1"/>
    <xf numFmtId="0" fontId="0" fillId="4" borderId="31" xfId="0" applyFill="1" applyBorder="1"/>
    <xf numFmtId="0" fontId="0" fillId="4" borderId="32" xfId="0" applyFill="1" applyBorder="1"/>
    <xf numFmtId="0" fontId="0" fillId="4" borderId="33" xfId="0" applyFill="1" applyBorder="1"/>
    <xf numFmtId="0" fontId="9" fillId="0" borderId="0" xfId="0" applyFont="1" applyAlignment="1">
      <alignment horizontal="right"/>
    </xf>
    <xf numFmtId="0" fontId="6" fillId="2" borderId="5" xfId="0" applyFont="1" applyFill="1" applyBorder="1" applyAlignment="1">
      <alignment wrapText="1"/>
    </xf>
    <xf numFmtId="0" fontId="8" fillId="2" borderId="22" xfId="0" applyFont="1" applyFill="1" applyBorder="1" applyAlignment="1">
      <alignment wrapText="1"/>
    </xf>
    <xf numFmtId="0" fontId="6" fillId="2" borderId="14" xfId="0" applyFont="1" applyFill="1" applyBorder="1" applyAlignment="1">
      <alignment horizontal="center" wrapText="1"/>
    </xf>
    <xf numFmtId="0" fontId="0" fillId="0" borderId="0" xfId="0" applyAlignment="1">
      <alignment vertical="center" wrapText="1"/>
    </xf>
    <xf numFmtId="0" fontId="7" fillId="0" borderId="0" xfId="0" applyFont="1" applyAlignment="1">
      <alignment vertical="center" wrapText="1"/>
    </xf>
    <xf numFmtId="0" fontId="5" fillId="5" borderId="0" xfId="0" applyFont="1" applyFill="1"/>
    <xf numFmtId="0" fontId="6" fillId="5" borderId="0" xfId="0" applyFont="1" applyFill="1"/>
    <xf numFmtId="0" fontId="0" fillId="5" borderId="0" xfId="0" applyFill="1"/>
    <xf numFmtId="0" fontId="6" fillId="5" borderId="36" xfId="0" applyFont="1" applyFill="1" applyBorder="1" applyAlignment="1">
      <alignment horizontal="centerContinuous" wrapText="1"/>
    </xf>
    <xf numFmtId="0" fontId="7" fillId="5" borderId="37" xfId="0" applyFont="1" applyFill="1" applyBorder="1" applyAlignment="1">
      <alignment horizontal="centerContinuous" wrapText="1"/>
    </xf>
    <xf numFmtId="0" fontId="7" fillId="5" borderId="38" xfId="0" applyFont="1" applyFill="1" applyBorder="1" applyAlignment="1">
      <alignment horizontal="centerContinuous" wrapText="1"/>
    </xf>
    <xf numFmtId="0" fontId="11" fillId="5" borderId="40" xfId="0" applyFont="1" applyFill="1" applyBorder="1" applyAlignment="1">
      <alignment wrapText="1"/>
    </xf>
    <xf numFmtId="0" fontId="7" fillId="5" borderId="41" xfId="0" applyFont="1" applyFill="1" applyBorder="1" applyAlignment="1">
      <alignment wrapText="1"/>
    </xf>
    <xf numFmtId="0" fontId="7" fillId="5" borderId="42" xfId="0" applyFont="1" applyFill="1" applyBorder="1" applyAlignment="1">
      <alignment wrapText="1"/>
    </xf>
    <xf numFmtId="0" fontId="11" fillId="5" borderId="42" xfId="0" applyFont="1" applyFill="1" applyBorder="1" applyAlignment="1">
      <alignment wrapText="1"/>
    </xf>
    <xf numFmtId="0" fontId="7" fillId="5" borderId="43" xfId="0" applyFont="1" applyFill="1" applyBorder="1" applyAlignment="1">
      <alignment wrapText="1"/>
    </xf>
    <xf numFmtId="0" fontId="12" fillId="3" borderId="17" xfId="0" applyFont="1" applyFill="1" applyBorder="1"/>
    <xf numFmtId="0" fontId="0" fillId="3" borderId="40" xfId="0" applyFill="1" applyBorder="1"/>
    <xf numFmtId="0" fontId="0" fillId="3" borderId="41" xfId="0" applyFill="1" applyBorder="1"/>
    <xf numFmtId="0" fontId="0" fillId="3" borderId="43" xfId="0" applyFill="1" applyBorder="1"/>
    <xf numFmtId="0" fontId="12" fillId="0" borderId="17" xfId="0" applyFont="1" applyBorder="1"/>
    <xf numFmtId="0" fontId="0" fillId="4" borderId="29" xfId="0" applyFill="1" applyBorder="1" applyAlignment="1">
      <alignment horizontal="right"/>
    </xf>
    <xf numFmtId="0" fontId="5" fillId="6" borderId="0" xfId="0" applyFont="1" applyFill="1"/>
    <xf numFmtId="0" fontId="6" fillId="6" borderId="0" xfId="0" applyFont="1" applyFill="1"/>
    <xf numFmtId="0" fontId="14" fillId="6" borderId="0" xfId="0" applyFont="1" applyFill="1"/>
    <xf numFmtId="0" fontId="14" fillId="0" borderId="0" xfId="0" applyFont="1"/>
    <xf numFmtId="0" fontId="9" fillId="0" borderId="0" xfId="0" applyFont="1"/>
    <xf numFmtId="0" fontId="6" fillId="0" borderId="0" xfId="0" applyFont="1"/>
    <xf numFmtId="0" fontId="6" fillId="6" borderId="36" xfId="0" applyFont="1" applyFill="1" applyBorder="1" applyAlignment="1">
      <alignment horizontal="centerContinuous" wrapText="1"/>
    </xf>
    <xf numFmtId="0" fontId="7" fillId="6" borderId="37" xfId="0" applyFont="1" applyFill="1" applyBorder="1" applyAlignment="1">
      <alignment horizontal="centerContinuous" wrapText="1"/>
    </xf>
    <xf numFmtId="0" fontId="7" fillId="6" borderId="38" xfId="0" applyFont="1" applyFill="1" applyBorder="1" applyAlignment="1">
      <alignment horizontal="centerContinuous" wrapText="1"/>
    </xf>
    <xf numFmtId="0" fontId="11" fillId="6" borderId="40" xfId="0" applyFont="1" applyFill="1" applyBorder="1" applyAlignment="1">
      <alignment wrapText="1"/>
    </xf>
    <xf numFmtId="0" fontId="7" fillId="6" borderId="41" xfId="0" applyFont="1" applyFill="1" applyBorder="1" applyAlignment="1">
      <alignment wrapText="1"/>
    </xf>
    <xf numFmtId="0" fontId="7" fillId="6" borderId="42" xfId="0" applyFont="1" applyFill="1" applyBorder="1" applyAlignment="1">
      <alignment wrapText="1"/>
    </xf>
    <xf numFmtId="0" fontId="11" fillId="6" borderId="42" xfId="0" applyFont="1" applyFill="1" applyBorder="1" applyAlignment="1">
      <alignment wrapText="1"/>
    </xf>
    <xf numFmtId="0" fontId="7" fillId="6" borderId="43" xfId="0" applyFont="1" applyFill="1" applyBorder="1" applyAlignment="1">
      <alignment wrapText="1"/>
    </xf>
    <xf numFmtId="0" fontId="0" fillId="3" borderId="45" xfId="0" applyFill="1" applyBorder="1"/>
    <xf numFmtId="0" fontId="0" fillId="0" borderId="45" xfId="0" applyBorder="1"/>
    <xf numFmtId="0" fontId="9" fillId="4" borderId="46" xfId="0" applyFont="1" applyFill="1" applyBorder="1"/>
    <xf numFmtId="0" fontId="5" fillId="7" borderId="0" xfId="0" applyFont="1" applyFill="1"/>
    <xf numFmtId="0" fontId="6" fillId="7" borderId="0" xfId="0" applyFont="1" applyFill="1"/>
    <xf numFmtId="0" fontId="0" fillId="7" borderId="0" xfId="0" applyFill="1"/>
    <xf numFmtId="0" fontId="5" fillId="0" borderId="0" xfId="0" applyFont="1"/>
    <xf numFmtId="0" fontId="7" fillId="7" borderId="47" xfId="0" applyFont="1" applyFill="1" applyBorder="1" applyAlignment="1">
      <alignment wrapText="1"/>
    </xf>
    <xf numFmtId="0" fontId="7" fillId="7" borderId="37" xfId="0" applyFont="1" applyFill="1" applyBorder="1" applyAlignment="1">
      <alignment wrapText="1"/>
    </xf>
    <xf numFmtId="0" fontId="6" fillId="7" borderId="36" xfId="0" applyFont="1" applyFill="1" applyBorder="1" applyAlignment="1">
      <alignment horizontal="centerContinuous" wrapText="1"/>
    </xf>
    <xf numFmtId="0" fontId="6" fillId="7" borderId="37" xfId="0" applyFont="1" applyFill="1" applyBorder="1" applyAlignment="1">
      <alignment horizontal="centerContinuous" wrapText="1"/>
    </xf>
    <xf numFmtId="0" fontId="6" fillId="7" borderId="38" xfId="0" applyFont="1" applyFill="1" applyBorder="1" applyAlignment="1">
      <alignment horizontal="centerContinuous" wrapText="1"/>
    </xf>
    <xf numFmtId="0" fontId="7" fillId="0" borderId="0" xfId="0" applyFont="1" applyAlignment="1">
      <alignment wrapText="1"/>
    </xf>
    <xf numFmtId="0" fontId="7" fillId="7" borderId="16" xfId="0" applyFont="1" applyFill="1" applyBorder="1" applyAlignment="1">
      <alignment wrapText="1"/>
    </xf>
    <xf numFmtId="0" fontId="7" fillId="7" borderId="17" xfId="0" applyFont="1" applyFill="1" applyBorder="1" applyAlignment="1">
      <alignment wrapText="1"/>
    </xf>
    <xf numFmtId="0" fontId="11" fillId="7" borderId="40" xfId="0" applyFont="1" applyFill="1" applyBorder="1" applyAlignment="1">
      <alignment wrapText="1"/>
    </xf>
    <xf numFmtId="0" fontId="7" fillId="7" borderId="41" xfId="0" applyFont="1" applyFill="1" applyBorder="1" applyAlignment="1">
      <alignment wrapText="1"/>
    </xf>
    <xf numFmtId="0" fontId="7" fillId="7" borderId="42" xfId="0" applyFont="1" applyFill="1" applyBorder="1" applyAlignment="1">
      <alignment wrapText="1"/>
    </xf>
    <xf numFmtId="0" fontId="11" fillId="7" borderId="42" xfId="0" applyFont="1" applyFill="1" applyBorder="1" applyAlignment="1">
      <alignment wrapText="1"/>
    </xf>
    <xf numFmtId="0" fontId="7" fillId="7" borderId="43" xfId="0" applyFont="1" applyFill="1" applyBorder="1" applyAlignment="1">
      <alignment wrapText="1"/>
    </xf>
    <xf numFmtId="0" fontId="0" fillId="0" borderId="0" xfId="0" applyAlignment="1">
      <alignment horizontal="left" vertical="center" wrapText="1"/>
    </xf>
    <xf numFmtId="0" fontId="7" fillId="0" borderId="0" xfId="0" applyFont="1" applyAlignment="1">
      <alignment horizontal="left" vertical="center" wrapText="1"/>
    </xf>
    <xf numFmtId="0" fontId="7" fillId="7" borderId="6" xfId="0" applyFont="1" applyFill="1" applyBorder="1" applyAlignment="1">
      <alignment horizontal="center" wrapText="1"/>
    </xf>
    <xf numFmtId="0" fontId="7" fillId="7" borderId="47" xfId="0" applyFont="1" applyFill="1" applyBorder="1" applyAlignment="1">
      <alignment horizontal="centerContinuous" wrapText="1"/>
    </xf>
    <xf numFmtId="0" fontId="7" fillId="7" borderId="37" xfId="0" applyFont="1" applyFill="1" applyBorder="1" applyAlignment="1">
      <alignment horizontal="centerContinuous" wrapText="1"/>
    </xf>
    <xf numFmtId="0" fontId="7" fillId="7" borderId="48" xfId="0" applyFont="1" applyFill="1" applyBorder="1" applyAlignment="1">
      <alignment horizontal="centerContinuous" wrapText="1"/>
    </xf>
    <xf numFmtId="0" fontId="7" fillId="7" borderId="15" xfId="0" applyFont="1" applyFill="1" applyBorder="1" applyAlignment="1">
      <alignment horizontal="center" wrapText="1"/>
    </xf>
    <xf numFmtId="0" fontId="6" fillId="7" borderId="19" xfId="0" applyFont="1" applyFill="1" applyBorder="1" applyAlignment="1">
      <alignment wrapText="1"/>
    </xf>
    <xf numFmtId="0" fontId="9" fillId="4" borderId="31" xfId="0" applyFont="1" applyFill="1" applyBorder="1"/>
    <xf numFmtId="0" fontId="7" fillId="0" borderId="0" xfId="0" applyFont="1" applyAlignment="1">
      <alignment horizontal="center" vertical="center" wrapText="1"/>
    </xf>
    <xf numFmtId="0" fontId="5" fillId="8" borderId="0" xfId="0" applyFont="1" applyFill="1"/>
    <xf numFmtId="0" fontId="6" fillId="8" borderId="0" xfId="0" applyFont="1" applyFill="1"/>
    <xf numFmtId="0" fontId="0" fillId="8" borderId="0" xfId="0" applyFill="1"/>
    <xf numFmtId="0" fontId="7" fillId="8" borderId="37" xfId="0" applyFont="1" applyFill="1" applyBorder="1" applyAlignment="1">
      <alignment horizontal="centerContinuous" wrapText="1"/>
    </xf>
    <xf numFmtId="0" fontId="7" fillId="8" borderId="50" xfId="0" applyFont="1" applyFill="1" applyBorder="1" applyAlignment="1">
      <alignment horizontal="centerContinuous" wrapText="1"/>
    </xf>
    <xf numFmtId="0" fontId="13" fillId="8" borderId="37" xfId="0" applyFont="1" applyFill="1" applyBorder="1" applyAlignment="1">
      <alignment horizontal="centerContinuous" wrapText="1"/>
    </xf>
    <xf numFmtId="0" fontId="7" fillId="8" borderId="38" xfId="0" applyFont="1" applyFill="1" applyBorder="1" applyAlignment="1">
      <alignment horizontal="centerContinuous" wrapText="1"/>
    </xf>
    <xf numFmtId="0" fontId="7" fillId="8" borderId="16" xfId="0" applyFont="1" applyFill="1" applyBorder="1" applyAlignment="1">
      <alignment wrapText="1"/>
    </xf>
    <xf numFmtId="0" fontId="7" fillId="8" borderId="17" xfId="0" applyFont="1" applyFill="1" applyBorder="1" applyAlignment="1">
      <alignment wrapText="1"/>
    </xf>
    <xf numFmtId="0" fontId="7" fillId="8" borderId="18" xfId="0" applyFont="1" applyFill="1" applyBorder="1" applyAlignment="1">
      <alignment wrapText="1"/>
    </xf>
    <xf numFmtId="0" fontId="6" fillId="8" borderId="24" xfId="0" applyFont="1" applyFill="1" applyBorder="1" applyAlignment="1">
      <alignment wrapText="1"/>
    </xf>
    <xf numFmtId="0" fontId="7" fillId="8" borderId="21" xfId="0" applyFont="1" applyFill="1" applyBorder="1" applyAlignment="1">
      <alignment wrapText="1"/>
    </xf>
    <xf numFmtId="0" fontId="12" fillId="0" borderId="19" xfId="0" applyFont="1" applyBorder="1"/>
    <xf numFmtId="0" fontId="0" fillId="3" borderId="24" xfId="0" applyFill="1" applyBorder="1"/>
    <xf numFmtId="0" fontId="0" fillId="4" borderId="24" xfId="0" applyFill="1" applyBorder="1"/>
    <xf numFmtId="0" fontId="0" fillId="0" borderId="24" xfId="0" applyBorder="1"/>
    <xf numFmtId="0" fontId="17" fillId="0" borderId="16" xfId="0" applyFont="1" applyBorder="1"/>
    <xf numFmtId="0" fontId="17" fillId="0" borderId="17" xfId="0" applyFont="1" applyBorder="1"/>
    <xf numFmtId="0" fontId="17" fillId="0" borderId="21" xfId="0" applyFont="1" applyBorder="1"/>
    <xf numFmtId="0" fontId="9" fillId="4" borderId="31" xfId="0" applyFont="1" applyFill="1" applyBorder="1" applyAlignment="1">
      <alignment horizontal="right"/>
    </xf>
    <xf numFmtId="0" fontId="0" fillId="4" borderId="27" xfId="0" applyFill="1" applyBorder="1"/>
    <xf numFmtId="0" fontId="9" fillId="4" borderId="33" xfId="0" applyFont="1" applyFill="1" applyBorder="1"/>
    <xf numFmtId="0" fontId="7" fillId="0" borderId="52" xfId="0" applyFont="1" applyBorder="1" applyAlignment="1">
      <alignment horizontal="left"/>
    </xf>
    <xf numFmtId="0" fontId="9" fillId="0" borderId="14" xfId="0" applyFont="1" applyBorder="1" applyAlignment="1">
      <alignment horizontal="right"/>
    </xf>
    <xf numFmtId="0" fontId="9" fillId="0" borderId="53" xfId="0" applyFont="1" applyBorder="1" applyAlignment="1">
      <alignment horizontal="right"/>
    </xf>
    <xf numFmtId="0" fontId="0" fillId="0" borderId="23" xfId="0" applyBorder="1"/>
    <xf numFmtId="0" fontId="16" fillId="8" borderId="4" xfId="0" applyFont="1" applyFill="1" applyBorder="1" applyAlignment="1">
      <alignment wrapText="1"/>
    </xf>
    <xf numFmtId="0" fontId="6" fillId="8" borderId="5" xfId="0" applyFont="1" applyFill="1" applyBorder="1" applyAlignment="1">
      <alignment horizontal="center" wrapText="1"/>
    </xf>
    <xf numFmtId="0" fontId="7" fillId="8" borderId="54" xfId="0" applyFont="1" applyFill="1" applyBorder="1" applyAlignment="1">
      <alignment wrapText="1"/>
    </xf>
    <xf numFmtId="0" fontId="11" fillId="8" borderId="11" xfId="0" applyFont="1" applyFill="1" applyBorder="1" applyAlignment="1">
      <alignment wrapText="1"/>
    </xf>
    <xf numFmtId="0" fontId="7" fillId="8" borderId="8" xfId="0" applyFont="1" applyFill="1" applyBorder="1" applyAlignment="1">
      <alignment wrapText="1"/>
    </xf>
    <xf numFmtId="0" fontId="7" fillId="8" borderId="12" xfId="0" applyFont="1" applyFill="1" applyBorder="1" applyAlignment="1">
      <alignment wrapText="1"/>
    </xf>
    <xf numFmtId="0" fontId="6" fillId="8" borderId="12" xfId="0" applyFont="1" applyFill="1" applyBorder="1" applyAlignment="1">
      <alignment wrapText="1"/>
    </xf>
    <xf numFmtId="0" fontId="0" fillId="4" borderId="21" xfId="0" applyFill="1" applyBorder="1"/>
    <xf numFmtId="0" fontId="7" fillId="0" borderId="0" xfId="0" applyFont="1" applyAlignment="1">
      <alignment horizontal="left"/>
    </xf>
    <xf numFmtId="0" fontId="5" fillId="9" borderId="0" xfId="0" applyFont="1" applyFill="1"/>
    <xf numFmtId="0" fontId="6" fillId="9" borderId="0" xfId="0" applyFont="1" applyFill="1"/>
    <xf numFmtId="0" fontId="0" fillId="9" borderId="0" xfId="0" applyFill="1"/>
    <xf numFmtId="0" fontId="7" fillId="9" borderId="47" xfId="0" applyFont="1" applyFill="1" applyBorder="1" applyAlignment="1">
      <alignment horizontal="centerContinuous" wrapText="1"/>
    </xf>
    <xf numFmtId="0" fontId="7" fillId="9" borderId="37" xfId="0" applyFont="1" applyFill="1" applyBorder="1" applyAlignment="1">
      <alignment horizontal="centerContinuous" wrapText="1"/>
    </xf>
    <xf numFmtId="0" fontId="7" fillId="9" borderId="50" xfId="0" applyFont="1" applyFill="1" applyBorder="1" applyAlignment="1">
      <alignment horizontal="centerContinuous" wrapText="1"/>
    </xf>
    <xf numFmtId="0" fontId="7" fillId="9" borderId="48" xfId="0" applyFont="1" applyFill="1" applyBorder="1" applyAlignment="1">
      <alignment wrapText="1"/>
    </xf>
    <xf numFmtId="0" fontId="7" fillId="9" borderId="42" xfId="0" applyFont="1" applyFill="1" applyBorder="1" applyAlignment="1">
      <alignment wrapText="1"/>
    </xf>
    <xf numFmtId="0" fontId="7" fillId="9" borderId="41" xfId="0" applyFont="1" applyFill="1" applyBorder="1" applyAlignment="1">
      <alignment wrapText="1"/>
    </xf>
    <xf numFmtId="0" fontId="6" fillId="9" borderId="24" xfId="0" applyFont="1" applyFill="1" applyBorder="1" applyAlignment="1">
      <alignment wrapText="1"/>
    </xf>
    <xf numFmtId="0" fontId="6" fillId="9" borderId="55" xfId="0" applyFont="1" applyFill="1" applyBorder="1" applyAlignment="1">
      <alignment wrapText="1"/>
    </xf>
    <xf numFmtId="0" fontId="7" fillId="9" borderId="40" xfId="0" applyFont="1" applyFill="1" applyBorder="1" applyAlignment="1">
      <alignment wrapText="1"/>
    </xf>
    <xf numFmtId="0" fontId="7" fillId="9" borderId="43" xfId="0" applyFont="1" applyFill="1" applyBorder="1" applyAlignment="1">
      <alignment wrapText="1"/>
    </xf>
    <xf numFmtId="0" fontId="0" fillId="4" borderId="46" xfId="0" applyFill="1" applyBorder="1"/>
    <xf numFmtId="0" fontId="7" fillId="9" borderId="17" xfId="0" applyFont="1" applyFill="1" applyBorder="1" applyAlignment="1">
      <alignment wrapText="1"/>
    </xf>
    <xf numFmtId="0" fontId="10" fillId="9" borderId="17" xfId="0" applyFont="1" applyFill="1" applyBorder="1" applyAlignment="1">
      <alignment wrapText="1"/>
    </xf>
    <xf numFmtId="0" fontId="6" fillId="9" borderId="19" xfId="0" applyFont="1" applyFill="1" applyBorder="1" applyAlignment="1">
      <alignment wrapText="1"/>
    </xf>
    <xf numFmtId="0" fontId="10" fillId="9" borderId="16" xfId="0" applyFont="1" applyFill="1" applyBorder="1" applyAlignment="1">
      <alignment wrapText="1"/>
    </xf>
    <xf numFmtId="0" fontId="7" fillId="9" borderId="21" xfId="0" applyFont="1" applyFill="1" applyBorder="1" applyAlignment="1">
      <alignment wrapText="1"/>
    </xf>
    <xf numFmtId="0" fontId="12" fillId="0" borderId="15" xfId="0" applyFont="1" applyBorder="1"/>
    <xf numFmtId="0" fontId="0" fillId="3" borderId="42" xfId="0" applyFill="1" applyBorder="1"/>
    <xf numFmtId="0" fontId="0" fillId="4" borderId="51" xfId="0" applyFill="1" applyBorder="1"/>
    <xf numFmtId="0" fontId="19" fillId="5" borderId="0" xfId="0" applyFont="1" applyFill="1"/>
    <xf numFmtId="0" fontId="8" fillId="5" borderId="4" xfId="0" applyFont="1" applyFill="1" applyBorder="1" applyAlignment="1">
      <alignment wrapText="1"/>
    </xf>
    <xf numFmtId="0" fontId="6" fillId="5" borderId="8" xfId="0" applyFont="1" applyFill="1" applyBorder="1" applyAlignment="1">
      <alignment horizontal="center" wrapText="1"/>
    </xf>
    <xf numFmtId="0" fontId="7" fillId="5" borderId="54" xfId="0" applyFont="1" applyFill="1" applyBorder="1" applyAlignment="1">
      <alignment wrapText="1"/>
    </xf>
    <xf numFmtId="0" fontId="7" fillId="5" borderId="7" xfId="0" applyFont="1" applyFill="1" applyBorder="1" applyAlignment="1">
      <alignment wrapText="1"/>
    </xf>
    <xf numFmtId="0" fontId="11" fillId="5" borderId="8" xfId="0" applyFont="1" applyFill="1" applyBorder="1" applyAlignment="1">
      <alignment wrapText="1"/>
    </xf>
    <xf numFmtId="0" fontId="11" fillId="5" borderId="12" xfId="0" applyFont="1" applyFill="1" applyBorder="1" applyAlignment="1">
      <alignment wrapText="1"/>
    </xf>
    <xf numFmtId="0" fontId="0" fillId="3" borderId="59" xfId="0" applyFill="1" applyBorder="1"/>
    <xf numFmtId="0" fontId="0" fillId="3" borderId="60" xfId="0" applyFill="1" applyBorder="1"/>
    <xf numFmtId="0" fontId="0" fillId="3" borderId="61" xfId="0" applyFill="1" applyBorder="1"/>
    <xf numFmtId="0" fontId="8" fillId="10" borderId="4" xfId="0" applyFont="1" applyFill="1" applyBorder="1" applyAlignment="1">
      <alignment wrapText="1"/>
    </xf>
    <xf numFmtId="0" fontId="6" fillId="10" borderId="8" xfId="0" applyFont="1" applyFill="1" applyBorder="1" applyAlignment="1">
      <alignment horizontal="center" wrapText="1"/>
    </xf>
    <xf numFmtId="0" fontId="0" fillId="10" borderId="8" xfId="0" applyFill="1" applyBorder="1" applyAlignment="1">
      <alignment horizontal="center" wrapText="1"/>
    </xf>
    <xf numFmtId="0" fontId="0" fillId="10" borderId="12" xfId="0" applyFill="1" applyBorder="1" applyAlignment="1">
      <alignment horizontal="center" wrapText="1"/>
    </xf>
    <xf numFmtId="0" fontId="20" fillId="0" borderId="13" xfId="0" applyFont="1" applyBorder="1" applyAlignment="1">
      <alignment vertical="center" wrapText="1"/>
    </xf>
    <xf numFmtId="0" fontId="7" fillId="3" borderId="60" xfId="0" applyFont="1" applyFill="1" applyBorder="1" applyAlignment="1">
      <alignment vertical="center" wrapText="1"/>
    </xf>
    <xf numFmtId="0" fontId="12" fillId="4" borderId="17" xfId="0" applyFont="1" applyFill="1" applyBorder="1"/>
    <xf numFmtId="0" fontId="12" fillId="4" borderId="21" xfId="0" applyFont="1" applyFill="1" applyBorder="1"/>
    <xf numFmtId="0" fontId="20" fillId="0" borderId="13" xfId="0" quotePrefix="1" applyFont="1" applyBorder="1" applyAlignment="1">
      <alignment vertical="center" wrapText="1"/>
    </xf>
    <xf numFmtId="0" fontId="7" fillId="3" borderId="14" xfId="0" applyFont="1" applyFill="1" applyBorder="1" applyAlignment="1">
      <alignment vertical="center" wrapText="1"/>
    </xf>
    <xf numFmtId="3" fontId="12" fillId="3" borderId="17" xfId="0" applyNumberFormat="1" applyFont="1" applyFill="1" applyBorder="1"/>
    <xf numFmtId="0" fontId="12" fillId="3" borderId="21" xfId="0" applyFont="1" applyFill="1" applyBorder="1"/>
    <xf numFmtId="3" fontId="12" fillId="3" borderId="21" xfId="0" applyNumberFormat="1" applyFont="1" applyFill="1" applyBorder="1"/>
    <xf numFmtId="0" fontId="20" fillId="4" borderId="62" xfId="0" applyFont="1" applyFill="1" applyBorder="1" applyAlignment="1">
      <alignment vertical="center" wrapText="1"/>
    </xf>
    <xf numFmtId="0" fontId="7" fillId="3" borderId="63" xfId="0" applyFont="1" applyFill="1" applyBorder="1" applyAlignment="1">
      <alignment vertical="center" wrapText="1"/>
    </xf>
    <xf numFmtId="0" fontId="9" fillId="4" borderId="29" xfId="0" applyFont="1" applyFill="1" applyBorder="1" applyAlignment="1">
      <alignment horizontal="right"/>
    </xf>
    <xf numFmtId="3" fontId="0" fillId="4" borderId="33" xfId="0" applyNumberFormat="1" applyFill="1" applyBorder="1"/>
    <xf numFmtId="3" fontId="0" fillId="0" borderId="0" xfId="0" applyNumberFormat="1"/>
    <xf numFmtId="0" fontId="4" fillId="3" borderId="1" xfId="0" applyFont="1" applyFill="1" applyBorder="1"/>
    <xf numFmtId="0" fontId="4" fillId="3" borderId="2" xfId="0" applyFont="1" applyFill="1" applyBorder="1"/>
    <xf numFmtId="0" fontId="4" fillId="3" borderId="3" xfId="0" applyFont="1" applyFill="1" applyBorder="1"/>
    <xf numFmtId="0" fontId="0" fillId="3" borderId="16" xfId="0" applyFill="1" applyBorder="1" applyAlignment="1">
      <alignment horizontal="right" vertical="center"/>
    </xf>
    <xf numFmtId="0" fontId="0" fillId="3" borderId="17" xfId="0" applyFill="1" applyBorder="1" applyAlignment="1">
      <alignment horizontal="right" vertical="center"/>
    </xf>
    <xf numFmtId="0" fontId="0" fillId="3" borderId="18" xfId="0" applyFill="1" applyBorder="1" applyAlignment="1">
      <alignment horizontal="right" vertical="center"/>
    </xf>
    <xf numFmtId="0" fontId="0" fillId="4" borderId="19" xfId="0" applyFill="1" applyBorder="1" applyAlignment="1">
      <alignment horizontal="right" vertical="center"/>
    </xf>
    <xf numFmtId="0" fontId="0" fillId="3" borderId="20" xfId="0" applyFill="1" applyBorder="1" applyAlignment="1">
      <alignment horizontal="right" vertical="center"/>
    </xf>
    <xf numFmtId="0" fontId="0" fillId="3" borderId="21" xfId="0" applyFill="1" applyBorder="1" applyAlignment="1">
      <alignment horizontal="right" vertical="center"/>
    </xf>
    <xf numFmtId="0" fontId="0" fillId="4" borderId="28" xfId="0" applyFill="1" applyBorder="1" applyAlignment="1">
      <alignment horizontal="right"/>
    </xf>
    <xf numFmtId="0" fontId="0" fillId="4" borderId="31" xfId="0" applyFill="1" applyBorder="1" applyAlignment="1">
      <alignment horizontal="right"/>
    </xf>
    <xf numFmtId="0" fontId="0" fillId="4" borderId="32" xfId="0" applyFill="1" applyBorder="1" applyAlignment="1">
      <alignment horizontal="right"/>
    </xf>
    <xf numFmtId="0" fontId="0" fillId="4" borderId="33" xfId="0" applyFill="1" applyBorder="1" applyAlignment="1">
      <alignment horizontal="right"/>
    </xf>
    <xf numFmtId="0" fontId="0" fillId="3" borderId="16" xfId="0" applyFill="1" applyBorder="1" applyAlignment="1">
      <alignment horizontal="right"/>
    </xf>
    <xf numFmtId="0" fontId="0" fillId="3" borderId="17" xfId="0" applyFill="1" applyBorder="1" applyAlignment="1">
      <alignment horizontal="right"/>
    </xf>
    <xf numFmtId="0" fontId="0" fillId="3" borderId="18" xfId="0" applyFill="1" applyBorder="1" applyAlignment="1">
      <alignment horizontal="right"/>
    </xf>
    <xf numFmtId="0" fontId="0" fillId="4" borderId="19" xfId="0"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0" fontId="12" fillId="3" borderId="17" xfId="0" applyFont="1" applyFill="1" applyBorder="1" applyAlignment="1">
      <alignment horizontal="right"/>
    </xf>
    <xf numFmtId="0" fontId="0" fillId="3" borderId="20" xfId="0" applyFill="1" applyBorder="1" applyAlignment="1">
      <alignment horizontal="right"/>
    </xf>
    <xf numFmtId="0" fontId="0" fillId="3" borderId="21" xfId="0" applyFill="1" applyBorder="1" applyAlignment="1">
      <alignment horizontal="right"/>
    </xf>
    <xf numFmtId="0" fontId="17" fillId="3" borderId="16" xfId="0" applyFont="1" applyFill="1" applyBorder="1"/>
    <xf numFmtId="0" fontId="17" fillId="3" borderId="17" xfId="0" applyFont="1" applyFill="1" applyBorder="1"/>
    <xf numFmtId="0" fontId="17" fillId="3" borderId="20" xfId="0" applyFont="1" applyFill="1" applyBorder="1"/>
    <xf numFmtId="0" fontId="17" fillId="3" borderId="21" xfId="0" applyFont="1" applyFill="1" applyBorder="1"/>
    <xf numFmtId="0" fontId="27" fillId="7" borderId="41" xfId="0" applyFont="1" applyFill="1" applyBorder="1" applyAlignment="1">
      <alignment wrapText="1"/>
    </xf>
    <xf numFmtId="0" fontId="0" fillId="3" borderId="29" xfId="0" applyFill="1" applyBorder="1"/>
    <xf numFmtId="0" fontId="28" fillId="3" borderId="20" xfId="0" applyFont="1" applyFill="1" applyBorder="1"/>
    <xf numFmtId="0" fontId="6" fillId="10" borderId="5" xfId="0" applyFont="1" applyFill="1" applyBorder="1" applyAlignment="1">
      <alignment horizontal="center" wrapText="1"/>
    </xf>
    <xf numFmtId="0" fontId="20" fillId="0" borderId="22" xfId="0" applyFont="1" applyBorder="1" applyAlignment="1">
      <alignment vertical="center" wrapText="1"/>
    </xf>
    <xf numFmtId="0" fontId="12" fillId="4" borderId="16" xfId="0" applyFont="1" applyFill="1" applyBorder="1"/>
    <xf numFmtId="0" fontId="20" fillId="0" borderId="22" xfId="0" quotePrefix="1" applyFont="1" applyBorder="1" applyAlignment="1">
      <alignment vertical="center" wrapText="1"/>
    </xf>
    <xf numFmtId="0" fontId="12" fillId="3" borderId="16" xfId="0" applyFont="1" applyFill="1" applyBorder="1"/>
    <xf numFmtId="0" fontId="0" fillId="3" borderId="64" xfId="0" applyFill="1" applyBorder="1" applyAlignment="1">
      <alignment horizontal="center" vertical="center" wrapText="1"/>
    </xf>
    <xf numFmtId="0" fontId="6" fillId="8" borderId="5" xfId="0" applyFont="1" applyFill="1" applyBorder="1" applyAlignment="1">
      <alignment horizontal="center" wrapText="1"/>
    </xf>
    <xf numFmtId="0" fontId="7" fillId="7" borderId="6" xfId="0" applyFont="1" applyFill="1" applyBorder="1" applyAlignment="1">
      <alignment horizontal="center" wrapText="1"/>
    </xf>
    <xf numFmtId="0" fontId="7" fillId="7" borderId="15" xfId="0" applyFont="1" applyFill="1" applyBorder="1" applyAlignment="1">
      <alignment horizontal="center" wrapText="1"/>
    </xf>
    <xf numFmtId="0" fontId="6" fillId="2" borderId="14" xfId="0" applyFont="1" applyFill="1" applyBorder="1" applyAlignment="1">
      <alignment horizontal="center" wrapText="1"/>
    </xf>
    <xf numFmtId="2" fontId="12" fillId="3" borderId="17" xfId="0" applyNumberFormat="1" applyFont="1" applyFill="1" applyBorder="1"/>
    <xf numFmtId="2" fontId="12" fillId="0" borderId="17" xfId="0" applyNumberFormat="1" applyFont="1" applyBorder="1"/>
    <xf numFmtId="2" fontId="12" fillId="3" borderId="21" xfId="0" applyNumberFormat="1" applyFont="1" applyFill="1" applyBorder="1"/>
    <xf numFmtId="0" fontId="6" fillId="2" borderId="14" xfId="0" applyFont="1" applyFill="1" applyBorder="1" applyAlignment="1">
      <alignment horizontal="center" wrapText="1"/>
    </xf>
    <xf numFmtId="0" fontId="7" fillId="7" borderId="6" xfId="0" applyFont="1" applyFill="1" applyBorder="1" applyAlignment="1">
      <alignment horizontal="center" wrapText="1"/>
    </xf>
    <xf numFmtId="0" fontId="7" fillId="7" borderId="15" xfId="0" applyFont="1" applyFill="1" applyBorder="1" applyAlignment="1">
      <alignment horizontal="center" wrapText="1"/>
    </xf>
    <xf numFmtId="0" fontId="6" fillId="8" borderId="5" xfId="0" applyFont="1" applyFill="1" applyBorder="1" applyAlignment="1">
      <alignment horizontal="center" wrapText="1"/>
    </xf>
    <xf numFmtId="0" fontId="29" fillId="0" borderId="0" xfId="0" applyFont="1"/>
    <xf numFmtId="0" fontId="8" fillId="2" borderId="13" xfId="0" applyFont="1" applyFill="1" applyBorder="1" applyAlignment="1">
      <alignment vertical="center" wrapText="1"/>
    </xf>
    <xf numFmtId="0" fontId="8" fillId="2" borderId="22" xfId="0" applyFont="1" applyFill="1" applyBorder="1" applyAlignment="1">
      <alignment vertical="center" wrapText="1"/>
    </xf>
    <xf numFmtId="4" fontId="12" fillId="4" borderId="21" xfId="0" applyNumberFormat="1" applyFont="1" applyFill="1" applyBorder="1"/>
    <xf numFmtId="4" fontId="12" fillId="3" borderId="21" xfId="0" applyNumberFormat="1" applyFont="1" applyFill="1" applyBorder="1"/>
    <xf numFmtId="4" fontId="0" fillId="4" borderId="33" xfId="0" applyNumberFormat="1" applyFill="1" applyBorder="1"/>
    <xf numFmtId="0" fontId="31" fillId="3" borderId="0" xfId="0" applyFont="1" applyFill="1" applyAlignment="1">
      <alignment vertical="center" wrapText="1"/>
    </xf>
    <xf numFmtId="0" fontId="31" fillId="0" borderId="0" xfId="0" applyFont="1" applyAlignment="1">
      <alignment vertical="center" wrapText="1"/>
    </xf>
    <xf numFmtId="0" fontId="6" fillId="8" borderId="5" xfId="0" applyFont="1" applyFill="1" applyBorder="1" applyAlignment="1">
      <alignment horizontal="center" wrapText="1"/>
    </xf>
    <xf numFmtId="0" fontId="7" fillId="7" borderId="6" xfId="0" applyFont="1" applyFill="1" applyBorder="1" applyAlignment="1">
      <alignment horizontal="center" wrapText="1"/>
    </xf>
    <xf numFmtId="0" fontId="7" fillId="7" borderId="15" xfId="0" applyFont="1" applyFill="1" applyBorder="1" applyAlignment="1">
      <alignment horizontal="center" wrapText="1"/>
    </xf>
    <xf numFmtId="0" fontId="6" fillId="2" borderId="14" xfId="0" applyFont="1" applyFill="1" applyBorder="1" applyAlignment="1">
      <alignment horizontal="center" wrapText="1"/>
    </xf>
    <xf numFmtId="0" fontId="6" fillId="2" borderId="14" xfId="0" applyFont="1" applyFill="1" applyBorder="1" applyAlignment="1">
      <alignment horizontal="center" wrapText="1"/>
    </xf>
    <xf numFmtId="0" fontId="7" fillId="7" borderId="6" xfId="0" applyFont="1" applyFill="1" applyBorder="1" applyAlignment="1">
      <alignment horizontal="center" wrapText="1"/>
    </xf>
    <xf numFmtId="0" fontId="7" fillId="7" borderId="15" xfId="0" applyFont="1" applyFill="1" applyBorder="1" applyAlignment="1">
      <alignment horizontal="center" wrapText="1"/>
    </xf>
    <xf numFmtId="0" fontId="6" fillId="8" borderId="5" xfId="0" applyFont="1" applyFill="1" applyBorder="1" applyAlignment="1">
      <alignment horizontal="center" wrapText="1"/>
    </xf>
    <xf numFmtId="4" fontId="12" fillId="0" borderId="21" xfId="0" applyNumberFormat="1" applyFont="1" applyBorder="1"/>
    <xf numFmtId="0" fontId="6" fillId="8" borderId="5" xfId="0" applyFont="1" applyFill="1" applyBorder="1" applyAlignment="1">
      <alignment horizontal="center" wrapText="1"/>
    </xf>
    <xf numFmtId="0" fontId="7" fillId="7" borderId="6" xfId="0" applyFont="1" applyFill="1" applyBorder="1" applyAlignment="1">
      <alignment horizontal="center" wrapText="1"/>
    </xf>
    <xf numFmtId="0" fontId="7" fillId="7" borderId="15" xfId="0" applyFont="1" applyFill="1" applyBorder="1" applyAlignment="1">
      <alignment horizontal="center" wrapText="1"/>
    </xf>
    <xf numFmtId="0" fontId="6" fillId="2" borderId="14" xfId="0" applyFont="1" applyFill="1" applyBorder="1" applyAlignment="1">
      <alignment horizontal="center" wrapText="1"/>
    </xf>
    <xf numFmtId="0" fontId="0" fillId="11" borderId="0" xfId="0" applyFill="1"/>
    <xf numFmtId="0" fontId="7" fillId="9" borderId="65" xfId="0" applyFont="1" applyFill="1" applyBorder="1" applyAlignment="1">
      <alignment wrapText="1"/>
    </xf>
    <xf numFmtId="0" fontId="20" fillId="0" borderId="66" xfId="0" applyFont="1" applyBorder="1" applyAlignment="1">
      <alignment vertical="center" wrapText="1"/>
    </xf>
    <xf numFmtId="0" fontId="7" fillId="13" borderId="17" xfId="0" applyFont="1" applyFill="1" applyBorder="1" applyAlignment="1">
      <alignment vertical="center" wrapText="1"/>
    </xf>
    <xf numFmtId="0" fontId="12" fillId="13" borderId="17" xfId="0" applyFont="1" applyFill="1" applyBorder="1"/>
    <xf numFmtId="0" fontId="12" fillId="0" borderId="21" xfId="0" applyFont="1" applyBorder="1"/>
    <xf numFmtId="0" fontId="20" fillId="0" borderId="57" xfId="0" quotePrefix="1" applyFont="1" applyBorder="1" applyAlignment="1">
      <alignment vertical="center" wrapText="1"/>
    </xf>
    <xf numFmtId="0" fontId="7" fillId="3" borderId="17" xfId="0" applyFont="1" applyFill="1" applyBorder="1" applyAlignment="1">
      <alignment vertical="center" wrapText="1"/>
    </xf>
    <xf numFmtId="2" fontId="12" fillId="0" borderId="21" xfId="0" applyNumberFormat="1" applyFont="1" applyBorder="1"/>
    <xf numFmtId="49" fontId="7" fillId="3" borderId="14" xfId="0" applyNumberFormat="1" applyFont="1" applyFill="1" applyBorder="1" applyAlignment="1">
      <alignment vertical="center" wrapText="1"/>
    </xf>
    <xf numFmtId="0" fontId="12" fillId="3" borderId="17" xfId="0" applyFont="1" applyFill="1" applyBorder="1" applyAlignment="1">
      <alignment vertical="center"/>
    </xf>
    <xf numFmtId="0" fontId="12" fillId="0" borderId="17" xfId="0" applyFont="1" applyBorder="1" applyAlignment="1">
      <alignment vertical="center"/>
    </xf>
    <xf numFmtId="0" fontId="12" fillId="0" borderId="21" xfId="0" applyFont="1" applyBorder="1" applyAlignment="1">
      <alignment vertical="center"/>
    </xf>
    <xf numFmtId="0" fontId="20" fillId="13" borderId="62" xfId="0" applyFont="1" applyFill="1" applyBorder="1" applyAlignment="1">
      <alignment vertical="center" wrapText="1"/>
    </xf>
    <xf numFmtId="0" fontId="7" fillId="13" borderId="63" xfId="0" applyFont="1" applyFill="1" applyBorder="1" applyAlignment="1">
      <alignment vertical="center" wrapText="1"/>
    </xf>
    <xf numFmtId="0" fontId="12" fillId="14" borderId="17" xfId="0" applyFont="1" applyFill="1" applyBorder="1"/>
    <xf numFmtId="0" fontId="12" fillId="14" borderId="21" xfId="0" applyFont="1" applyFill="1" applyBorder="1"/>
    <xf numFmtId="0" fontId="9" fillId="14" borderId="29" xfId="0" applyFont="1" applyFill="1" applyBorder="1" applyAlignment="1">
      <alignment horizontal="right"/>
    </xf>
    <xf numFmtId="4" fontId="0" fillId="14" borderId="33" xfId="0" applyNumberFormat="1" applyFill="1" applyBorder="1"/>
    <xf numFmtId="0" fontId="42" fillId="0" borderId="24" xfId="0" applyFont="1" applyBorder="1"/>
    <xf numFmtId="0" fontId="28" fillId="3" borderId="21" xfId="0" applyFont="1" applyFill="1" applyBorder="1"/>
    <xf numFmtId="0" fontId="6" fillId="2" borderId="14" xfId="0" applyFont="1" applyFill="1" applyBorder="1" applyAlignment="1">
      <alignment horizontal="center" wrapText="1"/>
    </xf>
    <xf numFmtId="0" fontId="7" fillId="7" borderId="6" xfId="0" applyFont="1" applyFill="1" applyBorder="1" applyAlignment="1">
      <alignment horizontal="center" wrapText="1"/>
    </xf>
    <xf numFmtId="0" fontId="7" fillId="7" borderId="15" xfId="0" applyFont="1" applyFill="1" applyBorder="1" applyAlignment="1">
      <alignment horizontal="center" wrapText="1"/>
    </xf>
    <xf numFmtId="0" fontId="6" fillId="8" borderId="5" xfId="0" applyFont="1" applyFill="1" applyBorder="1" applyAlignment="1">
      <alignment horizontal="center" wrapText="1"/>
    </xf>
    <xf numFmtId="0" fontId="12" fillId="0" borderId="24" xfId="0" applyFont="1" applyBorder="1" applyAlignment="1">
      <alignment horizontal="right"/>
    </xf>
    <xf numFmtId="0" fontId="0" fillId="3" borderId="16" xfId="0" applyFill="1" applyBorder="1" applyAlignment="1">
      <alignment horizontal="center"/>
    </xf>
    <xf numFmtId="0" fontId="0" fillId="3" borderId="17" xfId="0" applyFill="1" applyBorder="1" applyAlignment="1">
      <alignment horizontal="center"/>
    </xf>
    <xf numFmtId="0" fontId="0" fillId="3" borderId="20" xfId="0" applyFill="1" applyBorder="1" applyAlignment="1">
      <alignment horizontal="center"/>
    </xf>
    <xf numFmtId="0" fontId="0" fillId="3" borderId="21" xfId="0" applyFill="1" applyBorder="1" applyAlignment="1">
      <alignment horizontal="center"/>
    </xf>
    <xf numFmtId="0" fontId="0" fillId="0" borderId="0" xfId="0" applyAlignment="1">
      <alignment horizontal="center" wrapText="1"/>
    </xf>
    <xf numFmtId="0" fontId="0" fillId="0" borderId="0" xfId="0" applyAlignment="1">
      <alignment horizontal="center"/>
    </xf>
    <xf numFmtId="0" fontId="0" fillId="4" borderId="28" xfId="0" applyFill="1" applyBorder="1" applyAlignment="1">
      <alignment horizontal="center"/>
    </xf>
    <xf numFmtId="0" fontId="0" fillId="4" borderId="29" xfId="0" applyFill="1" applyBorder="1" applyAlignment="1">
      <alignment horizontal="center"/>
    </xf>
    <xf numFmtId="0" fontId="0" fillId="4" borderId="32" xfId="0" applyFill="1" applyBorder="1" applyAlignment="1">
      <alignment horizontal="center"/>
    </xf>
    <xf numFmtId="0" fontId="0" fillId="4" borderId="33" xfId="0" applyFill="1" applyBorder="1" applyAlignment="1">
      <alignment horizontal="center"/>
    </xf>
    <xf numFmtId="0" fontId="0" fillId="4" borderId="19" xfId="0" applyFill="1" applyBorder="1" applyAlignment="1">
      <alignment horizontal="center"/>
    </xf>
    <xf numFmtId="0" fontId="9" fillId="4" borderId="31" xfId="0" applyFont="1" applyFill="1" applyBorder="1" applyAlignment="1">
      <alignment horizontal="center"/>
    </xf>
    <xf numFmtId="0" fontId="0" fillId="3" borderId="24" xfId="0" applyFill="1" applyBorder="1" applyAlignment="1">
      <alignment horizontal="center"/>
    </xf>
    <xf numFmtId="0" fontId="0" fillId="4" borderId="24" xfId="0" applyFill="1" applyBorder="1" applyAlignment="1">
      <alignment horizontal="center"/>
    </xf>
    <xf numFmtId="0" fontId="0" fillId="4" borderId="27" xfId="0" applyFill="1" applyBorder="1" applyAlignment="1">
      <alignment horizontal="center"/>
    </xf>
    <xf numFmtId="0" fontId="9" fillId="4" borderId="33" xfId="0" applyFont="1" applyFill="1" applyBorder="1" applyAlignment="1">
      <alignment horizontal="center"/>
    </xf>
    <xf numFmtId="0" fontId="0" fillId="4" borderId="21" xfId="0" applyFill="1" applyBorder="1" applyAlignment="1">
      <alignment horizontal="center"/>
    </xf>
    <xf numFmtId="0" fontId="0" fillId="3" borderId="45" xfId="0" applyFill="1" applyBorder="1" applyAlignment="1">
      <alignment horizontal="center"/>
    </xf>
    <xf numFmtId="0" fontId="0" fillId="4" borderId="46" xfId="0" applyFill="1" applyBorder="1" applyAlignment="1">
      <alignment horizontal="center"/>
    </xf>
    <xf numFmtId="0" fontId="0" fillId="4" borderId="51" xfId="0" applyFill="1" applyBorder="1" applyAlignment="1">
      <alignment horizontal="center"/>
    </xf>
    <xf numFmtId="0" fontId="0" fillId="4" borderId="31" xfId="0" applyFill="1" applyBorder="1" applyAlignment="1">
      <alignment horizontal="center"/>
    </xf>
    <xf numFmtId="0" fontId="0" fillId="3" borderId="59" xfId="0" applyFill="1" applyBorder="1" applyAlignment="1">
      <alignment horizontal="center"/>
    </xf>
    <xf numFmtId="0" fontId="0" fillId="3" borderId="60" xfId="0" applyFill="1" applyBorder="1" applyAlignment="1">
      <alignment horizontal="center"/>
    </xf>
    <xf numFmtId="0" fontId="0" fillId="3" borderId="61" xfId="0" applyFill="1" applyBorder="1" applyAlignment="1">
      <alignment horizontal="center"/>
    </xf>
    <xf numFmtId="0" fontId="31" fillId="3" borderId="60" xfId="0" applyFont="1" applyFill="1" applyBorder="1" applyAlignment="1">
      <alignment vertical="center" wrapText="1"/>
    </xf>
    <xf numFmtId="0" fontId="0" fillId="0" borderId="67" xfId="0" applyBorder="1" applyAlignment="1">
      <alignment wrapText="1"/>
    </xf>
    <xf numFmtId="3" fontId="0" fillId="4" borderId="19" xfId="0" applyNumberFormat="1" applyFill="1" applyBorder="1"/>
    <xf numFmtId="0" fontId="11" fillId="0" borderId="25" xfId="0" applyFont="1" applyBorder="1" applyAlignment="1">
      <alignment vertical="top" wrapText="1"/>
    </xf>
    <xf numFmtId="0" fontId="11" fillId="0" borderId="26" xfId="0" applyFont="1" applyBorder="1" applyAlignment="1">
      <alignment vertical="top" wrapText="1"/>
    </xf>
    <xf numFmtId="3" fontId="0" fillId="4" borderId="28" xfId="0" applyNumberFormat="1" applyFill="1" applyBorder="1"/>
    <xf numFmtId="3" fontId="0" fillId="4" borderId="29" xfId="0" applyNumberFormat="1" applyFill="1" applyBorder="1"/>
    <xf numFmtId="3" fontId="0" fillId="4" borderId="31" xfId="0" applyNumberFormat="1" applyFill="1" applyBorder="1"/>
    <xf numFmtId="0" fontId="13" fillId="0" borderId="25" xfId="0" applyFont="1" applyBorder="1" applyAlignment="1">
      <alignment vertical="top" wrapText="1"/>
    </xf>
    <xf numFmtId="0" fontId="13" fillId="0" borderId="26" xfId="0" applyFont="1" applyBorder="1" applyAlignment="1">
      <alignment vertical="top" wrapText="1"/>
    </xf>
    <xf numFmtId="0" fontId="11" fillId="0" borderId="22" xfId="0" applyFont="1" applyBorder="1" applyAlignment="1">
      <alignment vertical="top" wrapText="1"/>
    </xf>
    <xf numFmtId="0" fontId="11" fillId="0" borderId="23" xfId="0" applyFont="1" applyBorder="1" applyAlignment="1">
      <alignment vertical="top" wrapText="1"/>
    </xf>
    <xf numFmtId="0" fontId="7" fillId="0" borderId="22" xfId="0" applyFont="1" applyBorder="1" applyAlignment="1">
      <alignment vertical="top" wrapText="1"/>
    </xf>
    <xf numFmtId="0" fontId="7" fillId="0" borderId="23" xfId="0" applyFont="1" applyBorder="1" applyAlignment="1">
      <alignment vertical="top" wrapText="1"/>
    </xf>
    <xf numFmtId="0" fontId="7" fillId="0" borderId="25" xfId="0" applyFont="1" applyBorder="1" applyAlignment="1">
      <alignment vertical="top" wrapText="1"/>
    </xf>
    <xf numFmtId="0" fontId="7" fillId="0" borderId="26" xfId="0" applyFont="1" applyBorder="1" applyAlignment="1">
      <alignment vertical="top" wrapText="1"/>
    </xf>
    <xf numFmtId="0" fontId="0" fillId="3" borderId="0" xfId="0" applyFill="1"/>
    <xf numFmtId="0" fontId="2" fillId="4" borderId="33" xfId="0" applyFont="1" applyFill="1" applyBorder="1"/>
    <xf numFmtId="4" fontId="0" fillId="0" borderId="0" xfId="0" applyNumberFormat="1"/>
    <xf numFmtId="4" fontId="2" fillId="4" borderId="33" xfId="0" applyNumberFormat="1" applyFont="1" applyFill="1" applyBorder="1"/>
    <xf numFmtId="0" fontId="6" fillId="8" borderId="5" xfId="0" applyFont="1" applyFill="1" applyBorder="1" applyAlignment="1">
      <alignment horizontal="center" wrapText="1"/>
    </xf>
    <xf numFmtId="0" fontId="7" fillId="7" borderId="6" xfId="0" applyFont="1" applyFill="1" applyBorder="1" applyAlignment="1">
      <alignment horizontal="center" wrapText="1"/>
    </xf>
    <xf numFmtId="0" fontId="7" fillId="7" borderId="15" xfId="0" applyFont="1" applyFill="1" applyBorder="1" applyAlignment="1">
      <alignment horizontal="center" wrapText="1"/>
    </xf>
    <xf numFmtId="0" fontId="6" fillId="2" borderId="14" xfId="0" applyFont="1" applyFill="1" applyBorder="1" applyAlignment="1">
      <alignment horizontal="center" wrapText="1"/>
    </xf>
    <xf numFmtId="3" fontId="0" fillId="0" borderId="16" xfId="0" applyNumberFormat="1" applyBorder="1"/>
    <xf numFmtId="3" fontId="0" fillId="0" borderId="17" xfId="0" applyNumberFormat="1" applyBorder="1"/>
    <xf numFmtId="3" fontId="0" fillId="0" borderId="18" xfId="0" applyNumberFormat="1" applyBorder="1"/>
    <xf numFmtId="0" fontId="0" fillId="0" borderId="59" xfId="0" applyBorder="1"/>
    <xf numFmtId="0" fontId="0" fillId="0" borderId="60" xfId="0" applyBorder="1"/>
    <xf numFmtId="0" fontId="0" fillId="0" borderId="61" xfId="0" applyBorder="1"/>
    <xf numFmtId="0" fontId="20" fillId="0" borderId="17" xfId="0" applyFont="1" applyBorder="1" applyAlignment="1">
      <alignment vertical="center" wrapText="1"/>
    </xf>
    <xf numFmtId="0" fontId="7" fillId="3" borderId="41" xfId="0" applyFont="1" applyFill="1" applyBorder="1" applyAlignment="1">
      <alignment vertical="center" wrapText="1"/>
    </xf>
    <xf numFmtId="3" fontId="0" fillId="3" borderId="16" xfId="0" applyNumberFormat="1" applyFill="1" applyBorder="1"/>
    <xf numFmtId="3" fontId="0" fillId="3" borderId="17" xfId="0" applyNumberFormat="1" applyFill="1" applyBorder="1"/>
    <xf numFmtId="3" fontId="0" fillId="3" borderId="18" xfId="0" applyNumberFormat="1" applyFill="1" applyBorder="1"/>
    <xf numFmtId="3" fontId="0" fillId="4" borderId="51" xfId="0" applyNumberFormat="1" applyFill="1" applyBorder="1"/>
    <xf numFmtId="3" fontId="0" fillId="3" borderId="21" xfId="0" applyNumberFormat="1" applyFill="1" applyBorder="1"/>
    <xf numFmtId="4" fontId="12" fillId="3" borderId="21" xfId="0" applyNumberFormat="1" applyFont="1" applyFill="1" applyBorder="1" applyAlignment="1">
      <alignment vertical="center"/>
    </xf>
    <xf numFmtId="0" fontId="7" fillId="4" borderId="63" xfId="0" applyFont="1" applyFill="1" applyBorder="1" applyAlignment="1">
      <alignment vertical="center" wrapText="1"/>
    </xf>
    <xf numFmtId="0" fontId="7" fillId="3" borderId="64" xfId="0" applyFont="1" applyFill="1" applyBorder="1" applyAlignment="1">
      <alignment horizontal="center" vertical="center" wrapText="1"/>
    </xf>
    <xf numFmtId="0" fontId="20" fillId="4" borderId="25" xfId="0" applyFont="1" applyFill="1" applyBorder="1" applyAlignment="1">
      <alignment vertical="center" wrapText="1"/>
    </xf>
    <xf numFmtId="0" fontId="7" fillId="3" borderId="3" xfId="0" applyFont="1" applyFill="1" applyBorder="1" applyAlignment="1">
      <alignment vertical="center" wrapText="1"/>
    </xf>
    <xf numFmtId="0" fontId="9" fillId="4" borderId="28" xfId="0" applyFont="1" applyFill="1" applyBorder="1" applyAlignment="1">
      <alignment horizontal="right"/>
    </xf>
    <xf numFmtId="0" fontId="28" fillId="3" borderId="16" xfId="0" applyFont="1" applyFill="1" applyBorder="1"/>
    <xf numFmtId="0" fontId="28" fillId="3" borderId="0" xfId="0" applyFont="1" applyFill="1"/>
    <xf numFmtId="0" fontId="2" fillId="4" borderId="28" xfId="0" applyFont="1" applyFill="1" applyBorder="1"/>
    <xf numFmtId="0" fontId="2" fillId="4" borderId="29" xfId="0" applyFont="1" applyFill="1" applyBorder="1"/>
    <xf numFmtId="0" fontId="2" fillId="4" borderId="31" xfId="0" applyFont="1" applyFill="1" applyBorder="1"/>
    <xf numFmtId="0" fontId="2" fillId="4" borderId="32" xfId="0" applyFont="1" applyFill="1" applyBorder="1"/>
    <xf numFmtId="3" fontId="2" fillId="4" borderId="28" xfId="0" applyNumberFormat="1" applyFont="1" applyFill="1" applyBorder="1"/>
    <xf numFmtId="3" fontId="2" fillId="4" borderId="29" xfId="0" applyNumberFormat="1" applyFont="1" applyFill="1" applyBorder="1"/>
    <xf numFmtId="3" fontId="2" fillId="4" borderId="31" xfId="0" applyNumberFormat="1" applyFont="1" applyFill="1" applyBorder="1"/>
    <xf numFmtId="0" fontId="2" fillId="4" borderId="29" xfId="0" applyFont="1" applyFill="1" applyBorder="1" applyAlignment="1">
      <alignment horizontal="right"/>
    </xf>
    <xf numFmtId="0" fontId="2" fillId="4" borderId="46" xfId="0" applyFont="1" applyFill="1" applyBorder="1"/>
    <xf numFmtId="0" fontId="2" fillId="4" borderId="27" xfId="0" applyFont="1" applyFill="1" applyBorder="1"/>
    <xf numFmtId="4" fontId="42" fillId="4" borderId="21" xfId="0" applyNumberFormat="1" applyFont="1" applyFill="1" applyBorder="1"/>
    <xf numFmtId="0" fontId="3" fillId="0" borderId="0" xfId="0" applyFont="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0" fillId="2" borderId="0" xfId="0" applyFill="1" applyAlignment="1">
      <alignment horizontal="center" vertical="center"/>
    </xf>
    <xf numFmtId="0" fontId="9" fillId="2" borderId="7" xfId="0" applyFont="1" applyFill="1" applyBorder="1" applyAlignment="1">
      <alignment horizontal="center" vertical="center" wrapText="1"/>
    </xf>
    <xf numFmtId="0" fontId="0" fillId="2" borderId="8" xfId="0" applyFill="1" applyBorder="1" applyAlignment="1">
      <alignment horizontal="center" vertical="center" wrapText="1"/>
    </xf>
    <xf numFmtId="0" fontId="2" fillId="2" borderId="8" xfId="0" applyFont="1" applyFill="1" applyBorder="1" applyAlignment="1">
      <alignment horizontal="center" vertical="center" wrapText="1"/>
    </xf>
    <xf numFmtId="0" fontId="0" fillId="2" borderId="9" xfId="0"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0" fillId="3" borderId="16" xfId="0" applyFill="1" applyBorder="1" applyAlignment="1">
      <alignment horizontal="center" vertical="center"/>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0" fillId="4" borderId="19" xfId="0" applyFill="1" applyBorder="1" applyAlignment="1">
      <alignment horizontal="center" vertical="center"/>
    </xf>
    <xf numFmtId="0" fontId="0" fillId="3" borderId="20" xfId="0" applyFill="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0" fillId="4" borderId="28" xfId="0" applyFill="1" applyBorder="1" applyAlignment="1">
      <alignment horizontal="center" vertical="center"/>
    </xf>
    <xf numFmtId="0" fontId="0" fillId="4" borderId="29" xfId="0" applyFill="1" applyBorder="1" applyAlignment="1">
      <alignment horizontal="center" vertical="center"/>
    </xf>
    <xf numFmtId="0" fontId="0" fillId="4" borderId="32" xfId="0" applyFill="1" applyBorder="1" applyAlignment="1">
      <alignment horizontal="center" vertical="center"/>
    </xf>
    <xf numFmtId="0" fontId="12" fillId="0" borderId="53" xfId="0" applyFont="1" applyBorder="1"/>
    <xf numFmtId="0" fontId="9" fillId="0" borderId="0" xfId="0" applyFont="1" applyAlignment="1">
      <alignment horizontal="center" vertical="center"/>
    </xf>
    <xf numFmtId="0" fontId="0" fillId="0" borderId="0" xfId="0" applyAlignment="1">
      <alignment horizontal="center" vertical="center" wrapText="1"/>
    </xf>
    <xf numFmtId="0" fontId="0" fillId="4" borderId="31" xfId="0" applyFill="1" applyBorder="1" applyAlignment="1">
      <alignment horizontal="center" vertical="center"/>
    </xf>
    <xf numFmtId="0" fontId="0" fillId="5" borderId="0" xfId="0" applyFill="1" applyAlignment="1">
      <alignment horizontal="center" vertical="center"/>
    </xf>
    <xf numFmtId="0" fontId="11" fillId="5" borderId="40" xfId="0" applyFont="1" applyFill="1" applyBorder="1" applyAlignment="1">
      <alignment horizontal="center" vertical="center" wrapText="1"/>
    </xf>
    <xf numFmtId="0" fontId="7" fillId="5" borderId="41" xfId="0" applyFont="1" applyFill="1" applyBorder="1" applyAlignment="1">
      <alignment horizontal="center" vertical="center" wrapText="1"/>
    </xf>
    <xf numFmtId="0" fontId="7" fillId="5" borderId="42" xfId="0" applyFont="1" applyFill="1" applyBorder="1" applyAlignment="1">
      <alignment horizontal="center" vertical="center" wrapText="1"/>
    </xf>
    <xf numFmtId="0" fontId="12" fillId="3" borderId="17" xfId="0" applyFont="1" applyFill="1" applyBorder="1" applyAlignment="1">
      <alignment horizontal="center" vertical="center"/>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12" fillId="0" borderId="17" xfId="0" applyFont="1" applyBorder="1" applyAlignment="1">
      <alignment horizontal="center" vertical="center"/>
    </xf>
    <xf numFmtId="0" fontId="14" fillId="6" borderId="0" xfId="0" applyFont="1" applyFill="1" applyAlignment="1">
      <alignment horizontal="center" vertical="center"/>
    </xf>
    <xf numFmtId="0" fontId="11" fillId="6" borderId="40" xfId="0" applyFont="1" applyFill="1" applyBorder="1" applyAlignment="1">
      <alignment horizontal="center" vertical="center" wrapText="1"/>
    </xf>
    <xf numFmtId="0" fontId="7" fillId="6" borderId="41" xfId="0" applyFont="1" applyFill="1" applyBorder="1" applyAlignment="1">
      <alignment horizontal="center" vertical="center" wrapText="1"/>
    </xf>
    <xf numFmtId="0" fontId="7" fillId="6" borderId="42" xfId="0" applyFont="1" applyFill="1" applyBorder="1" applyAlignment="1">
      <alignment horizontal="center" vertical="center" wrapText="1"/>
    </xf>
    <xf numFmtId="0" fontId="0" fillId="3" borderId="45" xfId="0" applyFill="1" applyBorder="1" applyAlignment="1">
      <alignment horizontal="center" vertical="center"/>
    </xf>
    <xf numFmtId="0" fontId="0" fillId="0" borderId="45" xfId="0" applyBorder="1" applyAlignment="1">
      <alignment horizontal="center" vertical="center"/>
    </xf>
    <xf numFmtId="0" fontId="9" fillId="4" borderId="46" xfId="0" applyFont="1" applyFill="1" applyBorder="1" applyAlignment="1">
      <alignment horizontal="center" vertical="center"/>
    </xf>
    <xf numFmtId="0" fontId="0" fillId="4" borderId="29" xfId="0" applyFill="1" applyBorder="1" applyAlignment="1">
      <alignment vertical="center"/>
    </xf>
    <xf numFmtId="0" fontId="0" fillId="4" borderId="33" xfId="0" applyFill="1" applyBorder="1" applyAlignment="1">
      <alignment vertical="center"/>
    </xf>
    <xf numFmtId="0" fontId="0" fillId="7" borderId="0" xfId="0" applyFill="1" applyAlignment="1">
      <alignment horizontal="center" vertical="center"/>
    </xf>
    <xf numFmtId="0" fontId="7" fillId="7" borderId="47" xfId="0" applyFont="1" applyFill="1" applyBorder="1" applyAlignment="1">
      <alignment horizontal="center" vertical="center" wrapText="1"/>
    </xf>
    <xf numFmtId="0" fontId="7" fillId="7" borderId="37" xfId="0" applyFont="1" applyFill="1" applyBorder="1" applyAlignment="1">
      <alignment horizontal="center" vertical="center" wrapText="1"/>
    </xf>
    <xf numFmtId="0" fontId="7" fillId="7" borderId="16" xfId="0" applyFont="1" applyFill="1" applyBorder="1" applyAlignment="1">
      <alignment horizontal="center" vertical="center" wrapText="1"/>
    </xf>
    <xf numFmtId="0" fontId="7" fillId="7" borderId="17" xfId="0" applyFont="1" applyFill="1" applyBorder="1" applyAlignment="1">
      <alignment horizontal="center" vertical="center" wrapText="1"/>
    </xf>
    <xf numFmtId="0" fontId="11" fillId="7" borderId="40" xfId="0" applyFont="1" applyFill="1" applyBorder="1" applyAlignment="1">
      <alignment horizontal="center" vertical="center" wrapText="1"/>
    </xf>
    <xf numFmtId="0" fontId="7" fillId="7" borderId="41" xfId="0" applyFont="1" applyFill="1" applyBorder="1" applyAlignment="1">
      <alignment horizontal="center" vertical="center" wrapText="1"/>
    </xf>
    <xf numFmtId="0" fontId="7" fillId="7" borderId="42" xfId="0" applyFont="1" applyFill="1" applyBorder="1" applyAlignment="1">
      <alignment horizontal="center" vertical="center" wrapText="1"/>
    </xf>
    <xf numFmtId="0" fontId="28" fillId="3" borderId="17" xfId="0" applyFont="1" applyFill="1" applyBorder="1" applyAlignment="1">
      <alignment horizontal="center" vertical="center"/>
    </xf>
    <xf numFmtId="0" fontId="27" fillId="7" borderId="41" xfId="0" applyFont="1" applyFill="1" applyBorder="1" applyAlignment="1">
      <alignment horizontal="center" vertical="center" wrapText="1"/>
    </xf>
    <xf numFmtId="0" fontId="6" fillId="7" borderId="19" xfId="0" applyFont="1" applyFill="1" applyBorder="1" applyAlignment="1">
      <alignment horizontal="center" vertical="center" wrapText="1"/>
    </xf>
    <xf numFmtId="0" fontId="9" fillId="4" borderId="31" xfId="0" applyFont="1" applyFill="1" applyBorder="1" applyAlignment="1">
      <alignment horizontal="center" vertical="center"/>
    </xf>
    <xf numFmtId="0" fontId="0" fillId="8" borderId="0" xfId="0" applyFill="1" applyAlignment="1">
      <alignment horizontal="center" vertical="center"/>
    </xf>
    <xf numFmtId="0" fontId="7" fillId="8" borderId="50" xfId="0" applyFont="1" applyFill="1" applyBorder="1" applyAlignment="1">
      <alignment horizontal="center" vertical="center" wrapText="1"/>
    </xf>
    <xf numFmtId="0" fontId="7" fillId="8" borderId="16" xfId="0" applyFont="1" applyFill="1" applyBorder="1" applyAlignment="1">
      <alignment horizontal="center" vertical="center" wrapText="1"/>
    </xf>
    <xf numFmtId="0" fontId="7" fillId="8" borderId="17" xfId="0" applyFont="1" applyFill="1" applyBorder="1" applyAlignment="1">
      <alignment horizontal="center" vertical="center" wrapText="1"/>
    </xf>
    <xf numFmtId="0" fontId="7" fillId="8" borderId="18" xfId="0" applyFont="1" applyFill="1" applyBorder="1" applyAlignment="1">
      <alignment horizontal="center" vertical="center" wrapText="1"/>
    </xf>
    <xf numFmtId="0" fontId="6" fillId="8" borderId="72" xfId="0" applyFont="1" applyFill="1" applyBorder="1" applyAlignment="1">
      <alignment horizontal="center" vertical="center" wrapText="1"/>
    </xf>
    <xf numFmtId="0" fontId="0" fillId="8" borderId="21" xfId="0" applyFill="1" applyBorder="1" applyAlignment="1">
      <alignment horizontal="center" vertical="center"/>
    </xf>
    <xf numFmtId="0" fontId="0" fillId="3" borderId="24" xfId="0" applyFill="1" applyBorder="1" applyAlignment="1">
      <alignment horizontal="center" vertical="center"/>
    </xf>
    <xf numFmtId="0" fontId="0" fillId="4" borderId="24" xfId="0" applyFill="1" applyBorder="1" applyAlignment="1">
      <alignment horizontal="center" vertical="center"/>
    </xf>
    <xf numFmtId="0" fontId="0" fillId="0" borderId="24" xfId="0" applyBorder="1" applyAlignment="1">
      <alignment horizontal="center" vertical="center"/>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0" fillId="4" borderId="27" xfId="0" applyFill="1" applyBorder="1" applyAlignment="1">
      <alignment horizontal="center" vertical="center"/>
    </xf>
    <xf numFmtId="0" fontId="9" fillId="0" borderId="53" xfId="0" applyFont="1" applyBorder="1" applyAlignment="1">
      <alignment horizontal="center" vertical="center"/>
    </xf>
    <xf numFmtId="0" fontId="0" fillId="0" borderId="23" xfId="0" applyBorder="1" applyAlignment="1">
      <alignment horizontal="center" vertical="center"/>
    </xf>
    <xf numFmtId="0" fontId="7" fillId="8" borderId="54" xfId="0" applyFont="1" applyFill="1" applyBorder="1" applyAlignment="1">
      <alignment horizontal="center" vertical="center" wrapText="1"/>
    </xf>
    <xf numFmtId="0" fontId="11" fillId="8" borderId="11" xfId="0" applyFont="1" applyFill="1" applyBorder="1" applyAlignment="1">
      <alignment horizontal="center" vertical="center" wrapText="1"/>
    </xf>
    <xf numFmtId="0" fontId="7" fillId="8" borderId="8" xfId="0" applyFont="1" applyFill="1" applyBorder="1" applyAlignment="1">
      <alignment horizontal="center" vertical="center" wrapText="1"/>
    </xf>
    <xf numFmtId="0" fontId="7" fillId="8" borderId="12" xfId="0" applyFont="1" applyFill="1" applyBorder="1" applyAlignment="1">
      <alignment horizontal="center" vertical="center" wrapText="1"/>
    </xf>
    <xf numFmtId="0" fontId="0" fillId="3" borderId="21" xfId="0" applyFill="1" applyBorder="1" applyAlignment="1">
      <alignment horizontal="center" vertical="center"/>
    </xf>
    <xf numFmtId="0" fontId="0" fillId="0" borderId="21" xfId="0" applyBorder="1" applyAlignment="1">
      <alignment horizontal="center" vertical="center"/>
    </xf>
    <xf numFmtId="0" fontId="0" fillId="4" borderId="33" xfId="0" applyFill="1" applyBorder="1" applyAlignment="1">
      <alignment horizontal="center" vertical="center"/>
    </xf>
    <xf numFmtId="0" fontId="0" fillId="9" borderId="0" xfId="0" applyFill="1" applyAlignment="1">
      <alignment horizontal="center" vertical="center"/>
    </xf>
    <xf numFmtId="0" fontId="7" fillId="9" borderId="47" xfId="0" applyFont="1" applyFill="1" applyBorder="1" applyAlignment="1">
      <alignment horizontal="center" vertical="center" wrapText="1"/>
    </xf>
    <xf numFmtId="0" fontId="7" fillId="9" borderId="37" xfId="0" applyFont="1" applyFill="1" applyBorder="1" applyAlignment="1">
      <alignment horizontal="center" vertical="center" wrapText="1"/>
    </xf>
    <xf numFmtId="0" fontId="7" fillId="9" borderId="50" xfId="0" applyFont="1" applyFill="1" applyBorder="1" applyAlignment="1">
      <alignment horizontal="center" vertical="center" wrapText="1"/>
    </xf>
    <xf numFmtId="0" fontId="7" fillId="9" borderId="48" xfId="0" applyFont="1" applyFill="1" applyBorder="1" applyAlignment="1">
      <alignment horizontal="center" vertical="center" wrapText="1"/>
    </xf>
    <xf numFmtId="0" fontId="7" fillId="9" borderId="42" xfId="0" applyFont="1" applyFill="1" applyBorder="1" applyAlignment="1">
      <alignment horizontal="center" vertical="center" wrapText="1"/>
    </xf>
    <xf numFmtId="0" fontId="7" fillId="9" borderId="41" xfId="0" applyFont="1" applyFill="1" applyBorder="1" applyAlignment="1">
      <alignment horizontal="center" vertical="center" wrapText="1"/>
    </xf>
    <xf numFmtId="0" fontId="6" fillId="9" borderId="24" xfId="0" applyFont="1" applyFill="1" applyBorder="1" applyAlignment="1">
      <alignment horizontal="center" vertical="center" wrapText="1"/>
    </xf>
    <xf numFmtId="0" fontId="6" fillId="9" borderId="55" xfId="0" applyFont="1" applyFill="1" applyBorder="1" applyAlignment="1">
      <alignment horizontal="center" vertical="center" wrapText="1"/>
    </xf>
    <xf numFmtId="0" fontId="7" fillId="9" borderId="40" xfId="0" applyFont="1" applyFill="1" applyBorder="1" applyAlignment="1">
      <alignment horizontal="center" vertical="center" wrapText="1"/>
    </xf>
    <xf numFmtId="0" fontId="7" fillId="9" borderId="42" xfId="0" applyFont="1" applyFill="1" applyBorder="1" applyAlignment="1">
      <alignment vertical="center" wrapText="1"/>
    </xf>
    <xf numFmtId="0" fontId="0" fillId="4" borderId="46" xfId="0" applyFill="1" applyBorder="1" applyAlignment="1">
      <alignment horizontal="center" vertical="center"/>
    </xf>
    <xf numFmtId="0" fontId="7" fillId="9" borderId="17" xfId="0" applyFont="1" applyFill="1" applyBorder="1" applyAlignment="1">
      <alignment horizontal="center" vertical="center" wrapText="1"/>
    </xf>
    <xf numFmtId="0" fontId="10" fillId="9" borderId="17" xfId="0" applyFont="1" applyFill="1" applyBorder="1" applyAlignment="1">
      <alignment horizontal="center" vertical="center" wrapText="1"/>
    </xf>
    <xf numFmtId="0" fontId="6" fillId="9" borderId="19" xfId="0" applyFont="1" applyFill="1" applyBorder="1" applyAlignment="1">
      <alignment horizontal="center" vertical="center" wrapText="1"/>
    </xf>
    <xf numFmtId="0" fontId="10" fillId="9" borderId="16" xfId="0" applyFont="1" applyFill="1" applyBorder="1" applyAlignment="1">
      <alignment horizontal="center" vertical="center" wrapText="1"/>
    </xf>
    <xf numFmtId="0" fontId="0" fillId="3" borderId="42" xfId="0" applyFill="1" applyBorder="1" applyAlignment="1">
      <alignment horizontal="center" vertical="center"/>
    </xf>
    <xf numFmtId="0" fontId="0" fillId="4" borderId="51" xfId="0" applyFill="1" applyBorder="1" applyAlignment="1">
      <alignment horizontal="center" vertical="center"/>
    </xf>
    <xf numFmtId="0" fontId="7" fillId="5" borderId="54"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0" fillId="3" borderId="59" xfId="0" applyFill="1" applyBorder="1" applyAlignment="1">
      <alignment horizontal="center" vertical="center"/>
    </xf>
    <xf numFmtId="0" fontId="0" fillId="3" borderId="60" xfId="0" applyFill="1" applyBorder="1" applyAlignment="1">
      <alignment horizontal="center" vertical="center"/>
    </xf>
    <xf numFmtId="0" fontId="0" fillId="3" borderId="61" xfId="0" applyFill="1" applyBorder="1" applyAlignment="1">
      <alignment horizontal="center" vertical="center"/>
    </xf>
    <xf numFmtId="0" fontId="0" fillId="10" borderId="8" xfId="0" applyFill="1" applyBorder="1" applyAlignment="1">
      <alignment horizontal="center" vertical="center" wrapText="1"/>
    </xf>
    <xf numFmtId="0" fontId="0" fillId="10" borderId="12" xfId="0" applyFill="1" applyBorder="1" applyAlignment="1">
      <alignment horizontal="center" vertical="center" wrapText="1"/>
    </xf>
    <xf numFmtId="0" fontId="12" fillId="4" borderId="17" xfId="0" applyFont="1" applyFill="1" applyBorder="1" applyAlignment="1">
      <alignment horizontal="right" vertical="center"/>
    </xf>
    <xf numFmtId="165" fontId="12" fillId="4" borderId="21" xfId="0" applyNumberFormat="1" applyFont="1" applyFill="1" applyBorder="1" applyAlignment="1">
      <alignment horizontal="right" vertical="center"/>
    </xf>
    <xf numFmtId="0" fontId="12" fillId="3" borderId="17" xfId="0" applyFont="1" applyFill="1" applyBorder="1" applyAlignment="1">
      <alignment horizontal="right" vertical="center"/>
    </xf>
    <xf numFmtId="0" fontId="12" fillId="0" borderId="17" xfId="0" applyFont="1" applyBorder="1" applyAlignment="1">
      <alignment horizontal="right" vertical="center"/>
    </xf>
    <xf numFmtId="165" fontId="12" fillId="3" borderId="21" xfId="0" applyNumberFormat="1" applyFont="1" applyFill="1" applyBorder="1" applyAlignment="1">
      <alignment horizontal="right" vertical="center"/>
    </xf>
    <xf numFmtId="4" fontId="51" fillId="0" borderId="0" xfId="0" applyNumberFormat="1" applyFont="1" applyAlignment="1">
      <alignment horizontal="right" vertical="center"/>
    </xf>
    <xf numFmtId="0" fontId="9" fillId="4" borderId="29" xfId="0" applyFont="1" applyFill="1" applyBorder="1" applyAlignment="1">
      <alignment horizontal="right" vertical="center"/>
    </xf>
    <xf numFmtId="1" fontId="9" fillId="4" borderId="29" xfId="0" applyNumberFormat="1" applyFont="1" applyFill="1" applyBorder="1" applyAlignment="1">
      <alignment horizontal="right" vertical="center"/>
    </xf>
    <xf numFmtId="165" fontId="0" fillId="4" borderId="33" xfId="0" applyNumberFormat="1" applyFill="1" applyBorder="1" applyAlignment="1">
      <alignment horizontal="right" vertical="center"/>
    </xf>
    <xf numFmtId="0" fontId="2" fillId="0" borderId="0" xfId="0" applyFont="1"/>
    <xf numFmtId="0" fontId="6" fillId="8" borderId="5" xfId="0" applyFont="1" applyFill="1" applyBorder="1" applyAlignment="1">
      <alignment horizontal="center" wrapText="1"/>
    </xf>
    <xf numFmtId="0" fontId="7" fillId="7" borderId="6" xfId="0" applyFont="1" applyFill="1" applyBorder="1" applyAlignment="1">
      <alignment horizontal="center" wrapText="1"/>
    </xf>
    <xf numFmtId="0" fontId="7" fillId="7" borderId="15" xfId="0" applyFont="1" applyFill="1" applyBorder="1" applyAlignment="1">
      <alignment horizontal="center" wrapText="1"/>
    </xf>
    <xf numFmtId="0" fontId="6" fillId="2" borderId="14" xfId="0" applyFont="1" applyFill="1" applyBorder="1" applyAlignment="1">
      <alignment horizontal="center" wrapText="1"/>
    </xf>
    <xf numFmtId="0" fontId="11" fillId="0" borderId="0" xfId="0" applyFont="1" applyAlignment="1">
      <alignment horizontal="left" vertical="top" wrapText="1"/>
    </xf>
    <xf numFmtId="0" fontId="6" fillId="2" borderId="14" xfId="0" applyFont="1" applyFill="1" applyBorder="1" applyAlignment="1">
      <alignment horizontal="center" wrapText="1"/>
    </xf>
    <xf numFmtId="0" fontId="7" fillId="7" borderId="6" xfId="0" applyFont="1" applyFill="1" applyBorder="1" applyAlignment="1">
      <alignment horizontal="center" wrapText="1"/>
    </xf>
    <xf numFmtId="0" fontId="7" fillId="7" borderId="15" xfId="0" applyFont="1" applyFill="1" applyBorder="1" applyAlignment="1">
      <alignment horizontal="center" wrapText="1"/>
    </xf>
    <xf numFmtId="0" fontId="6" fillId="8" borderId="5" xfId="0" applyFont="1" applyFill="1" applyBorder="1" applyAlignment="1">
      <alignment horizontal="center" wrapText="1"/>
    </xf>
    <xf numFmtId="0" fontId="9" fillId="4" borderId="63" xfId="0" applyFont="1" applyFill="1" applyBorder="1" applyAlignment="1">
      <alignment horizontal="right"/>
    </xf>
    <xf numFmtId="0" fontId="13" fillId="0" borderId="0" xfId="0" applyFont="1" applyAlignment="1">
      <alignment horizontal="left" vertical="top" wrapText="1"/>
    </xf>
    <xf numFmtId="0" fontId="12" fillId="4" borderId="60" xfId="0" applyFont="1" applyFill="1" applyBorder="1"/>
    <xf numFmtId="0" fontId="20" fillId="0" borderId="17" xfId="0" quotePrefix="1" applyFont="1" applyBorder="1" applyAlignment="1">
      <alignment vertical="center" wrapText="1"/>
    </xf>
    <xf numFmtId="0" fontId="6" fillId="8" borderId="5" xfId="0" applyFont="1" applyFill="1" applyBorder="1" applyAlignment="1">
      <alignment horizontal="center" wrapText="1"/>
    </xf>
    <xf numFmtId="0" fontId="7" fillId="7" borderId="6" xfId="0" applyFont="1" applyFill="1" applyBorder="1" applyAlignment="1">
      <alignment horizontal="center" wrapText="1"/>
    </xf>
    <xf numFmtId="0" fontId="7" fillId="7" borderId="15" xfId="0" applyFont="1" applyFill="1" applyBorder="1" applyAlignment="1">
      <alignment horizontal="center" wrapText="1"/>
    </xf>
    <xf numFmtId="0" fontId="6" fillId="2" borderId="14" xfId="0" applyFont="1" applyFill="1" applyBorder="1" applyAlignment="1">
      <alignment horizontal="center" wrapText="1"/>
    </xf>
    <xf numFmtId="0" fontId="7" fillId="0" borderId="0" xfId="0" applyFont="1" applyAlignment="1">
      <alignment horizontal="center" vertical="center" wrapText="1"/>
    </xf>
    <xf numFmtId="0" fontId="13" fillId="0" borderId="23" xfId="0" applyFont="1" applyBorder="1" applyAlignment="1">
      <alignment vertical="center" wrapText="1"/>
    </xf>
    <xf numFmtId="0" fontId="13" fillId="0" borderId="26" xfId="0" applyFont="1" applyBorder="1" applyAlignment="1">
      <alignment vertical="center" wrapText="1"/>
    </xf>
    <xf numFmtId="164" fontId="12" fillId="4" borderId="21" xfId="1" applyFont="1" applyFill="1" applyBorder="1"/>
    <xf numFmtId="164" fontId="12" fillId="3" borderId="21" xfId="1" applyFont="1" applyFill="1" applyBorder="1"/>
    <xf numFmtId="164" fontId="12" fillId="0" borderId="21" xfId="1" applyFont="1" applyFill="1" applyBorder="1" applyAlignment="1">
      <alignment horizontal="center" vertical="center"/>
    </xf>
    <xf numFmtId="0" fontId="0" fillId="4" borderId="0" xfId="0" applyFill="1"/>
    <xf numFmtId="0" fontId="6" fillId="8" borderId="5" xfId="0" applyFont="1" applyFill="1" applyBorder="1" applyAlignment="1">
      <alignment horizontal="center" wrapText="1"/>
    </xf>
    <xf numFmtId="0" fontId="7" fillId="7" borderId="6" xfId="0" applyFont="1" applyFill="1" applyBorder="1" applyAlignment="1">
      <alignment horizontal="center" wrapText="1"/>
    </xf>
    <xf numFmtId="0" fontId="7" fillId="7" borderId="15" xfId="0" applyFont="1" applyFill="1" applyBorder="1" applyAlignment="1">
      <alignment horizontal="center" wrapText="1"/>
    </xf>
    <xf numFmtId="0" fontId="6" fillId="2" borderId="14" xfId="0" applyFont="1" applyFill="1" applyBorder="1" applyAlignment="1">
      <alignment horizontal="center" wrapText="1"/>
    </xf>
    <xf numFmtId="0" fontId="7" fillId="0" borderId="0" xfId="0" applyFont="1" applyAlignment="1">
      <alignment horizontal="center" vertical="center" wrapText="1"/>
    </xf>
    <xf numFmtId="4" fontId="12" fillId="3" borderId="17" xfId="0" applyNumberFormat="1" applyFont="1" applyFill="1" applyBorder="1"/>
    <xf numFmtId="4" fontId="12" fillId="0" borderId="17" xfId="0" applyNumberFormat="1" applyFont="1" applyBorder="1"/>
    <xf numFmtId="0" fontId="6" fillId="2" borderId="14" xfId="0" applyFont="1" applyFill="1" applyBorder="1" applyAlignment="1">
      <alignment horizontal="center" wrapText="1"/>
    </xf>
    <xf numFmtId="0" fontId="7" fillId="7" borderId="6" xfId="0" applyFont="1" applyFill="1" applyBorder="1" applyAlignment="1">
      <alignment horizontal="center" wrapText="1"/>
    </xf>
    <xf numFmtId="0" fontId="7" fillId="7" borderId="15" xfId="0" applyFont="1" applyFill="1" applyBorder="1" applyAlignment="1">
      <alignment horizontal="center" wrapText="1"/>
    </xf>
    <xf numFmtId="0" fontId="6" fillId="8" borderId="5" xfId="0" applyFont="1" applyFill="1" applyBorder="1" applyAlignment="1">
      <alignment horizontal="center" wrapText="1"/>
    </xf>
    <xf numFmtId="0" fontId="7" fillId="0" borderId="0" xfId="0" applyFont="1" applyAlignment="1">
      <alignment horizontal="center" vertical="center" wrapText="1"/>
    </xf>
    <xf numFmtId="0" fontId="7" fillId="3" borderId="64" xfId="0" applyFont="1" applyFill="1" applyBorder="1" applyAlignment="1">
      <alignment vertical="center" wrapText="1"/>
    </xf>
    <xf numFmtId="0" fontId="12" fillId="3" borderId="74" xfId="0" applyFont="1" applyFill="1" applyBorder="1"/>
    <xf numFmtId="0" fontId="2" fillId="15" borderId="0" xfId="0" applyFont="1" applyFill="1"/>
    <xf numFmtId="0" fontId="0" fillId="15" borderId="64" xfId="0" applyFill="1" applyBorder="1" applyAlignment="1">
      <alignment wrapText="1"/>
    </xf>
    <xf numFmtId="0" fontId="0" fillId="0" borderId="64" xfId="0" applyBorder="1" applyAlignment="1">
      <alignment vertical="center"/>
    </xf>
    <xf numFmtId="0" fontId="0" fillId="0" borderId="0" xfId="0" applyAlignment="1">
      <alignment vertical="center"/>
    </xf>
    <xf numFmtId="0" fontId="0" fillId="0" borderId="64" xfId="0" applyBorder="1" applyAlignment="1">
      <alignment vertical="center" wrapText="1"/>
    </xf>
    <xf numFmtId="0" fontId="6" fillId="8" borderId="5" xfId="0" applyFont="1" applyFill="1" applyBorder="1" applyAlignment="1">
      <alignment horizontal="center" wrapText="1"/>
    </xf>
    <xf numFmtId="0" fontId="7" fillId="7" borderId="6" xfId="0" applyFont="1" applyFill="1" applyBorder="1" applyAlignment="1">
      <alignment horizontal="center" wrapText="1"/>
    </xf>
    <xf numFmtId="0" fontId="7" fillId="7" borderId="15" xfId="0" applyFont="1" applyFill="1" applyBorder="1" applyAlignment="1">
      <alignment horizontal="center" wrapText="1"/>
    </xf>
    <xf numFmtId="0" fontId="6" fillId="2" borderId="14" xfId="0" applyFont="1" applyFill="1" applyBorder="1" applyAlignment="1">
      <alignment horizontal="center" wrapText="1"/>
    </xf>
    <xf numFmtId="0" fontId="7" fillId="0" borderId="0" xfId="0" applyFont="1" applyAlignment="1">
      <alignment horizontal="center" vertical="center" wrapText="1"/>
    </xf>
    <xf numFmtId="0" fontId="7" fillId="3" borderId="60" xfId="0" applyFont="1" applyFill="1" applyBorder="1" applyAlignment="1">
      <alignment vertical="center" wrapText="1"/>
    </xf>
    <xf numFmtId="0" fontId="0" fillId="4" borderId="75" xfId="0" applyFill="1" applyBorder="1"/>
    <xf numFmtId="0" fontId="55" fillId="0" borderId="0" xfId="0" applyFont="1"/>
    <xf numFmtId="0" fontId="12" fillId="3" borderId="24" xfId="0" applyFont="1" applyFill="1" applyBorder="1"/>
    <xf numFmtId="0" fontId="28" fillId="0" borderId="0" xfId="0" applyFont="1"/>
    <xf numFmtId="0" fontId="12" fillId="3" borderId="17" xfId="0" applyFont="1" applyFill="1" applyBorder="1" applyAlignment="1">
      <alignment horizontal="center"/>
    </xf>
    <xf numFmtId="0" fontId="0" fillId="0" borderId="0" xfId="0" applyAlignment="1">
      <alignment horizontal="right"/>
    </xf>
    <xf numFmtId="4" fontId="12" fillId="4" borderId="17" xfId="0" applyNumberFormat="1" applyFont="1" applyFill="1" applyBorder="1" applyAlignment="1">
      <alignment horizontal="right"/>
    </xf>
    <xf numFmtId="4" fontId="0" fillId="3" borderId="16" xfId="0" applyNumberFormat="1" applyFill="1" applyBorder="1" applyAlignment="1">
      <alignment horizontal="right" vertical="center"/>
    </xf>
    <xf numFmtId="0" fontId="10" fillId="3" borderId="14" xfId="0" applyFont="1" applyFill="1" applyBorder="1" applyAlignment="1">
      <alignment vertical="center" wrapText="1"/>
    </xf>
    <xf numFmtId="4" fontId="9" fillId="4" borderId="29" xfId="0" applyNumberFormat="1" applyFont="1" applyFill="1" applyBorder="1" applyAlignment="1">
      <alignment horizontal="right"/>
    </xf>
    <xf numFmtId="0" fontId="0" fillId="0" borderId="24" xfId="0" applyBorder="1" applyAlignment="1">
      <alignment horizontal="right"/>
    </xf>
    <xf numFmtId="0" fontId="0" fillId="4" borderId="24" xfId="0" applyFill="1" applyBorder="1" applyAlignment="1">
      <alignment horizontal="right"/>
    </xf>
    <xf numFmtId="0" fontId="0" fillId="4" borderId="76" xfId="0" applyFill="1" applyBorder="1"/>
    <xf numFmtId="4" fontId="0" fillId="3" borderId="21" xfId="0" applyNumberFormat="1" applyFill="1" applyBorder="1" applyAlignment="1">
      <alignment horizontal="right" vertical="center"/>
    </xf>
    <xf numFmtId="0" fontId="6" fillId="2" borderId="14" xfId="0" applyFont="1" applyFill="1" applyBorder="1" applyAlignment="1">
      <alignment horizontal="center" wrapText="1"/>
    </xf>
    <xf numFmtId="0" fontId="7" fillId="7" borderId="6" xfId="0" applyFont="1" applyFill="1" applyBorder="1" applyAlignment="1">
      <alignment horizontal="center" wrapText="1"/>
    </xf>
    <xf numFmtId="0" fontId="7" fillId="7" borderId="15" xfId="0" applyFont="1" applyFill="1" applyBorder="1" applyAlignment="1">
      <alignment horizontal="center" wrapText="1"/>
    </xf>
    <xf numFmtId="0" fontId="6" fillId="8" borderId="5" xfId="0" applyFont="1" applyFill="1" applyBorder="1" applyAlignment="1">
      <alignment horizontal="center" wrapText="1"/>
    </xf>
    <xf numFmtId="0" fontId="7" fillId="3" borderId="60" xfId="0" applyFont="1" applyFill="1" applyBorder="1" applyAlignment="1">
      <alignment vertical="center" wrapText="1"/>
    </xf>
    <xf numFmtId="0" fontId="6" fillId="8" borderId="5" xfId="0" applyFont="1" applyFill="1" applyBorder="1" applyAlignment="1">
      <alignment horizontal="center" wrapText="1"/>
    </xf>
    <xf numFmtId="0" fontId="7" fillId="7" borderId="6" xfId="0" applyFont="1" applyFill="1" applyBorder="1" applyAlignment="1">
      <alignment horizontal="center" wrapText="1"/>
    </xf>
    <xf numFmtId="0" fontId="7" fillId="7" borderId="15" xfId="0" applyFont="1" applyFill="1" applyBorder="1" applyAlignment="1">
      <alignment horizontal="center" wrapText="1"/>
    </xf>
    <xf numFmtId="0" fontId="6" fillId="2" borderId="14" xfId="0" applyFont="1" applyFill="1" applyBorder="1" applyAlignment="1">
      <alignment horizontal="center" wrapText="1"/>
    </xf>
    <xf numFmtId="0" fontId="7" fillId="3" borderId="60" xfId="0" applyFont="1" applyFill="1" applyBorder="1" applyAlignment="1">
      <alignment vertical="center" wrapText="1"/>
    </xf>
    <xf numFmtId="0" fontId="0" fillId="0" borderId="0" xfId="0" applyBorder="1" applyAlignment="1">
      <alignment wrapText="1"/>
    </xf>
    <xf numFmtId="0" fontId="0" fillId="0" borderId="16" xfId="0" applyFill="1" applyBorder="1"/>
    <xf numFmtId="0" fontId="0" fillId="0" borderId="17" xfId="0" applyFill="1" applyBorder="1"/>
    <xf numFmtId="0" fontId="0" fillId="0" borderId="18" xfId="0" applyFill="1" applyBorder="1"/>
    <xf numFmtId="0" fontId="0" fillId="0" borderId="20" xfId="0" applyFill="1" applyBorder="1"/>
    <xf numFmtId="0" fontId="0" fillId="0" borderId="21" xfId="0" applyFill="1" applyBorder="1"/>
    <xf numFmtId="0" fontId="0" fillId="0" borderId="0" xfId="0" applyFill="1"/>
    <xf numFmtId="0" fontId="12" fillId="0" borderId="17" xfId="0" applyFont="1" applyFill="1" applyBorder="1"/>
    <xf numFmtId="0" fontId="0" fillId="4" borderId="29" xfId="0" applyFont="1" applyFill="1" applyBorder="1" applyAlignment="1">
      <alignment horizontal="right"/>
    </xf>
    <xf numFmtId="0" fontId="14" fillId="0" borderId="0" xfId="0" applyFont="1" applyFill="1"/>
    <xf numFmtId="0" fontId="0" fillId="0" borderId="45" xfId="0" applyFill="1" applyBorder="1"/>
    <xf numFmtId="0" fontId="5" fillId="0" borderId="0" xfId="0" applyFont="1" applyFill="1"/>
    <xf numFmtId="0" fontId="6" fillId="0" borderId="0" xfId="0" applyFont="1" applyFill="1"/>
    <xf numFmtId="0" fontId="7" fillId="0" borderId="0" xfId="0" applyFont="1" applyFill="1" applyBorder="1" applyAlignment="1">
      <alignment wrapText="1"/>
    </xf>
    <xf numFmtId="0" fontId="0" fillId="3" borderId="20" xfId="0" applyFont="1" applyFill="1" applyBorder="1"/>
    <xf numFmtId="0" fontId="0" fillId="3" borderId="17" xfId="0" applyFont="1" applyFill="1" applyBorder="1"/>
    <xf numFmtId="0" fontId="0" fillId="3" borderId="21" xfId="0" applyFont="1" applyFill="1" applyBorder="1"/>
    <xf numFmtId="0" fontId="0" fillId="0" borderId="20" xfId="0" applyFont="1" applyFill="1" applyBorder="1"/>
    <xf numFmtId="0" fontId="0" fillId="0" borderId="17" xfId="0" applyFont="1" applyFill="1" applyBorder="1"/>
    <xf numFmtId="0" fontId="0" fillId="0" borderId="21" xfId="0" applyFont="1" applyFill="1" applyBorder="1"/>
    <xf numFmtId="0" fontId="0" fillId="4" borderId="32" xfId="0" applyFont="1" applyFill="1" applyBorder="1"/>
    <xf numFmtId="0" fontId="0" fillId="4" borderId="29" xfId="0" applyFont="1" applyFill="1" applyBorder="1"/>
    <xf numFmtId="0" fontId="0" fillId="4" borderId="33" xfId="0" applyFont="1" applyFill="1" applyBorder="1"/>
    <xf numFmtId="0" fontId="0" fillId="0" borderId="0" xfId="0" applyBorder="1" applyAlignment="1">
      <alignment horizontal="left" vertical="center" wrapText="1"/>
    </xf>
    <xf numFmtId="0" fontId="7" fillId="0" borderId="0" xfId="0" applyFont="1" applyBorder="1" applyAlignment="1">
      <alignment horizontal="left" vertical="center" wrapText="1"/>
    </xf>
    <xf numFmtId="0" fontId="9" fillId="0" borderId="0" xfId="0" applyFont="1" applyBorder="1" applyAlignment="1">
      <alignment horizontal="right"/>
    </xf>
    <xf numFmtId="0" fontId="0" fillId="0" borderId="0" xfId="0" applyBorder="1"/>
    <xf numFmtId="0" fontId="0" fillId="0" borderId="0" xfId="0" applyFont="1" applyBorder="1"/>
    <xf numFmtId="0" fontId="0" fillId="0" borderId="0" xfId="0" applyFont="1" applyFill="1" applyBorder="1"/>
    <xf numFmtId="0" fontId="0" fillId="4" borderId="19" xfId="0" applyFont="1" applyFill="1" applyBorder="1"/>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9" fillId="0" borderId="0" xfId="0" applyFont="1" applyFill="1" applyBorder="1" applyAlignment="1">
      <alignment horizontal="right"/>
    </xf>
    <xf numFmtId="0" fontId="0" fillId="0" borderId="0" xfId="0" applyFill="1" applyBorder="1"/>
    <xf numFmtId="0" fontId="9" fillId="0" borderId="0" xfId="0" applyFont="1" applyFill="1" applyBorder="1"/>
    <xf numFmtId="0" fontId="0" fillId="3" borderId="16" xfId="0" applyFont="1" applyFill="1" applyBorder="1"/>
    <xf numFmtId="0" fontId="0" fillId="3" borderId="24" xfId="0" applyFont="1" applyFill="1" applyBorder="1"/>
    <xf numFmtId="0" fontId="0" fillId="4" borderId="24" xfId="0" applyFont="1" applyFill="1" applyBorder="1"/>
    <xf numFmtId="0" fontId="0" fillId="0" borderId="16" xfId="0" applyFont="1" applyFill="1" applyBorder="1"/>
    <xf numFmtId="0" fontId="0" fillId="0" borderId="24" xfId="0" applyFont="1" applyFill="1" applyBorder="1"/>
    <xf numFmtId="0" fontId="17" fillId="0" borderId="16" xfId="0" applyFont="1" applyFill="1" applyBorder="1"/>
    <xf numFmtId="0" fontId="17" fillId="0" borderId="17" xfId="0" applyFont="1" applyFill="1" applyBorder="1"/>
    <xf numFmtId="0" fontId="17" fillId="0" borderId="21" xfId="0" applyFont="1" applyFill="1" applyBorder="1"/>
    <xf numFmtId="0" fontId="0" fillId="4" borderId="28" xfId="0" applyFont="1" applyFill="1" applyBorder="1"/>
    <xf numFmtId="0" fontId="0" fillId="4" borderId="27" xfId="0" applyFont="1" applyFill="1" applyBorder="1"/>
    <xf numFmtId="0" fontId="7" fillId="0" borderId="52" xfId="0" applyFont="1" applyFill="1" applyBorder="1" applyAlignment="1">
      <alignment horizontal="left"/>
    </xf>
    <xf numFmtId="0" fontId="9" fillId="0" borderId="14" xfId="0" applyFont="1" applyFill="1" applyBorder="1" applyAlignment="1">
      <alignment horizontal="right"/>
    </xf>
    <xf numFmtId="0" fontId="9" fillId="0" borderId="53" xfId="0" applyFont="1" applyFill="1" applyBorder="1" applyAlignment="1">
      <alignment horizontal="right"/>
    </xf>
    <xf numFmtId="0" fontId="0" fillId="0" borderId="23" xfId="0" applyFont="1" applyFill="1" applyBorder="1"/>
    <xf numFmtId="0" fontId="0" fillId="4" borderId="21" xfId="0" applyFont="1" applyFill="1" applyBorder="1"/>
    <xf numFmtId="0" fontId="7" fillId="0" borderId="0" xfId="0" applyFont="1" applyFill="1" applyBorder="1" applyAlignment="1">
      <alignment horizontal="left"/>
    </xf>
    <xf numFmtId="0" fontId="0" fillId="10" borderId="8" xfId="0" applyFont="1" applyFill="1" applyBorder="1" applyAlignment="1">
      <alignment horizontal="center" wrapText="1"/>
    </xf>
    <xf numFmtId="0" fontId="0" fillId="10" borderId="12" xfId="0" applyFont="1" applyFill="1" applyBorder="1" applyAlignment="1">
      <alignment horizontal="center" wrapText="1"/>
    </xf>
    <xf numFmtId="0" fontId="12" fillId="3" borderId="17" xfId="0" quotePrefix="1" applyFont="1" applyFill="1" applyBorder="1"/>
    <xf numFmtId="0" fontId="20" fillId="0" borderId="13" xfId="0" applyFont="1" applyFill="1" applyBorder="1" applyAlignment="1">
      <alignment vertical="center" wrapText="1"/>
    </xf>
    <xf numFmtId="0" fontId="13" fillId="0" borderId="58" xfId="0" applyFont="1" applyBorder="1" applyAlignment="1">
      <alignment horizontal="left" vertical="top" wrapText="1"/>
    </xf>
    <xf numFmtId="0" fontId="13" fillId="0" borderId="59" xfId="0" applyFont="1" applyBorder="1" applyAlignment="1">
      <alignment horizontal="left" vertical="top" wrapText="1"/>
    </xf>
    <xf numFmtId="0" fontId="13" fillId="0" borderId="22" xfId="0" applyFont="1" applyBorder="1" applyAlignment="1">
      <alignment horizontal="left" vertical="top" wrapText="1"/>
    </xf>
    <xf numFmtId="0" fontId="13" fillId="0" borderId="23" xfId="0" applyFont="1" applyBorder="1" applyAlignment="1">
      <alignment horizontal="left" vertical="top" wrapText="1"/>
    </xf>
    <xf numFmtId="0" fontId="13" fillId="0" borderId="25" xfId="0" applyFont="1" applyBorder="1" applyAlignment="1">
      <alignment horizontal="left" vertical="top" wrapText="1"/>
    </xf>
    <xf numFmtId="0" fontId="13" fillId="0" borderId="26" xfId="0" applyFont="1" applyBorder="1" applyAlignment="1">
      <alignment horizontal="left" vertical="top" wrapText="1"/>
    </xf>
    <xf numFmtId="0" fontId="7" fillId="9" borderId="36" xfId="0" applyFont="1" applyFill="1" applyBorder="1" applyAlignment="1">
      <alignment horizontal="center" wrapText="1"/>
    </xf>
    <xf numFmtId="0" fontId="7" fillId="9" borderId="37" xfId="0" applyFont="1" applyFill="1" applyBorder="1" applyAlignment="1">
      <alignment horizontal="center" wrapText="1"/>
    </xf>
    <xf numFmtId="0" fontId="7" fillId="9" borderId="38" xfId="0" applyFont="1" applyFill="1" applyBorder="1" applyAlignment="1">
      <alignment horizontal="center" wrapText="1"/>
    </xf>
    <xf numFmtId="0" fontId="11" fillId="0" borderId="22" xfId="0" applyFont="1" applyBorder="1" applyAlignment="1">
      <alignment horizontal="left" vertical="top" wrapText="1"/>
    </xf>
    <xf numFmtId="0" fontId="7" fillId="0" borderId="23" xfId="0" applyFont="1" applyBorder="1" applyAlignment="1">
      <alignment horizontal="left" vertical="top" wrapText="1"/>
    </xf>
    <xf numFmtId="0" fontId="7" fillId="0" borderId="22" xfId="0" applyFont="1" applyBorder="1" applyAlignment="1">
      <alignment horizontal="left" vertical="top" wrapText="1"/>
    </xf>
    <xf numFmtId="0" fontId="7" fillId="0" borderId="25" xfId="0" applyFont="1" applyBorder="1" applyAlignment="1">
      <alignment horizontal="left" vertical="top" wrapText="1"/>
    </xf>
    <xf numFmtId="0" fontId="7" fillId="0" borderId="26" xfId="0" applyFont="1" applyBorder="1" applyAlignment="1">
      <alignment horizontal="left" vertical="top" wrapText="1"/>
    </xf>
    <xf numFmtId="0" fontId="8" fillId="9" borderId="56" xfId="0" applyFont="1" applyFill="1" applyBorder="1" applyAlignment="1">
      <alignment horizontal="left"/>
    </xf>
    <xf numFmtId="0" fontId="8" fillId="9" borderId="57" xfId="0" applyFont="1" applyFill="1" applyBorder="1" applyAlignment="1">
      <alignment horizontal="left"/>
    </xf>
    <xf numFmtId="0" fontId="6" fillId="9" borderId="8" xfId="0" applyFont="1" applyFill="1" applyBorder="1" applyAlignment="1">
      <alignment horizontal="center" wrapText="1"/>
    </xf>
    <xf numFmtId="0" fontId="6" fillId="9" borderId="17" xfId="0" applyFont="1" applyFill="1" applyBorder="1" applyAlignment="1">
      <alignment horizontal="center" wrapText="1"/>
    </xf>
    <xf numFmtId="0" fontId="7" fillId="9" borderId="8" xfId="0" applyFont="1" applyFill="1" applyBorder="1" applyAlignment="1">
      <alignment horizontal="center" wrapText="1"/>
    </xf>
    <xf numFmtId="0" fontId="7" fillId="9" borderId="17" xfId="0" applyFont="1" applyFill="1" applyBorder="1" applyAlignment="1">
      <alignment horizontal="center" wrapText="1"/>
    </xf>
    <xf numFmtId="0" fontId="7" fillId="9" borderId="10" xfId="0" applyFont="1" applyFill="1" applyBorder="1" applyAlignment="1">
      <alignment horizontal="center" wrapText="1"/>
    </xf>
    <xf numFmtId="0" fontId="7" fillId="9" borderId="7" xfId="0" applyFont="1" applyFill="1" applyBorder="1" applyAlignment="1">
      <alignment horizontal="center" wrapText="1"/>
    </xf>
    <xf numFmtId="0" fontId="7" fillId="9" borderId="12" xfId="0" applyFont="1" applyFill="1" applyBorder="1" applyAlignment="1">
      <alignment horizontal="center" wrapText="1"/>
    </xf>
    <xf numFmtId="0" fontId="7" fillId="8" borderId="49" xfId="0" applyFont="1" applyFill="1" applyBorder="1" applyAlignment="1">
      <alignment horizontal="center" wrapText="1"/>
    </xf>
    <xf numFmtId="0" fontId="7" fillId="8" borderId="51" xfId="0" applyFont="1" applyFill="1" applyBorder="1" applyAlignment="1">
      <alignment horizontal="center" wrapText="1"/>
    </xf>
    <xf numFmtId="0" fontId="11" fillId="0" borderId="23" xfId="0" applyFont="1" applyBorder="1" applyAlignment="1">
      <alignment horizontal="left" vertical="top" wrapText="1"/>
    </xf>
    <xf numFmtId="0" fontId="11" fillId="0" borderId="25" xfId="0" applyFont="1" applyBorder="1" applyAlignment="1">
      <alignment horizontal="left" vertical="top" wrapText="1"/>
    </xf>
    <xf numFmtId="0" fontId="11" fillId="0" borderId="26" xfId="0" applyFont="1" applyBorder="1" applyAlignment="1">
      <alignment horizontal="left" vertical="top" wrapText="1"/>
    </xf>
    <xf numFmtId="0" fontId="8" fillId="9" borderId="34" xfId="0" applyFont="1" applyFill="1" applyBorder="1" applyAlignment="1">
      <alignment horizontal="left" wrapText="1"/>
    </xf>
    <xf numFmtId="0" fontId="8" fillId="9" borderId="13" xfId="0" applyFont="1" applyFill="1" applyBorder="1" applyAlignment="1">
      <alignment horizontal="left" wrapText="1"/>
    </xf>
    <xf numFmtId="0" fontId="6" fillId="9" borderId="5" xfId="0" applyFont="1" applyFill="1" applyBorder="1" applyAlignment="1">
      <alignment horizontal="center" wrapText="1"/>
    </xf>
    <xf numFmtId="0" fontId="6" fillId="9" borderId="14" xfId="0" applyFont="1" applyFill="1" applyBorder="1" applyAlignment="1">
      <alignment horizontal="center" wrapText="1"/>
    </xf>
    <xf numFmtId="0" fontId="7" fillId="9" borderId="6" xfId="0" applyFont="1" applyFill="1" applyBorder="1" applyAlignment="1">
      <alignment wrapText="1"/>
    </xf>
    <xf numFmtId="0" fontId="7" fillId="9" borderId="15" xfId="0" applyFont="1" applyFill="1" applyBorder="1" applyAlignment="1">
      <alignment wrapText="1"/>
    </xf>
    <xf numFmtId="0" fontId="16" fillId="7" borderId="34" xfId="0" applyFont="1" applyFill="1" applyBorder="1" applyAlignment="1">
      <alignment horizontal="left" wrapText="1"/>
    </xf>
    <xf numFmtId="0" fontId="8" fillId="7" borderId="13" xfId="0" applyFont="1" applyFill="1" applyBorder="1" applyAlignment="1">
      <alignment horizontal="left" wrapText="1"/>
    </xf>
    <xf numFmtId="0" fontId="6" fillId="7" borderId="5" xfId="0" applyFont="1" applyFill="1" applyBorder="1" applyAlignment="1">
      <alignment horizontal="center" wrapText="1"/>
    </xf>
    <xf numFmtId="0" fontId="6" fillId="7" borderId="14" xfId="0" applyFont="1" applyFill="1" applyBorder="1" applyAlignment="1">
      <alignment horizontal="center" wrapText="1"/>
    </xf>
    <xf numFmtId="0" fontId="8" fillId="8" borderId="4" xfId="0" applyFont="1" applyFill="1" applyBorder="1" applyAlignment="1">
      <alignment horizontal="left" wrapText="1"/>
    </xf>
    <xf numFmtId="0" fontId="8" fillId="8" borderId="22" xfId="0" applyFont="1" applyFill="1" applyBorder="1" applyAlignment="1">
      <alignment horizontal="left" wrapText="1"/>
    </xf>
    <xf numFmtId="0" fontId="6" fillId="8" borderId="5" xfId="0" applyFont="1" applyFill="1" applyBorder="1" applyAlignment="1">
      <alignment horizontal="center" wrapText="1"/>
    </xf>
    <xf numFmtId="0" fontId="6" fillId="8" borderId="14" xfId="0" applyFont="1" applyFill="1" applyBorder="1" applyAlignment="1">
      <alignment horizontal="center" wrapText="1"/>
    </xf>
    <xf numFmtId="0" fontId="10" fillId="7" borderId="35" xfId="0" applyFont="1" applyFill="1" applyBorder="1" applyAlignment="1">
      <alignment horizontal="center" wrapText="1"/>
    </xf>
    <xf numFmtId="0" fontId="10" fillId="7" borderId="39" xfId="0" applyFont="1" applyFill="1" applyBorder="1" applyAlignment="1">
      <alignment horizontal="center" wrapText="1"/>
    </xf>
    <xf numFmtId="0" fontId="8" fillId="7" borderId="34" xfId="0" applyFont="1" applyFill="1" applyBorder="1" applyAlignment="1">
      <alignment horizontal="left" wrapText="1"/>
    </xf>
    <xf numFmtId="0" fontId="7" fillId="7" borderId="6" xfId="0" applyFont="1" applyFill="1" applyBorder="1" applyAlignment="1">
      <alignment horizontal="center" wrapText="1"/>
    </xf>
    <xf numFmtId="0" fontId="7" fillId="7" borderId="15" xfId="0" applyFont="1" applyFill="1" applyBorder="1" applyAlignment="1">
      <alignment horizontal="center" wrapText="1"/>
    </xf>
    <xf numFmtId="0" fontId="7" fillId="7" borderId="35" xfId="0" applyFont="1" applyFill="1" applyBorder="1" applyAlignment="1">
      <alignment horizontal="center" wrapText="1"/>
    </xf>
    <xf numFmtId="0" fontId="7" fillId="7" borderId="39" xfId="0" applyFont="1" applyFill="1" applyBorder="1" applyAlignment="1">
      <alignment horizontal="center" wrapText="1"/>
    </xf>
    <xf numFmtId="0" fontId="6" fillId="5" borderId="35" xfId="0" applyFont="1" applyFill="1" applyBorder="1" applyAlignment="1">
      <alignment horizontal="center" wrapText="1"/>
    </xf>
    <xf numFmtId="0" fontId="6" fillId="5" borderId="39" xfId="0" applyFont="1" applyFill="1" applyBorder="1" applyAlignment="1">
      <alignment horizontal="center" wrapText="1"/>
    </xf>
    <xf numFmtId="0" fontId="13" fillId="3" borderId="22" xfId="0" applyFont="1" applyFill="1" applyBorder="1" applyAlignment="1">
      <alignment horizontal="left" vertical="top" wrapText="1"/>
    </xf>
    <xf numFmtId="0" fontId="13" fillId="3" borderId="23" xfId="0" applyFont="1" applyFill="1" applyBorder="1" applyAlignment="1">
      <alignment horizontal="left" vertical="top" wrapText="1"/>
    </xf>
    <xf numFmtId="0" fontId="13" fillId="3" borderId="25" xfId="0" applyFont="1" applyFill="1" applyBorder="1" applyAlignment="1">
      <alignment horizontal="left" vertical="top" wrapText="1"/>
    </xf>
    <xf numFmtId="0" fontId="13" fillId="3" borderId="26" xfId="0" applyFont="1" applyFill="1" applyBorder="1" applyAlignment="1">
      <alignment horizontal="left" vertical="top" wrapText="1"/>
    </xf>
    <xf numFmtId="0" fontId="15" fillId="6" borderId="44" xfId="0" applyFont="1" applyFill="1" applyBorder="1" applyAlignment="1">
      <alignment horizontal="left" wrapText="1"/>
    </xf>
    <xf numFmtId="0" fontId="15" fillId="6" borderId="0" xfId="0" applyFont="1" applyFill="1" applyAlignment="1">
      <alignment horizontal="left" wrapText="1"/>
    </xf>
    <xf numFmtId="0" fontId="6" fillId="6" borderId="5" xfId="0" applyFont="1" applyFill="1" applyBorder="1" applyAlignment="1">
      <alignment horizontal="center" wrapText="1"/>
    </xf>
    <xf numFmtId="0" fontId="6" fillId="6" borderId="14" xfId="0" applyFont="1" applyFill="1" applyBorder="1" applyAlignment="1">
      <alignment horizontal="center" wrapText="1"/>
    </xf>
    <xf numFmtId="0" fontId="7" fillId="6" borderId="6" xfId="0" applyFont="1" applyFill="1" applyBorder="1" applyAlignment="1">
      <alignment horizontal="center" wrapText="1"/>
    </xf>
    <xf numFmtId="0" fontId="7" fillId="6" borderId="15" xfId="0" applyFont="1" applyFill="1" applyBorder="1" applyAlignment="1">
      <alignment horizontal="center" wrapText="1"/>
    </xf>
    <xf numFmtId="0" fontId="6" fillId="6" borderId="35" xfId="0" applyFont="1" applyFill="1" applyBorder="1" applyAlignment="1">
      <alignment horizontal="center" wrapText="1"/>
    </xf>
    <xf numFmtId="0" fontId="6" fillId="6" borderId="39" xfId="0" applyFont="1" applyFill="1" applyBorder="1" applyAlignment="1">
      <alignment horizontal="center" wrapText="1"/>
    </xf>
    <xf numFmtId="0" fontId="8" fillId="5" borderId="34" xfId="0" applyFont="1" applyFill="1" applyBorder="1" applyAlignment="1">
      <alignment horizontal="left"/>
    </xf>
    <xf numFmtId="0" fontId="8" fillId="5" borderId="13" xfId="0" applyFont="1" applyFill="1" applyBorder="1" applyAlignment="1">
      <alignment horizontal="left"/>
    </xf>
    <xf numFmtId="0" fontId="6" fillId="5" borderId="5" xfId="0" applyFont="1" applyFill="1" applyBorder="1" applyAlignment="1">
      <alignment horizontal="center" wrapText="1"/>
    </xf>
    <xf numFmtId="0" fontId="6" fillId="5" borderId="14" xfId="0" applyFont="1" applyFill="1" applyBorder="1" applyAlignment="1">
      <alignment horizontal="center" wrapText="1"/>
    </xf>
    <xf numFmtId="0" fontId="7" fillId="5" borderId="6" xfId="0" applyFont="1" applyFill="1" applyBorder="1" applyAlignment="1">
      <alignment horizontal="center" wrapText="1"/>
    </xf>
    <xf numFmtId="0" fontId="7" fillId="5" borderId="15" xfId="0" applyFont="1" applyFill="1" applyBorder="1" applyAlignment="1">
      <alignment horizontal="center" wrapText="1"/>
    </xf>
    <xf numFmtId="0" fontId="6" fillId="2" borderId="5" xfId="0" applyFont="1" applyFill="1" applyBorder="1" applyAlignment="1">
      <alignment horizontal="center" wrapText="1"/>
    </xf>
    <xf numFmtId="0" fontId="6" fillId="2" borderId="14" xfId="0" applyFont="1" applyFill="1" applyBorder="1" applyAlignment="1">
      <alignment horizontal="center" wrapText="1"/>
    </xf>
    <xf numFmtId="0" fontId="7" fillId="2" borderId="6" xfId="0" applyFont="1" applyFill="1" applyBorder="1" applyAlignment="1">
      <alignment horizontal="center" wrapText="1"/>
    </xf>
    <xf numFmtId="0" fontId="7" fillId="2" borderId="15" xfId="0" applyFont="1" applyFill="1" applyBorder="1" applyAlignment="1">
      <alignment horizontal="center" wrapText="1"/>
    </xf>
    <xf numFmtId="0" fontId="1" fillId="3" borderId="58" xfId="0" applyFont="1" applyFill="1" applyBorder="1" applyAlignment="1">
      <alignment horizontal="left" vertical="top" wrapText="1"/>
    </xf>
    <xf numFmtId="0" fontId="1" fillId="3" borderId="59" xfId="0" applyFont="1" applyFill="1" applyBorder="1" applyAlignment="1">
      <alignment horizontal="left" vertical="top" wrapText="1"/>
    </xf>
    <xf numFmtId="0" fontId="1" fillId="3" borderId="22" xfId="0" applyFont="1" applyFill="1" applyBorder="1" applyAlignment="1">
      <alignment horizontal="left" vertical="top" wrapText="1"/>
    </xf>
    <xf numFmtId="0" fontId="1" fillId="3" borderId="23" xfId="0" applyFont="1" applyFill="1" applyBorder="1" applyAlignment="1">
      <alignment horizontal="left" vertical="top" wrapText="1"/>
    </xf>
    <xf numFmtId="0" fontId="1" fillId="3" borderId="25" xfId="0" applyFont="1" applyFill="1" applyBorder="1" applyAlignment="1">
      <alignment horizontal="left" vertical="top" wrapText="1"/>
    </xf>
    <xf numFmtId="0" fontId="1" fillId="3" borderId="26" xfId="0" applyFont="1" applyFill="1" applyBorder="1" applyAlignment="1">
      <alignment horizontal="left" vertical="top" wrapText="1"/>
    </xf>
    <xf numFmtId="0" fontId="0" fillId="3" borderId="64" xfId="0" applyFill="1" applyBorder="1" applyAlignment="1">
      <alignment horizontal="center" vertical="center" wrapText="1"/>
    </xf>
    <xf numFmtId="0" fontId="0" fillId="3" borderId="22" xfId="0" applyFill="1" applyBorder="1" applyAlignment="1">
      <alignment horizontal="left" vertical="top" wrapText="1"/>
    </xf>
    <xf numFmtId="0" fontId="0" fillId="3" borderId="23" xfId="0" applyFill="1" applyBorder="1" applyAlignment="1">
      <alignment horizontal="left" vertical="top" wrapText="1"/>
    </xf>
    <xf numFmtId="0" fontId="0" fillId="3" borderId="25" xfId="0" applyFill="1" applyBorder="1" applyAlignment="1">
      <alignment horizontal="left" vertical="top" wrapText="1"/>
    </xf>
    <xf numFmtId="0" fontId="0" fillId="3" borderId="26" xfId="0" applyFill="1" applyBorder="1" applyAlignment="1">
      <alignment horizontal="left" vertical="top" wrapText="1"/>
    </xf>
    <xf numFmtId="0" fontId="25" fillId="3" borderId="22" xfId="0" applyFont="1" applyFill="1" applyBorder="1" applyAlignment="1">
      <alignment horizontal="left" vertical="top" wrapText="1"/>
    </xf>
    <xf numFmtId="0" fontId="25" fillId="3" borderId="23" xfId="0" applyFont="1" applyFill="1" applyBorder="1" applyAlignment="1">
      <alignment horizontal="left" vertical="top" wrapText="1"/>
    </xf>
    <xf numFmtId="0" fontId="25" fillId="3" borderId="25" xfId="0" applyFont="1" applyFill="1" applyBorder="1" applyAlignment="1">
      <alignment horizontal="left" vertical="top" wrapText="1"/>
    </xf>
    <xf numFmtId="0" fontId="25" fillId="3" borderId="26" xfId="0" applyFont="1" applyFill="1" applyBorder="1" applyAlignment="1">
      <alignment horizontal="left" vertical="top" wrapText="1"/>
    </xf>
    <xf numFmtId="0" fontId="11" fillId="0" borderId="58" xfId="0" applyFont="1" applyBorder="1" applyAlignment="1">
      <alignment horizontal="left" vertical="top" wrapText="1"/>
    </xf>
    <xf numFmtId="0" fontId="11" fillId="0" borderId="59" xfId="0" applyFont="1" applyBorder="1" applyAlignment="1">
      <alignment horizontal="left" vertical="top" wrapText="1"/>
    </xf>
    <xf numFmtId="0" fontId="30" fillId="3" borderId="60" xfId="0" applyFont="1" applyFill="1" applyBorder="1" applyAlignment="1">
      <alignment vertical="center" wrapText="1"/>
    </xf>
    <xf numFmtId="0" fontId="30" fillId="0" borderId="14" xfId="0" applyFont="1" applyBorder="1" applyAlignment="1">
      <alignment vertical="center" wrapText="1"/>
    </xf>
    <xf numFmtId="0" fontId="30" fillId="0" borderId="63" xfId="0" applyFont="1" applyBorder="1" applyAlignment="1">
      <alignment vertical="center" wrapText="1"/>
    </xf>
    <xf numFmtId="0" fontId="8" fillId="9" borderId="34" xfId="0" applyFont="1" applyFill="1" applyBorder="1" applyAlignment="1">
      <alignment horizontal="left" vertical="center" wrapText="1"/>
    </xf>
    <xf numFmtId="0" fontId="8" fillId="9" borderId="13" xfId="0" applyFont="1" applyFill="1" applyBorder="1" applyAlignment="1">
      <alignment horizontal="left" vertical="center" wrapText="1"/>
    </xf>
    <xf numFmtId="0" fontId="11" fillId="12" borderId="22" xfId="0" applyFont="1" applyFill="1" applyBorder="1" applyAlignment="1">
      <alignment horizontal="left" vertical="top" wrapText="1"/>
    </xf>
    <xf numFmtId="0" fontId="11" fillId="12" borderId="23" xfId="0" applyFont="1" applyFill="1" applyBorder="1" applyAlignment="1">
      <alignment horizontal="left" vertical="top" wrapText="1"/>
    </xf>
    <xf numFmtId="0" fontId="11" fillId="12" borderId="25" xfId="0" applyFont="1" applyFill="1" applyBorder="1" applyAlignment="1">
      <alignment horizontal="left" vertical="top" wrapText="1"/>
    </xf>
    <xf numFmtId="0" fontId="11" fillId="12" borderId="26" xfId="0" applyFont="1" applyFill="1" applyBorder="1" applyAlignment="1">
      <alignment horizontal="left" vertical="top" wrapText="1"/>
    </xf>
    <xf numFmtId="0" fontId="7" fillId="3" borderId="60" xfId="0" applyFont="1" applyFill="1" applyBorder="1" applyAlignment="1">
      <alignment horizontal="left" vertical="center" wrapText="1"/>
    </xf>
    <xf numFmtId="0" fontId="7" fillId="3" borderId="14" xfId="0" applyFont="1" applyFill="1" applyBorder="1" applyAlignment="1">
      <alignment horizontal="left" vertical="center" wrapText="1"/>
    </xf>
    <xf numFmtId="0" fontId="4" fillId="0" borderId="0" xfId="0" applyFont="1" applyAlignment="1">
      <alignment horizontal="center" wrapText="1"/>
    </xf>
    <xf numFmtId="0" fontId="11" fillId="0" borderId="22" xfId="0" applyFont="1" applyBorder="1" applyAlignment="1">
      <alignment horizontal="center" vertical="top" wrapText="1"/>
    </xf>
    <xf numFmtId="0" fontId="11" fillId="0" borderId="23" xfId="0" applyFont="1" applyBorder="1" applyAlignment="1">
      <alignment horizontal="center" vertical="top" wrapText="1"/>
    </xf>
    <xf numFmtId="0" fontId="11" fillId="0" borderId="25" xfId="0" applyFont="1" applyBorder="1" applyAlignment="1">
      <alignment horizontal="center" vertical="top" wrapText="1"/>
    </xf>
    <xf numFmtId="0" fontId="11" fillId="0" borderId="26" xfId="0" applyFont="1" applyBorder="1" applyAlignment="1">
      <alignment horizontal="center" vertical="top" wrapText="1"/>
    </xf>
    <xf numFmtId="0" fontId="46" fillId="0" borderId="0" xfId="0" applyFont="1" applyAlignment="1">
      <alignment horizontal="right" wrapText="1"/>
    </xf>
    <xf numFmtId="0" fontId="0" fillId="0" borderId="0" xfId="0" applyAlignment="1">
      <alignment horizontal="right" wrapText="1"/>
    </xf>
    <xf numFmtId="0" fontId="47" fillId="0" borderId="58" xfId="0" applyFont="1" applyBorder="1" applyAlignment="1">
      <alignment horizontal="left" vertical="top" wrapText="1"/>
    </xf>
    <xf numFmtId="0" fontId="47" fillId="0" borderId="59" xfId="0" applyFont="1" applyBorder="1" applyAlignment="1">
      <alignment horizontal="left" vertical="top" wrapText="1"/>
    </xf>
    <xf numFmtId="0" fontId="47" fillId="0" borderId="22" xfId="0" applyFont="1" applyBorder="1" applyAlignment="1">
      <alignment horizontal="left" vertical="top" wrapText="1"/>
    </xf>
    <xf numFmtId="0" fontId="47" fillId="0" borderId="23" xfId="0" applyFont="1" applyBorder="1" applyAlignment="1">
      <alignment horizontal="left" vertical="top" wrapText="1"/>
    </xf>
    <xf numFmtId="0" fontId="47" fillId="0" borderId="25" xfId="0" applyFont="1" applyBorder="1" applyAlignment="1">
      <alignment horizontal="left" vertical="top" wrapText="1"/>
    </xf>
    <xf numFmtId="0" fontId="47" fillId="0" borderId="26" xfId="0" applyFont="1" applyBorder="1" applyAlignment="1">
      <alignment horizontal="left" vertical="top" wrapText="1"/>
    </xf>
    <xf numFmtId="0" fontId="34" fillId="0" borderId="22" xfId="0" applyFont="1" applyBorder="1" applyAlignment="1">
      <alignment horizontal="left" vertical="top" wrapText="1"/>
    </xf>
    <xf numFmtId="0" fontId="15" fillId="6" borderId="0" xfId="0" applyFont="1" applyFill="1" applyBorder="1" applyAlignment="1">
      <alignment horizontal="left" wrapText="1"/>
    </xf>
    <xf numFmtId="0" fontId="56" fillId="0" borderId="23" xfId="0" applyFont="1" applyBorder="1" applyAlignment="1">
      <alignment horizontal="left" vertical="top" wrapText="1"/>
    </xf>
    <xf numFmtId="0" fontId="56" fillId="0" borderId="22" xfId="0" applyFont="1" applyBorder="1" applyAlignment="1">
      <alignment horizontal="left" vertical="top" wrapText="1"/>
    </xf>
    <xf numFmtId="0" fontId="56" fillId="0" borderId="25" xfId="0" applyFont="1" applyBorder="1" applyAlignment="1">
      <alignment horizontal="left" vertical="top" wrapText="1"/>
    </xf>
    <xf numFmtId="0" fontId="56" fillId="0" borderId="26" xfId="0" applyFont="1" applyBorder="1" applyAlignment="1">
      <alignment horizontal="left" vertical="top" wrapText="1"/>
    </xf>
    <xf numFmtId="0" fontId="9" fillId="4" borderId="60" xfId="0" applyFont="1" applyFill="1" applyBorder="1" applyAlignment="1">
      <alignment horizontal="right"/>
    </xf>
    <xf numFmtId="0" fontId="9" fillId="4" borderId="14" xfId="0" applyFont="1" applyFill="1" applyBorder="1" applyAlignment="1">
      <alignment horizontal="right"/>
    </xf>
    <xf numFmtId="0" fontId="9" fillId="4" borderId="63" xfId="0" applyFont="1" applyFill="1" applyBorder="1" applyAlignment="1">
      <alignment horizontal="right"/>
    </xf>
    <xf numFmtId="4" fontId="2" fillId="4" borderId="61" xfId="0" applyNumberFormat="1" applyFont="1" applyFill="1" applyBorder="1" applyAlignment="1">
      <alignment horizontal="right"/>
    </xf>
    <xf numFmtId="4" fontId="2" fillId="4" borderId="69" xfId="0" applyNumberFormat="1" applyFont="1" applyFill="1" applyBorder="1" applyAlignment="1">
      <alignment horizontal="right"/>
    </xf>
    <xf numFmtId="4" fontId="2" fillId="4" borderId="71" xfId="0" applyNumberFormat="1" applyFont="1" applyFill="1" applyBorder="1" applyAlignment="1">
      <alignment horizontal="right"/>
    </xf>
    <xf numFmtId="0" fontId="7" fillId="3" borderId="68" xfId="0" applyFont="1" applyFill="1" applyBorder="1" applyAlignment="1">
      <alignment horizontal="left" vertical="top" wrapText="1"/>
    </xf>
    <xf numFmtId="0" fontId="7" fillId="3" borderId="0" xfId="0" applyFont="1" applyFill="1" applyAlignment="1">
      <alignment horizontal="left" vertical="top" wrapText="1"/>
    </xf>
    <xf numFmtId="0" fontId="7" fillId="3" borderId="70" xfId="0" applyFont="1" applyFill="1" applyBorder="1" applyAlignment="1">
      <alignment horizontal="left" vertical="top" wrapText="1"/>
    </xf>
    <xf numFmtId="0" fontId="50" fillId="4" borderId="0" xfId="0" applyFont="1" applyFill="1" applyAlignment="1">
      <alignment horizontal="left" wrapText="1"/>
    </xf>
    <xf numFmtId="0" fontId="50" fillId="4" borderId="70" xfId="0" applyFont="1" applyFill="1" applyBorder="1" applyAlignment="1">
      <alignment horizontal="left" wrapText="1"/>
    </xf>
    <xf numFmtId="0" fontId="9" fillId="4" borderId="59" xfId="0" applyFont="1" applyFill="1" applyBorder="1" applyAlignment="1">
      <alignment horizontal="right"/>
    </xf>
    <xf numFmtId="0" fontId="9" fillId="4" borderId="23" xfId="0" applyFont="1" applyFill="1" applyBorder="1" applyAlignment="1">
      <alignment horizontal="right"/>
    </xf>
    <xf numFmtId="0" fontId="9" fillId="4" borderId="26" xfId="0" applyFont="1" applyFill="1" applyBorder="1" applyAlignment="1">
      <alignment horizontal="right"/>
    </xf>
    <xf numFmtId="0" fontId="27" fillId="3" borderId="60" xfId="0" applyFont="1" applyFill="1" applyBorder="1" applyAlignment="1">
      <alignment horizontal="left" vertical="center" wrapText="1"/>
    </xf>
    <xf numFmtId="0" fontId="27" fillId="3" borderId="14" xfId="0" applyFont="1" applyFill="1" applyBorder="1" applyAlignment="1">
      <alignment horizontal="left" vertical="center" wrapText="1"/>
    </xf>
    <xf numFmtId="0" fontId="27" fillId="3" borderId="63" xfId="0" applyFont="1" applyFill="1" applyBorder="1" applyAlignment="1">
      <alignment horizontal="left" vertical="center" wrapText="1"/>
    </xf>
    <xf numFmtId="0" fontId="7" fillId="9" borderId="8" xfId="0" applyFont="1" applyFill="1" applyBorder="1" applyAlignment="1">
      <alignment horizontal="center" vertical="center" wrapText="1"/>
    </xf>
    <xf numFmtId="0" fontId="7" fillId="9" borderId="10" xfId="0" applyFont="1" applyFill="1" applyBorder="1" applyAlignment="1">
      <alignment horizontal="center" vertical="center" wrapText="1"/>
    </xf>
    <xf numFmtId="0" fontId="7" fillId="9" borderId="6" xfId="0" applyFont="1" applyFill="1" applyBorder="1" applyAlignment="1">
      <alignment horizontal="center" vertical="center" wrapText="1"/>
    </xf>
    <xf numFmtId="0" fontId="7" fillId="9" borderId="15" xfId="0" applyFont="1" applyFill="1" applyBorder="1" applyAlignment="1">
      <alignment horizontal="center" vertical="center" wrapText="1"/>
    </xf>
    <xf numFmtId="0" fontId="7" fillId="9" borderId="17" xfId="0" applyFont="1" applyFill="1" applyBorder="1" applyAlignment="1">
      <alignment horizontal="center" vertical="center" wrapText="1"/>
    </xf>
    <xf numFmtId="0" fontId="7" fillId="8" borderId="49" xfId="0" applyFont="1" applyFill="1" applyBorder="1" applyAlignment="1">
      <alignment horizontal="center" vertical="center" wrapText="1"/>
    </xf>
    <xf numFmtId="0" fontId="7" fillId="8" borderId="51" xfId="0" applyFont="1" applyFill="1" applyBorder="1" applyAlignment="1">
      <alignment horizontal="center" vertical="center" wrapText="1"/>
    </xf>
    <xf numFmtId="0" fontId="7" fillId="8" borderId="36" xfId="0" applyFont="1" applyFill="1" applyBorder="1" applyAlignment="1">
      <alignment horizontal="center" vertical="center" wrapText="1"/>
    </xf>
    <xf numFmtId="0" fontId="7" fillId="8" borderId="37" xfId="0" applyFont="1" applyFill="1" applyBorder="1" applyAlignment="1">
      <alignment horizontal="center" vertical="center" wrapText="1"/>
    </xf>
    <xf numFmtId="0" fontId="7" fillId="8" borderId="50" xfId="0" applyFont="1" applyFill="1" applyBorder="1" applyAlignment="1">
      <alignment horizontal="center" vertical="center" wrapText="1"/>
    </xf>
    <xf numFmtId="0" fontId="13" fillId="8" borderId="47" xfId="0" applyFont="1" applyFill="1" applyBorder="1" applyAlignment="1">
      <alignment horizontal="center" vertical="center" wrapText="1"/>
    </xf>
    <xf numFmtId="0" fontId="13" fillId="8" borderId="37" xfId="0" applyFont="1" applyFill="1" applyBorder="1" applyAlignment="1">
      <alignment horizontal="center" vertical="center" wrapText="1"/>
    </xf>
    <xf numFmtId="0" fontId="13" fillId="8" borderId="38" xfId="0" applyFont="1" applyFill="1" applyBorder="1" applyAlignment="1">
      <alignment horizontal="center" vertical="center" wrapText="1"/>
    </xf>
    <xf numFmtId="0" fontId="11" fillId="3" borderId="23" xfId="0" applyFont="1" applyFill="1" applyBorder="1" applyAlignment="1">
      <alignment horizontal="left" vertical="top" wrapText="1"/>
    </xf>
    <xf numFmtId="0" fontId="11" fillId="3" borderId="22" xfId="0" applyFont="1" applyFill="1" applyBorder="1" applyAlignment="1">
      <alignment horizontal="left" vertical="top" wrapText="1"/>
    </xf>
    <xf numFmtId="0" fontId="11" fillId="3" borderId="25" xfId="0" applyFont="1" applyFill="1" applyBorder="1" applyAlignment="1">
      <alignment horizontal="left" vertical="top" wrapText="1"/>
    </xf>
    <xf numFmtId="0" fontId="11" fillId="3" borderId="26" xfId="0" applyFont="1" applyFill="1" applyBorder="1" applyAlignment="1">
      <alignment horizontal="left" vertical="top" wrapText="1"/>
    </xf>
    <xf numFmtId="0" fontId="18" fillId="7" borderId="47" xfId="0" applyFont="1" applyFill="1" applyBorder="1" applyAlignment="1">
      <alignment horizontal="center" vertical="center" wrapText="1"/>
    </xf>
    <xf numFmtId="0" fontId="18" fillId="7" borderId="37" xfId="0" applyFont="1" applyFill="1" applyBorder="1" applyAlignment="1">
      <alignment horizontal="center" vertical="center" wrapText="1"/>
    </xf>
    <xf numFmtId="0" fontId="18" fillId="7" borderId="48" xfId="0" applyFont="1" applyFill="1" applyBorder="1" applyAlignment="1">
      <alignment horizontal="center" vertical="center" wrapText="1"/>
    </xf>
    <xf numFmtId="0" fontId="7" fillId="7" borderId="6"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7" fillId="7" borderId="39" xfId="0" applyFont="1" applyFill="1" applyBorder="1" applyAlignment="1">
      <alignment horizontal="center" vertical="center" wrapText="1"/>
    </xf>
    <xf numFmtId="0" fontId="6" fillId="7" borderId="36" xfId="0" applyFont="1" applyFill="1" applyBorder="1" applyAlignment="1">
      <alignment horizontal="center" vertical="center" wrapText="1"/>
    </xf>
    <xf numFmtId="0" fontId="6" fillId="7" borderId="37" xfId="0" applyFont="1" applyFill="1" applyBorder="1" applyAlignment="1">
      <alignment horizontal="center" vertical="center" wrapText="1"/>
    </xf>
    <xf numFmtId="0" fontId="6" fillId="7" borderId="38" xfId="0" applyFont="1" applyFill="1" applyBorder="1" applyAlignment="1">
      <alignment horizontal="center" vertical="center" wrapText="1"/>
    </xf>
    <xf numFmtId="0" fontId="10" fillId="7" borderId="35" xfId="0" applyFont="1" applyFill="1" applyBorder="1" applyAlignment="1">
      <alignment horizontal="center" vertical="center" wrapText="1"/>
    </xf>
    <xf numFmtId="0" fontId="10" fillId="7" borderId="39" xfId="0" applyFont="1" applyFill="1" applyBorder="1" applyAlignment="1">
      <alignment horizontal="center" vertical="center" wrapText="1"/>
    </xf>
    <xf numFmtId="0" fontId="7" fillId="6" borderId="6" xfId="0" applyFont="1" applyFill="1" applyBorder="1" applyAlignment="1">
      <alignment horizontal="center" vertical="center" wrapText="1"/>
    </xf>
    <xf numFmtId="0" fontId="7" fillId="6" borderId="15" xfId="0" applyFont="1" applyFill="1" applyBorder="1" applyAlignment="1">
      <alignment horizontal="center" vertical="center" wrapText="1"/>
    </xf>
    <xf numFmtId="0" fontId="6" fillId="6" borderId="35" xfId="0" applyFont="1" applyFill="1" applyBorder="1" applyAlignment="1">
      <alignment horizontal="center" vertical="center" wrapText="1"/>
    </xf>
    <xf numFmtId="0" fontId="6" fillId="6" borderId="39" xfId="0" applyFont="1" applyFill="1" applyBorder="1" applyAlignment="1">
      <alignment horizontal="center" vertical="center" wrapText="1"/>
    </xf>
    <xf numFmtId="0" fontId="6" fillId="6" borderId="36" xfId="0" applyFont="1" applyFill="1" applyBorder="1" applyAlignment="1">
      <alignment horizontal="center" vertical="center" wrapText="1"/>
    </xf>
    <xf numFmtId="0" fontId="6" fillId="6" borderId="37" xfId="0" applyFont="1" applyFill="1" applyBorder="1" applyAlignment="1">
      <alignment horizontal="center" vertical="center" wrapText="1"/>
    </xf>
    <xf numFmtId="0" fontId="6" fillId="6" borderId="38" xfId="0" applyFont="1" applyFill="1" applyBorder="1" applyAlignment="1">
      <alignment horizontal="center" vertical="center" wrapText="1"/>
    </xf>
    <xf numFmtId="0" fontId="6" fillId="5" borderId="36" xfId="0" applyFont="1" applyFill="1" applyBorder="1" applyAlignment="1">
      <alignment horizontal="center" vertical="center" wrapText="1"/>
    </xf>
    <xf numFmtId="0" fontId="6" fillId="5" borderId="37" xfId="0" applyFont="1" applyFill="1" applyBorder="1" applyAlignment="1">
      <alignment horizontal="center" vertical="center" wrapText="1"/>
    </xf>
    <xf numFmtId="0" fontId="6" fillId="5" borderId="38"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7" fillId="5" borderId="15" xfId="0" applyFont="1" applyFill="1" applyBorder="1" applyAlignment="1">
      <alignment horizontal="center" vertical="center" wrapText="1"/>
    </xf>
    <xf numFmtId="0" fontId="6" fillId="5" borderId="35" xfId="0" applyFont="1" applyFill="1" applyBorder="1" applyAlignment="1">
      <alignment horizontal="center" vertical="center" wrapText="1"/>
    </xf>
    <xf numFmtId="0" fontId="6" fillId="5" borderId="39" xfId="0" applyFont="1" applyFill="1" applyBorder="1" applyAlignment="1">
      <alignment horizontal="center" vertical="center" wrapText="1"/>
    </xf>
    <xf numFmtId="0" fontId="7" fillId="3" borderId="60"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63" xfId="0" applyFont="1" applyFill="1" applyBorder="1" applyAlignment="1">
      <alignment horizontal="center" vertical="center" wrapText="1"/>
    </xf>
    <xf numFmtId="0" fontId="1" fillId="0" borderId="0" xfId="0" applyFont="1" applyAlignment="1">
      <alignment horizontal="left" vertical="top" wrapText="1"/>
    </xf>
    <xf numFmtId="0" fontId="27"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vertical="top"/>
    </xf>
    <xf numFmtId="0" fontId="7" fillId="0" borderId="0" xfId="0" applyFont="1" applyAlignment="1">
      <alignment horizontal="center" vertical="center" wrapText="1"/>
    </xf>
    <xf numFmtId="0" fontId="7" fillId="0" borderId="70" xfId="0" applyFont="1" applyBorder="1" applyAlignment="1">
      <alignment horizontal="center" vertical="center" wrapText="1"/>
    </xf>
    <xf numFmtId="0" fontId="15" fillId="6" borderId="73" xfId="0" applyFont="1" applyFill="1" applyBorder="1" applyAlignment="1">
      <alignment horizontal="left" wrapText="1"/>
    </xf>
    <xf numFmtId="0" fontId="15" fillId="6" borderId="23" xfId="0" applyFont="1" applyFill="1" applyBorder="1" applyAlignment="1">
      <alignment horizontal="left" wrapText="1"/>
    </xf>
    <xf numFmtId="0" fontId="16" fillId="7" borderId="13" xfId="0" applyFont="1" applyFill="1" applyBorder="1" applyAlignment="1">
      <alignment horizontal="left" wrapText="1"/>
    </xf>
    <xf numFmtId="0" fontId="8" fillId="8" borderId="34" xfId="0" applyFont="1" applyFill="1" applyBorder="1" applyAlignment="1">
      <alignment horizontal="left" wrapText="1"/>
    </xf>
    <xf numFmtId="0" fontId="8" fillId="8" borderId="13" xfId="0" applyFont="1" applyFill="1" applyBorder="1" applyAlignment="1">
      <alignment horizontal="left" wrapText="1"/>
    </xf>
    <xf numFmtId="0" fontId="9" fillId="4" borderId="60" xfId="0" applyFont="1" applyFill="1" applyBorder="1" applyAlignment="1">
      <alignment horizontal="center"/>
    </xf>
    <xf numFmtId="0" fontId="9" fillId="4" borderId="14" xfId="0" applyFont="1" applyFill="1" applyBorder="1" applyAlignment="1">
      <alignment horizontal="center"/>
    </xf>
    <xf numFmtId="0" fontId="9" fillId="4" borderId="63" xfId="0" applyFont="1" applyFill="1" applyBorder="1" applyAlignment="1">
      <alignment horizontal="center"/>
    </xf>
    <xf numFmtId="0" fontId="2" fillId="4" borderId="61" xfId="0" applyFont="1" applyFill="1" applyBorder="1" applyAlignment="1">
      <alignment horizontal="center"/>
    </xf>
    <xf numFmtId="0" fontId="2" fillId="4" borderId="69" xfId="0" applyFont="1" applyFill="1" applyBorder="1" applyAlignment="1">
      <alignment horizontal="center"/>
    </xf>
    <xf numFmtId="0" fontId="2" fillId="4" borderId="71" xfId="0" applyFont="1" applyFill="1" applyBorder="1" applyAlignment="1">
      <alignment horizontal="center"/>
    </xf>
    <xf numFmtId="0" fontId="1" fillId="4" borderId="60" xfId="0" applyFont="1" applyFill="1" applyBorder="1" applyAlignment="1">
      <alignment horizontal="center"/>
    </xf>
    <xf numFmtId="0" fontId="1" fillId="4" borderId="14" xfId="0" applyFont="1" applyFill="1" applyBorder="1" applyAlignment="1">
      <alignment horizontal="center"/>
    </xf>
    <xf numFmtId="0" fontId="1" fillId="4" borderId="63" xfId="0" applyFont="1" applyFill="1" applyBorder="1" applyAlignment="1">
      <alignment horizontal="center"/>
    </xf>
    <xf numFmtId="0" fontId="8" fillId="9" borderId="34" xfId="0" applyFont="1" applyFill="1" applyBorder="1" applyAlignment="1">
      <alignment horizontal="left"/>
    </xf>
    <xf numFmtId="0" fontId="8" fillId="9" borderId="66" xfId="0" applyFont="1" applyFill="1" applyBorder="1" applyAlignment="1">
      <alignment horizontal="left"/>
    </xf>
    <xf numFmtId="0" fontId="6" fillId="9" borderId="41" xfId="0" applyFont="1" applyFill="1" applyBorder="1" applyAlignment="1">
      <alignment horizontal="center" wrapText="1"/>
    </xf>
    <xf numFmtId="0" fontId="7" fillId="3" borderId="68" xfId="0" applyFont="1" applyFill="1" applyBorder="1" applyAlignment="1">
      <alignment horizontal="left" vertical="center" wrapText="1"/>
    </xf>
    <xf numFmtId="0" fontId="7" fillId="3" borderId="0" xfId="0" applyFont="1" applyFill="1" applyAlignment="1">
      <alignment horizontal="left" vertical="center" wrapText="1"/>
    </xf>
    <xf numFmtId="0" fontId="20" fillId="4" borderId="13" xfId="0" applyFont="1" applyFill="1" applyBorder="1" applyAlignment="1">
      <alignment horizontal="center" vertical="center" wrapText="1"/>
    </xf>
    <xf numFmtId="0" fontId="20" fillId="4" borderId="62" xfId="0" applyFont="1" applyFill="1" applyBorder="1" applyAlignment="1">
      <alignment horizontal="center" vertical="center" wrapText="1"/>
    </xf>
    <xf numFmtId="0" fontId="13" fillId="0" borderId="23" xfId="0" applyFont="1" applyBorder="1" applyAlignment="1">
      <alignment horizontal="center" vertical="top" wrapText="1"/>
    </xf>
    <xf numFmtId="0" fontId="13" fillId="0" borderId="26" xfId="0" applyFont="1" applyBorder="1" applyAlignment="1">
      <alignment horizontal="center" vertical="top" wrapText="1"/>
    </xf>
    <xf numFmtId="0" fontId="11" fillId="0" borderId="59" xfId="0" applyFont="1" applyBorder="1" applyAlignment="1">
      <alignment horizontal="center" vertical="top" wrapText="1"/>
    </xf>
    <xf numFmtId="0" fontId="7" fillId="0" borderId="23" xfId="0" applyFont="1" applyBorder="1" applyAlignment="1">
      <alignment horizontal="center" vertical="top" wrapText="1"/>
    </xf>
    <xf numFmtId="0" fontId="7" fillId="0" borderId="26" xfId="0" applyFont="1" applyBorder="1" applyAlignment="1">
      <alignment horizontal="center" vertical="top" wrapText="1"/>
    </xf>
    <xf numFmtId="0" fontId="11" fillId="0" borderId="23" xfId="0" applyFont="1" applyBorder="1" applyAlignment="1">
      <alignment horizontal="left" vertical="top"/>
    </xf>
    <xf numFmtId="0" fontId="11" fillId="0" borderId="22" xfId="0" applyFont="1" applyBorder="1" applyAlignment="1">
      <alignment horizontal="left" vertical="top"/>
    </xf>
    <xf numFmtId="0" fontId="11" fillId="0" borderId="25" xfId="0" applyFont="1" applyBorder="1" applyAlignment="1">
      <alignment horizontal="left" vertical="top"/>
    </xf>
    <xf numFmtId="0" fontId="11" fillId="0" borderId="26" xfId="0" applyFont="1" applyBorder="1" applyAlignment="1">
      <alignment horizontal="left" vertical="top"/>
    </xf>
    <xf numFmtId="0" fontId="7" fillId="3" borderId="60" xfId="0" applyFont="1" applyFill="1" applyBorder="1" applyAlignment="1">
      <alignment vertical="center" wrapText="1"/>
    </xf>
    <xf numFmtId="0" fontId="0" fillId="0" borderId="14" xfId="0" applyBorder="1" applyAlignment="1">
      <alignment vertical="center" wrapText="1"/>
    </xf>
    <xf numFmtId="0" fontId="0" fillId="0" borderId="41" xfId="0" applyBorder="1" applyAlignment="1">
      <alignment vertical="center" wrapText="1"/>
    </xf>
    <xf numFmtId="0" fontId="0" fillId="0" borderId="63" xfId="0" applyBorder="1" applyAlignment="1">
      <alignment vertical="center" wrapText="1"/>
    </xf>
    <xf numFmtId="4" fontId="12" fillId="3" borderId="21" xfId="2" applyNumberFormat="1" applyFont="1" applyFill="1" applyBorder="1"/>
  </cellXfs>
  <cellStyles count="4">
    <cellStyle name="Normal 2" xfId="3" xr:uid="{0068D5B0-32A4-463A-982F-198CE6F87016}"/>
    <cellStyle name="Normalny" xfId="0" builtinId="0"/>
    <cellStyle name="Normalny 2" xfId="2" xr:uid="{9ED95F0D-CCB3-4FE3-865B-8F29FA066A28}"/>
    <cellStyle name="Walutowy"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71"/>
  <sheetViews>
    <sheetView workbookViewId="0"/>
  </sheetViews>
  <sheetFormatPr defaultColWidth="8.85546875" defaultRowHeight="15" x14ac:dyDescent="0.25"/>
  <cols>
    <col min="1" max="1" width="87.28515625" customWidth="1"/>
    <col min="2" max="2" width="29.42578125" customWidth="1"/>
    <col min="3" max="3" width="15.7109375" customWidth="1"/>
    <col min="4" max="4" width="16.140625" customWidth="1"/>
    <col min="5" max="5" width="15.28515625" customWidth="1"/>
    <col min="6" max="6" width="18.42578125" customWidth="1"/>
    <col min="7" max="7" width="15.85546875" customWidth="1"/>
    <col min="8" max="8" width="16" customWidth="1"/>
    <col min="9" max="9" width="16.42578125" customWidth="1"/>
    <col min="10" max="10" width="17" customWidth="1"/>
    <col min="11" max="11" width="16.85546875" customWidth="1"/>
    <col min="12" max="12" width="17" customWidth="1"/>
    <col min="13" max="13" width="15.42578125" customWidth="1"/>
    <col min="14" max="14" width="14.85546875" customWidth="1"/>
    <col min="15" max="15" width="13.140625" customWidth="1"/>
    <col min="16" max="17" width="11.85546875" customWidth="1"/>
    <col min="18" max="18" width="12" customWidth="1"/>
  </cols>
  <sheetData>
    <row r="1" spans="1:17" s="1" customFormat="1" ht="21.75" customHeight="1" x14ac:dyDescent="0.5">
      <c r="A1" s="543" t="s">
        <v>423</v>
      </c>
    </row>
    <row r="2" spans="1:17" s="2" customFormat="1" ht="31.5" x14ac:dyDescent="0.5">
      <c r="A2" s="1" t="s">
        <v>0</v>
      </c>
    </row>
    <row r="3" spans="1:17" s="2" customFormat="1" ht="15.75" x14ac:dyDescent="0.25">
      <c r="A3" s="3" t="s">
        <v>1</v>
      </c>
    </row>
    <row r="4" spans="1:17" s="2" customFormat="1" ht="15.75" x14ac:dyDescent="0.25">
      <c r="A4" s="4" t="s">
        <v>422</v>
      </c>
    </row>
    <row r="5" spans="1:17" s="2" customFormat="1" ht="15.75" x14ac:dyDescent="0.25">
      <c r="A5" s="202" t="s">
        <v>2</v>
      </c>
    </row>
    <row r="6" spans="1:17" s="2" customFormat="1" ht="15.75" x14ac:dyDescent="0.25"/>
    <row r="8" spans="1:17" ht="21" x14ac:dyDescent="0.35">
      <c r="A8" s="6" t="s">
        <v>3</v>
      </c>
      <c r="B8" s="7"/>
      <c r="C8" s="8"/>
      <c r="D8" s="8"/>
      <c r="E8" s="8"/>
      <c r="F8" s="8"/>
      <c r="G8" s="8"/>
      <c r="H8" s="8"/>
      <c r="I8" s="8"/>
      <c r="J8" s="8"/>
      <c r="K8" s="8"/>
      <c r="L8" s="8"/>
      <c r="M8" s="8"/>
      <c r="N8" s="8"/>
    </row>
    <row r="9" spans="1:17" ht="15.75" thickBot="1" x14ac:dyDescent="0.3">
      <c r="B9" s="9"/>
      <c r="O9" s="10"/>
      <c r="P9" s="10"/>
    </row>
    <row r="10" spans="1:17" s="10" customFormat="1" ht="18.75" x14ac:dyDescent="0.3">
      <c r="A10" s="11"/>
      <c r="B10" s="690" t="s">
        <v>4</v>
      </c>
      <c r="C10" s="692" t="s">
        <v>5</v>
      </c>
      <c r="D10" s="12"/>
      <c r="E10" s="13"/>
      <c r="F10" s="14" t="s">
        <v>6</v>
      </c>
      <c r="G10" s="15"/>
      <c r="H10" s="16"/>
      <c r="I10" s="17" t="s">
        <v>7</v>
      </c>
      <c r="J10" s="13"/>
      <c r="K10" s="13"/>
      <c r="L10" s="13"/>
      <c r="M10" s="13"/>
      <c r="N10" s="13"/>
      <c r="O10" s="18"/>
    </row>
    <row r="11" spans="1:17" s="10" customFormat="1" ht="90" customHeight="1" x14ac:dyDescent="0.3">
      <c r="A11" s="19" t="s">
        <v>8</v>
      </c>
      <c r="B11" s="691"/>
      <c r="C11" s="693"/>
      <c r="D11" s="20" t="s">
        <v>9</v>
      </c>
      <c r="E11" s="21" t="s">
        <v>10</v>
      </c>
      <c r="F11" s="22" t="s">
        <v>11</v>
      </c>
      <c r="G11" s="23" t="s">
        <v>12</v>
      </c>
      <c r="H11" s="24" t="s">
        <v>13</v>
      </c>
      <c r="I11" s="25" t="s">
        <v>14</v>
      </c>
      <c r="J11" s="26" t="s">
        <v>15</v>
      </c>
      <c r="K11" s="26" t="s">
        <v>16</v>
      </c>
      <c r="L11" s="27" t="s">
        <v>17</v>
      </c>
      <c r="M11" s="27" t="s">
        <v>18</v>
      </c>
      <c r="N11" s="27" t="s">
        <v>19</v>
      </c>
      <c r="O11" s="28" t="s">
        <v>20</v>
      </c>
    </row>
    <row r="12" spans="1:17" ht="15" customHeight="1" x14ac:dyDescent="0.25">
      <c r="A12" s="672"/>
      <c r="B12" s="673"/>
      <c r="C12" s="29">
        <v>2014</v>
      </c>
      <c r="D12" s="30"/>
      <c r="E12" s="31"/>
      <c r="F12" s="31"/>
      <c r="G12" s="32"/>
      <c r="H12" s="33">
        <f>SUM(D12:G12)</f>
        <v>0</v>
      </c>
      <c r="I12" s="34"/>
      <c r="J12" s="31"/>
      <c r="K12" s="31"/>
      <c r="L12" s="31"/>
      <c r="M12" s="31"/>
      <c r="N12" s="31"/>
      <c r="O12" s="35"/>
      <c r="P12" s="10"/>
      <c r="Q12" s="10"/>
    </row>
    <row r="13" spans="1:17" x14ac:dyDescent="0.25">
      <c r="A13" s="672"/>
      <c r="B13" s="673"/>
      <c r="C13" s="29">
        <v>2015</v>
      </c>
      <c r="D13" s="30"/>
      <c r="E13" s="31"/>
      <c r="F13" s="31"/>
      <c r="G13" s="32"/>
      <c r="H13" s="33">
        <f t="shared" ref="H13:H18" si="0">SUM(D13:G13)</f>
        <v>0</v>
      </c>
      <c r="I13" s="34"/>
      <c r="J13" s="31"/>
      <c r="K13" s="31"/>
      <c r="L13" s="31"/>
      <c r="M13" s="31"/>
      <c r="N13" s="31"/>
      <c r="O13" s="35"/>
      <c r="P13" s="10"/>
      <c r="Q13" s="10"/>
    </row>
    <row r="14" spans="1:17" x14ac:dyDescent="0.25">
      <c r="A14" s="672"/>
      <c r="B14" s="673"/>
      <c r="C14" s="29">
        <v>2016</v>
      </c>
      <c r="D14" s="30"/>
      <c r="E14" s="31"/>
      <c r="F14" s="31"/>
      <c r="G14" s="32"/>
      <c r="H14" s="33">
        <f t="shared" si="0"/>
        <v>0</v>
      </c>
      <c r="I14" s="34"/>
      <c r="J14" s="31"/>
      <c r="K14" s="31"/>
      <c r="L14" s="31"/>
      <c r="M14" s="31"/>
      <c r="N14" s="31"/>
      <c r="O14" s="35"/>
      <c r="P14" s="10"/>
      <c r="Q14" s="10"/>
    </row>
    <row r="15" spans="1:17" x14ac:dyDescent="0.25">
      <c r="A15" s="672"/>
      <c r="B15" s="673"/>
      <c r="C15" s="29">
        <v>2017</v>
      </c>
      <c r="D15" s="36"/>
      <c r="E15" s="37"/>
      <c r="F15" s="37"/>
      <c r="G15" s="38"/>
      <c r="H15" s="33">
        <f t="shared" si="0"/>
        <v>0</v>
      </c>
      <c r="I15" s="39"/>
      <c r="J15" s="37"/>
      <c r="K15" s="37"/>
      <c r="L15" s="37"/>
      <c r="M15" s="37"/>
      <c r="N15" s="37"/>
      <c r="O15" s="40"/>
      <c r="P15" s="10"/>
      <c r="Q15" s="10"/>
    </row>
    <row r="16" spans="1:17" x14ac:dyDescent="0.25">
      <c r="A16" s="672"/>
      <c r="B16" s="673"/>
      <c r="C16" s="29">
        <v>2018</v>
      </c>
      <c r="D16" s="30"/>
      <c r="E16" s="31"/>
      <c r="F16" s="31"/>
      <c r="G16" s="32"/>
      <c r="H16" s="33">
        <f t="shared" si="0"/>
        <v>0</v>
      </c>
      <c r="I16" s="34"/>
      <c r="J16" s="31"/>
      <c r="K16" s="31"/>
      <c r="L16" s="31"/>
      <c r="M16" s="31"/>
      <c r="N16" s="31"/>
      <c r="O16" s="35"/>
      <c r="P16" s="10"/>
      <c r="Q16" s="10"/>
    </row>
    <row r="17" spans="1:17" x14ac:dyDescent="0.25">
      <c r="A17" s="672"/>
      <c r="B17" s="673"/>
      <c r="C17" s="544">
        <v>2019</v>
      </c>
      <c r="D17" s="389"/>
      <c r="E17" s="389"/>
      <c r="F17" s="389"/>
      <c r="G17" s="389"/>
      <c r="H17" s="33">
        <f t="shared" si="0"/>
        <v>0</v>
      </c>
      <c r="I17" s="389"/>
      <c r="J17" s="389"/>
      <c r="K17" s="389"/>
      <c r="L17" s="389"/>
      <c r="M17" s="389"/>
      <c r="N17" s="389"/>
      <c r="O17" s="297"/>
      <c r="P17" s="10"/>
      <c r="Q17" s="10"/>
    </row>
    <row r="18" spans="1:17" x14ac:dyDescent="0.25">
      <c r="A18" s="672"/>
      <c r="B18" s="673"/>
      <c r="C18" s="29">
        <v>2020</v>
      </c>
      <c r="D18" s="203">
        <f>SUM('dolnośląskie:ODR woj. zachodniopomorskie'!D18)</f>
        <v>678</v>
      </c>
      <c r="E18" s="203">
        <f>SUM('dolnośląskie:ODR woj. zachodniopomorskie'!E18)</f>
        <v>128</v>
      </c>
      <c r="F18" s="203">
        <f>SUM('dolnośląskie:ODR woj. zachodniopomorskie'!F18)</f>
        <v>5</v>
      </c>
      <c r="G18" s="203">
        <f>SUM('dolnośląskie:ODR woj. zachodniopomorskie'!G18)</f>
        <v>89</v>
      </c>
      <c r="H18" s="33">
        <f t="shared" si="0"/>
        <v>900</v>
      </c>
      <c r="I18" s="203">
        <f>SUM('dolnośląskie:ODR woj. zachodniopomorskie'!I18)</f>
        <v>407</v>
      </c>
      <c r="J18" s="203">
        <f>SUM('dolnośląskie:ODR woj. zachodniopomorskie'!J18)</f>
        <v>56</v>
      </c>
      <c r="K18" s="203">
        <f>SUM('dolnośląskie:ODR woj. zachodniopomorskie'!K18)</f>
        <v>69</v>
      </c>
      <c r="L18" s="203">
        <f>SUM('dolnośląskie:ODR woj. zachodniopomorskie'!L18)</f>
        <v>21</v>
      </c>
      <c r="M18" s="203">
        <f>SUM('dolnośląskie:ODR woj. zachodniopomorskie'!M18)</f>
        <v>16</v>
      </c>
      <c r="N18" s="203">
        <f>SUM('dolnośląskie:ODR woj. zachodniopomorskie'!N18)</f>
        <v>246</v>
      </c>
      <c r="O18" s="222">
        <f>SUM('dolnośląskie:ODR woj. zachodniopomorskie'!O18)</f>
        <v>85</v>
      </c>
      <c r="P18" s="10"/>
      <c r="Q18" s="10"/>
    </row>
    <row r="19" spans="1:17" ht="141.75" customHeight="1" thickBot="1" x14ac:dyDescent="0.3">
      <c r="A19" s="674"/>
      <c r="B19" s="675"/>
      <c r="C19" s="41" t="s">
        <v>13</v>
      </c>
      <c r="D19" s="209">
        <f>SUM(D12:D18)</f>
        <v>678</v>
      </c>
      <c r="E19" s="70">
        <f>SUM(E12:E18)</f>
        <v>128</v>
      </c>
      <c r="F19" s="70">
        <f>SUM(F12:F18)</f>
        <v>5</v>
      </c>
      <c r="G19" s="70">
        <f>SUM(G12:G18)</f>
        <v>89</v>
      </c>
      <c r="H19" s="45">
        <f>SUM(D19:G19)</f>
        <v>900</v>
      </c>
      <c r="I19" s="43">
        <f t="shared" ref="I19:O19" si="1">SUM(I12:I18)</f>
        <v>407</v>
      </c>
      <c r="J19" s="42">
        <f t="shared" si="1"/>
        <v>56</v>
      </c>
      <c r="K19" s="43">
        <f t="shared" si="1"/>
        <v>69</v>
      </c>
      <c r="L19" s="43">
        <f t="shared" si="1"/>
        <v>21</v>
      </c>
      <c r="M19" s="43">
        <f t="shared" si="1"/>
        <v>16</v>
      </c>
      <c r="N19" s="43">
        <f t="shared" si="1"/>
        <v>246</v>
      </c>
      <c r="O19" s="47">
        <f t="shared" si="1"/>
        <v>85</v>
      </c>
      <c r="P19" s="10"/>
      <c r="Q19" s="10"/>
    </row>
    <row r="20" spans="1:17" ht="15.75" thickBot="1" x14ac:dyDescent="0.3">
      <c r="B20" s="9"/>
      <c r="D20" s="48"/>
      <c r="O20" s="10"/>
      <c r="P20" s="10"/>
    </row>
    <row r="21" spans="1:17" s="10" customFormat="1" ht="18.75" x14ac:dyDescent="0.3">
      <c r="A21" s="11"/>
      <c r="B21" s="49"/>
      <c r="C21" s="692" t="s">
        <v>5</v>
      </c>
      <c r="D21" s="12"/>
      <c r="E21" s="13"/>
      <c r="F21" s="14" t="s">
        <v>6</v>
      </c>
      <c r="G21" s="15"/>
      <c r="H21" s="16"/>
    </row>
    <row r="22" spans="1:17" s="10" customFormat="1" ht="44.25" customHeight="1" x14ac:dyDescent="0.3">
      <c r="A22" s="50" t="s">
        <v>22</v>
      </c>
      <c r="B22" s="539" t="s">
        <v>23</v>
      </c>
      <c r="C22" s="693"/>
      <c r="D22" s="20" t="s">
        <v>9</v>
      </c>
      <c r="E22" s="22" t="s">
        <v>10</v>
      </c>
      <c r="F22" s="22" t="s">
        <v>11</v>
      </c>
      <c r="G22" s="23" t="s">
        <v>12</v>
      </c>
      <c r="H22" s="24" t="s">
        <v>13</v>
      </c>
    </row>
    <row r="23" spans="1:17" ht="17.25" customHeight="1" x14ac:dyDescent="0.25">
      <c r="A23" s="672"/>
      <c r="B23" s="673"/>
      <c r="C23" s="29">
        <v>2014</v>
      </c>
      <c r="D23" s="30"/>
      <c r="E23" s="31"/>
      <c r="F23" s="31"/>
      <c r="G23" s="32"/>
      <c r="H23" s="33">
        <f>SUM(D23:G23)</f>
        <v>0</v>
      </c>
    </row>
    <row r="24" spans="1:17" x14ac:dyDescent="0.25">
      <c r="A24" s="672"/>
      <c r="B24" s="673"/>
      <c r="C24" s="29">
        <v>2015</v>
      </c>
      <c r="D24" s="30"/>
      <c r="E24" s="31"/>
      <c r="F24" s="31"/>
      <c r="G24" s="32"/>
      <c r="H24" s="33">
        <f t="shared" ref="H24:H29" si="2">SUM(D24:G24)</f>
        <v>0</v>
      </c>
    </row>
    <row r="25" spans="1:17" x14ac:dyDescent="0.25">
      <c r="A25" s="672"/>
      <c r="B25" s="673"/>
      <c r="C25" s="29">
        <v>2016</v>
      </c>
      <c r="D25" s="30"/>
      <c r="E25" s="31"/>
      <c r="F25" s="31"/>
      <c r="G25" s="32"/>
      <c r="H25" s="33">
        <f t="shared" si="2"/>
        <v>0</v>
      </c>
    </row>
    <row r="26" spans="1:17" x14ac:dyDescent="0.25">
      <c r="A26" s="672"/>
      <c r="B26" s="673"/>
      <c r="C26" s="29">
        <v>2017</v>
      </c>
      <c r="D26" s="36"/>
      <c r="E26" s="37"/>
      <c r="F26" s="37"/>
      <c r="G26" s="38"/>
      <c r="H26" s="33">
        <f t="shared" si="2"/>
        <v>0</v>
      </c>
    </row>
    <row r="27" spans="1:17" x14ac:dyDescent="0.25">
      <c r="A27" s="672"/>
      <c r="B27" s="673"/>
      <c r="C27" s="29">
        <v>2018</v>
      </c>
      <c r="D27" s="30"/>
      <c r="E27" s="31"/>
      <c r="F27" s="31"/>
      <c r="G27" s="32"/>
      <c r="H27" s="33">
        <f t="shared" si="2"/>
        <v>0</v>
      </c>
    </row>
    <row r="28" spans="1:17" x14ac:dyDescent="0.25">
      <c r="A28" s="672"/>
      <c r="B28" s="673"/>
      <c r="C28" s="544">
        <v>2019</v>
      </c>
      <c r="D28" s="389"/>
      <c r="E28" s="389"/>
      <c r="F28" s="389"/>
      <c r="G28" s="389"/>
      <c r="H28" s="33">
        <f t="shared" si="2"/>
        <v>0</v>
      </c>
      <c r="I28" s="545"/>
    </row>
    <row r="29" spans="1:17" ht="14.25" customHeight="1" x14ac:dyDescent="0.25">
      <c r="A29" s="672"/>
      <c r="B29" s="673"/>
      <c r="C29" s="29">
        <v>2020</v>
      </c>
      <c r="D29" s="203">
        <f>SUM('dolnośląskie:ODR woj. zachodniopomorskie'!D29)</f>
        <v>65880</v>
      </c>
      <c r="E29" s="203">
        <f>SUM('dolnośląskie:ODR woj. zachodniopomorskie'!E29)</f>
        <v>104696</v>
      </c>
      <c r="F29" s="203">
        <f>SUM('dolnośląskie:ODR woj. zachodniopomorskie'!F29)</f>
        <v>7996</v>
      </c>
      <c r="G29" s="203">
        <f>SUM('dolnośląskie:ODR woj. zachodniopomorskie'!G29)</f>
        <v>2899854</v>
      </c>
      <c r="H29" s="33">
        <f t="shared" si="2"/>
        <v>3078426</v>
      </c>
    </row>
    <row r="30" spans="1:17" ht="23.25" customHeight="1" thickBot="1" x14ac:dyDescent="0.3">
      <c r="A30" s="674"/>
      <c r="B30" s="675"/>
      <c r="C30" s="41" t="s">
        <v>13</v>
      </c>
      <c r="D30" s="42">
        <f>SUM(D23:D29)</f>
        <v>65880</v>
      </c>
      <c r="E30" s="43">
        <f>SUM(E23:E29)</f>
        <v>104696</v>
      </c>
      <c r="F30" s="43">
        <f>SUM(F23:F29)</f>
        <v>7996</v>
      </c>
      <c r="G30" s="43">
        <f>SUM(G23:G29)</f>
        <v>2899854</v>
      </c>
      <c r="H30" s="45">
        <f t="shared" ref="H30" si="3">SUM(D30:F30)</f>
        <v>178572</v>
      </c>
    </row>
    <row r="31" spans="1:17" x14ac:dyDescent="0.25">
      <c r="A31" s="52"/>
      <c r="B31" s="53"/>
      <c r="D31" s="48"/>
    </row>
    <row r="32" spans="1:17" ht="21" x14ac:dyDescent="0.35">
      <c r="A32" s="54" t="s">
        <v>24</v>
      </c>
      <c r="B32" s="55"/>
      <c r="C32" s="54"/>
      <c r="D32" s="56"/>
      <c r="E32" s="56"/>
      <c r="F32" s="56"/>
      <c r="G32" s="56"/>
      <c r="H32" s="56"/>
      <c r="I32" s="56"/>
      <c r="J32" s="56"/>
      <c r="K32" s="56"/>
      <c r="L32" s="56"/>
      <c r="M32" s="56"/>
      <c r="N32" s="56"/>
      <c r="O32" s="56"/>
    </row>
    <row r="33" spans="1:13" ht="15.75" thickBot="1" x14ac:dyDescent="0.3">
      <c r="B33" s="9"/>
    </row>
    <row r="34" spans="1:13" ht="21" customHeight="1" x14ac:dyDescent="0.25">
      <c r="A34" s="684" t="s">
        <v>25</v>
      </c>
      <c r="B34" s="686" t="s">
        <v>26</v>
      </c>
      <c r="C34" s="688" t="s">
        <v>5</v>
      </c>
      <c r="D34" s="670" t="s">
        <v>27</v>
      </c>
      <c r="E34" s="57" t="s">
        <v>7</v>
      </c>
      <c r="F34" s="58"/>
      <c r="G34" s="58"/>
      <c r="H34" s="58"/>
      <c r="I34" s="58"/>
      <c r="J34" s="58"/>
      <c r="K34" s="59"/>
    </row>
    <row r="35" spans="1:13" ht="98.25" customHeight="1" x14ac:dyDescent="0.25">
      <c r="A35" s="685"/>
      <c r="B35" s="687"/>
      <c r="C35" s="689"/>
      <c r="D35" s="671"/>
      <c r="E35" s="60" t="s">
        <v>14</v>
      </c>
      <c r="F35" s="61" t="s">
        <v>15</v>
      </c>
      <c r="G35" s="61" t="s">
        <v>16</v>
      </c>
      <c r="H35" s="62" t="s">
        <v>17</v>
      </c>
      <c r="I35" s="62" t="s">
        <v>28</v>
      </c>
      <c r="J35" s="63" t="s">
        <v>19</v>
      </c>
      <c r="K35" s="64" t="s">
        <v>20</v>
      </c>
    </row>
    <row r="36" spans="1:13" ht="15" customHeight="1" x14ac:dyDescent="0.25">
      <c r="A36" s="672"/>
      <c r="B36" s="673"/>
      <c r="C36" s="29">
        <v>2014</v>
      </c>
      <c r="D36" s="65"/>
      <c r="E36" s="66"/>
      <c r="F36" s="67"/>
      <c r="G36" s="67"/>
      <c r="H36" s="67"/>
      <c r="I36" s="67"/>
      <c r="J36" s="67"/>
      <c r="K36" s="68"/>
    </row>
    <row r="37" spans="1:13" x14ac:dyDescent="0.25">
      <c r="A37" s="672"/>
      <c r="B37" s="673"/>
      <c r="C37" s="29">
        <v>2015</v>
      </c>
      <c r="D37" s="65"/>
      <c r="E37" s="34"/>
      <c r="F37" s="31"/>
      <c r="G37" s="31"/>
      <c r="H37" s="31"/>
      <c r="I37" s="31"/>
      <c r="J37" s="31"/>
      <c r="K37" s="35"/>
    </row>
    <row r="38" spans="1:13" x14ac:dyDescent="0.25">
      <c r="A38" s="672"/>
      <c r="B38" s="673"/>
      <c r="C38" s="29">
        <v>2016</v>
      </c>
      <c r="D38" s="65"/>
      <c r="E38" s="34"/>
      <c r="F38" s="31"/>
      <c r="G38" s="31"/>
      <c r="H38" s="31"/>
      <c r="I38" s="31"/>
      <c r="J38" s="31"/>
      <c r="K38" s="35"/>
    </row>
    <row r="39" spans="1:13" x14ac:dyDescent="0.25">
      <c r="A39" s="672"/>
      <c r="B39" s="673"/>
      <c r="C39" s="29">
        <v>2017</v>
      </c>
      <c r="D39" s="69"/>
      <c r="E39" s="39"/>
      <c r="F39" s="37"/>
      <c r="G39" s="37"/>
      <c r="H39" s="37"/>
      <c r="I39" s="37"/>
      <c r="J39" s="37"/>
      <c r="K39" s="40"/>
    </row>
    <row r="40" spans="1:13" x14ac:dyDescent="0.25">
      <c r="A40" s="672"/>
      <c r="B40" s="673"/>
      <c r="C40" s="29">
        <v>2018</v>
      </c>
      <c r="D40" s="65"/>
      <c r="E40" s="34"/>
      <c r="F40" s="31"/>
      <c r="G40" s="31"/>
      <c r="H40" s="31"/>
      <c r="I40" s="31"/>
      <c r="J40" s="31"/>
      <c r="K40" s="35"/>
    </row>
    <row r="41" spans="1:13" x14ac:dyDescent="0.25">
      <c r="A41" s="672"/>
      <c r="B41" s="673"/>
      <c r="C41" s="544">
        <v>2019</v>
      </c>
      <c r="D41" s="546"/>
      <c r="E41" s="296"/>
      <c r="F41" s="389"/>
      <c r="G41" s="389"/>
      <c r="H41" s="389"/>
      <c r="I41" s="389"/>
      <c r="J41" s="389"/>
      <c r="K41" s="297"/>
    </row>
    <row r="42" spans="1:13" ht="17.25" customHeight="1" x14ac:dyDescent="0.25">
      <c r="A42" s="672"/>
      <c r="B42" s="673"/>
      <c r="C42" s="29">
        <v>2020</v>
      </c>
      <c r="D42" s="65">
        <f>SUM('dolnośląskie:ODR woj. zachodniopomorskie'!D42)</f>
        <v>434</v>
      </c>
      <c r="E42" s="221">
        <f>SUM('dolnośląskie:ODR woj. zachodniopomorskie'!E42)</f>
        <v>249</v>
      </c>
      <c r="F42" s="203">
        <f>SUM('dolnośląskie:ODR woj. zachodniopomorskie'!F42)</f>
        <v>10</v>
      </c>
      <c r="G42" s="203">
        <f>SUM('dolnośląskie:ODR woj. zachodniopomorskie'!G42)</f>
        <v>15</v>
      </c>
      <c r="H42" s="203">
        <f>SUM('dolnośląskie:ODR woj. zachodniopomorskie'!H42)</f>
        <v>0</v>
      </c>
      <c r="I42" s="203">
        <f>SUM('dolnośląskie:ODR woj. zachodniopomorskie'!I42)</f>
        <v>2</v>
      </c>
      <c r="J42" s="203">
        <f>SUM('dolnośląskie:ODR woj. zachodniopomorskie'!J42)</f>
        <v>132</v>
      </c>
      <c r="K42" s="222">
        <f>SUM('dolnośląskie:ODR woj. zachodniopomorskie'!K42)</f>
        <v>26</v>
      </c>
    </row>
    <row r="43" spans="1:13" ht="35.25" customHeight="1" thickBot="1" x14ac:dyDescent="0.3">
      <c r="A43" s="674"/>
      <c r="B43" s="675"/>
      <c r="C43" s="41" t="s">
        <v>13</v>
      </c>
      <c r="D43" s="70">
        <f>SUM(D36:D42)</f>
        <v>434</v>
      </c>
      <c r="E43" s="46">
        <f t="shared" ref="E43:J43" si="4">SUM(E36:E42)</f>
        <v>249</v>
      </c>
      <c r="F43" s="43">
        <f t="shared" si="4"/>
        <v>10</v>
      </c>
      <c r="G43" s="43">
        <f t="shared" si="4"/>
        <v>15</v>
      </c>
      <c r="H43" s="43">
        <f t="shared" si="4"/>
        <v>0</v>
      </c>
      <c r="I43" s="43">
        <f t="shared" si="4"/>
        <v>2</v>
      </c>
      <c r="J43" s="43">
        <f t="shared" si="4"/>
        <v>132</v>
      </c>
      <c r="K43" s="47">
        <f>SUM(K36:K42)</f>
        <v>26</v>
      </c>
    </row>
    <row r="44" spans="1:13" ht="18" customHeight="1" x14ac:dyDescent="0.25">
      <c r="A44" s="503"/>
      <c r="B44" s="503"/>
      <c r="C44" s="48"/>
      <c r="D44" s="547"/>
    </row>
    <row r="45" spans="1:13" ht="18" customHeight="1" x14ac:dyDescent="0.25">
      <c r="B45" s="9"/>
    </row>
    <row r="46" spans="1:13" ht="18" customHeight="1" x14ac:dyDescent="0.35">
      <c r="A46" s="71" t="s">
        <v>30</v>
      </c>
      <c r="B46" s="72"/>
      <c r="C46" s="71"/>
      <c r="D46" s="73"/>
      <c r="E46" s="73"/>
      <c r="F46" s="73"/>
      <c r="G46" s="73"/>
      <c r="H46" s="73"/>
      <c r="I46" s="73"/>
      <c r="J46" s="73"/>
      <c r="K46" s="73"/>
      <c r="L46" s="74"/>
      <c r="M46" s="74"/>
    </row>
    <row r="47" spans="1:13" ht="18" customHeight="1" thickBot="1" x14ac:dyDescent="0.3">
      <c r="A47" s="75"/>
      <c r="B47" s="76"/>
    </row>
    <row r="48" spans="1:13" ht="15.75" customHeight="1" x14ac:dyDescent="0.25">
      <c r="A48" s="676" t="s">
        <v>31</v>
      </c>
      <c r="B48" s="678" t="s">
        <v>32</v>
      </c>
      <c r="C48" s="680" t="s">
        <v>5</v>
      </c>
      <c r="D48" s="682" t="s">
        <v>33</v>
      </c>
      <c r="E48" s="77" t="s">
        <v>7</v>
      </c>
      <c r="F48" s="78"/>
      <c r="G48" s="78"/>
      <c r="H48" s="78"/>
      <c r="I48" s="78"/>
      <c r="J48" s="78"/>
      <c r="K48" s="79"/>
    </row>
    <row r="49" spans="1:14" s="10" customFormat="1" ht="88.5" customHeight="1" x14ac:dyDescent="0.25">
      <c r="A49" s="677"/>
      <c r="B49" s="679"/>
      <c r="C49" s="681"/>
      <c r="D49" s="683"/>
      <c r="E49" s="80" t="s">
        <v>14</v>
      </c>
      <c r="F49" s="81" t="s">
        <v>15</v>
      </c>
      <c r="G49" s="81" t="s">
        <v>16</v>
      </c>
      <c r="H49" s="82" t="s">
        <v>17</v>
      </c>
      <c r="I49" s="82" t="s">
        <v>28</v>
      </c>
      <c r="J49" s="83" t="s">
        <v>19</v>
      </c>
      <c r="K49" s="84" t="s">
        <v>20</v>
      </c>
    </row>
    <row r="50" spans="1:14" ht="18" customHeight="1" x14ac:dyDescent="0.25">
      <c r="A50" s="630" t="s">
        <v>21</v>
      </c>
      <c r="B50" s="646"/>
      <c r="C50" s="29">
        <v>2014</v>
      </c>
      <c r="D50" s="85"/>
      <c r="E50" s="34"/>
      <c r="F50" s="31"/>
      <c r="G50" s="31"/>
      <c r="H50" s="31"/>
      <c r="I50" s="31"/>
      <c r="J50" s="31"/>
      <c r="K50" s="35"/>
    </row>
    <row r="51" spans="1:14" ht="18" customHeight="1" x14ac:dyDescent="0.25">
      <c r="A51" s="630"/>
      <c r="B51" s="646"/>
      <c r="C51" s="29">
        <v>2015</v>
      </c>
      <c r="D51" s="85"/>
      <c r="E51" s="34"/>
      <c r="F51" s="31"/>
      <c r="G51" s="31"/>
      <c r="H51" s="31"/>
      <c r="I51" s="31"/>
      <c r="J51" s="31"/>
      <c r="K51" s="35"/>
    </row>
    <row r="52" spans="1:14" ht="18" customHeight="1" x14ac:dyDescent="0.25">
      <c r="A52" s="630"/>
      <c r="B52" s="646"/>
      <c r="C52" s="29">
        <v>2016</v>
      </c>
      <c r="D52" s="85"/>
      <c r="E52" s="34"/>
      <c r="F52" s="31"/>
      <c r="G52" s="31"/>
      <c r="H52" s="31"/>
      <c r="I52" s="31"/>
      <c r="J52" s="31"/>
      <c r="K52" s="35"/>
    </row>
    <row r="53" spans="1:14" ht="18" customHeight="1" x14ac:dyDescent="0.25">
      <c r="A53" s="630"/>
      <c r="B53" s="646"/>
      <c r="C53" s="29">
        <v>2017</v>
      </c>
      <c r="D53" s="86"/>
      <c r="E53" s="39"/>
      <c r="F53" s="37"/>
      <c r="G53" s="37"/>
      <c r="H53" s="37"/>
      <c r="I53" s="37"/>
      <c r="J53" s="37"/>
      <c r="K53" s="40"/>
    </row>
    <row r="54" spans="1:14" ht="18" customHeight="1" x14ac:dyDescent="0.25">
      <c r="A54" s="630"/>
      <c r="B54" s="646"/>
      <c r="C54" s="29">
        <v>2018</v>
      </c>
      <c r="D54" s="85"/>
      <c r="E54" s="34"/>
      <c r="F54" s="31"/>
      <c r="G54" s="31"/>
      <c r="H54" s="31"/>
      <c r="I54" s="31"/>
      <c r="J54" s="31"/>
      <c r="K54" s="35"/>
    </row>
    <row r="55" spans="1:14" ht="18" customHeight="1" x14ac:dyDescent="0.25">
      <c r="A55" s="630"/>
      <c r="B55" s="646"/>
      <c r="C55" s="544">
        <v>2019</v>
      </c>
      <c r="D55" s="311"/>
      <c r="E55" s="389"/>
      <c r="F55" s="389"/>
      <c r="G55" s="389"/>
      <c r="H55" s="389"/>
      <c r="I55" s="389"/>
      <c r="J55" s="389"/>
      <c r="K55" s="297"/>
    </row>
    <row r="56" spans="1:14" ht="18" customHeight="1" x14ac:dyDescent="0.25">
      <c r="A56" s="630"/>
      <c r="B56" s="646"/>
      <c r="C56" s="29">
        <v>2020</v>
      </c>
      <c r="D56" s="85">
        <f>SUM('dolnośląskie:ODR woj. zachodniopomorskie'!D56)</f>
        <v>382</v>
      </c>
      <c r="E56" s="203">
        <f>SUM('dolnośląskie:ODR woj. zachodniopomorskie'!E56)</f>
        <v>66</v>
      </c>
      <c r="F56" s="203">
        <f>SUM('dolnośląskie:ODR woj. zachodniopomorskie'!F56)</f>
        <v>2</v>
      </c>
      <c r="G56" s="203">
        <f>SUM('dolnośląskie:ODR woj. zachodniopomorskie'!G56)</f>
        <v>22</v>
      </c>
      <c r="H56" s="203">
        <f>SUM('dolnośląskie:ODR woj. zachodniopomorskie'!H56)</f>
        <v>0</v>
      </c>
      <c r="I56" s="203">
        <f>SUM('dolnośląskie:ODR woj. zachodniopomorskie'!I56)</f>
        <v>1</v>
      </c>
      <c r="J56" s="203">
        <f>SUM('dolnośląskie:ODR woj. zachodniopomorskie'!J56)</f>
        <v>287</v>
      </c>
      <c r="K56" s="222">
        <f>SUM('dolnośląskie:ODR woj. zachodniopomorskie'!K56)</f>
        <v>4</v>
      </c>
    </row>
    <row r="57" spans="1:14" ht="18" customHeight="1" thickBot="1" x14ac:dyDescent="0.3">
      <c r="A57" s="647"/>
      <c r="B57" s="648"/>
      <c r="C57" s="41" t="s">
        <v>13</v>
      </c>
      <c r="D57" s="87">
        <f t="shared" ref="D57:I57" si="5">SUM(D50:D56)</f>
        <v>382</v>
      </c>
      <c r="E57" s="46">
        <f t="shared" si="5"/>
        <v>66</v>
      </c>
      <c r="F57" s="43">
        <f t="shared" si="5"/>
        <v>2</v>
      </c>
      <c r="G57" s="43">
        <f t="shared" si="5"/>
        <v>22</v>
      </c>
      <c r="H57" s="43">
        <f t="shared" si="5"/>
        <v>0</v>
      </c>
      <c r="I57" s="43">
        <f t="shared" si="5"/>
        <v>1</v>
      </c>
      <c r="J57" s="43">
        <f>SUM(J50:J56)</f>
        <v>287</v>
      </c>
      <c r="K57" s="47">
        <f>SUM(K50:K56)</f>
        <v>4</v>
      </c>
    </row>
    <row r="58" spans="1:14" ht="18" customHeight="1" x14ac:dyDescent="0.25">
      <c r="B58" s="9"/>
    </row>
    <row r="59" spans="1:14" ht="18" customHeight="1" x14ac:dyDescent="0.35">
      <c r="A59" s="88" t="s">
        <v>34</v>
      </c>
      <c r="B59" s="89"/>
      <c r="C59" s="88"/>
      <c r="D59" s="90"/>
      <c r="E59" s="90"/>
      <c r="F59" s="90"/>
      <c r="G59" s="90"/>
      <c r="H59" s="90"/>
      <c r="I59" s="90"/>
      <c r="J59" s="90"/>
      <c r="K59" s="90"/>
      <c r="L59" s="90"/>
      <c r="M59" s="10"/>
    </row>
    <row r="60" spans="1:14" ht="18" customHeight="1" thickBot="1" x14ac:dyDescent="0.4">
      <c r="A60" s="91"/>
      <c r="B60" s="76"/>
      <c r="M60" s="10"/>
    </row>
    <row r="61" spans="1:14" s="10" customFormat="1" ht="18" customHeight="1" x14ac:dyDescent="0.25">
      <c r="A61" s="665" t="s">
        <v>35</v>
      </c>
      <c r="B61" s="657" t="s">
        <v>36</v>
      </c>
      <c r="C61" s="666" t="s">
        <v>5</v>
      </c>
      <c r="D61" s="92"/>
      <c r="E61" s="93"/>
      <c r="F61" s="94" t="s">
        <v>37</v>
      </c>
      <c r="G61" s="95"/>
      <c r="H61" s="95"/>
      <c r="I61" s="95"/>
      <c r="J61" s="95"/>
      <c r="K61" s="95"/>
      <c r="L61" s="96"/>
      <c r="N61" s="97"/>
    </row>
    <row r="62" spans="1:14" s="10" customFormat="1" ht="90" customHeight="1" x14ac:dyDescent="0.25">
      <c r="A62" s="656"/>
      <c r="B62" s="658"/>
      <c r="C62" s="667"/>
      <c r="D62" s="98" t="s">
        <v>38</v>
      </c>
      <c r="E62" s="99" t="s">
        <v>39</v>
      </c>
      <c r="F62" s="100" t="s">
        <v>14</v>
      </c>
      <c r="G62" s="101" t="s">
        <v>15</v>
      </c>
      <c r="H62" s="101" t="s">
        <v>16</v>
      </c>
      <c r="I62" s="102" t="s">
        <v>17</v>
      </c>
      <c r="J62" s="102" t="s">
        <v>28</v>
      </c>
      <c r="K62" s="103" t="s">
        <v>19</v>
      </c>
      <c r="L62" s="104" t="s">
        <v>20</v>
      </c>
    </row>
    <row r="63" spans="1:14" ht="18" customHeight="1" x14ac:dyDescent="0.25">
      <c r="A63" s="630" t="s">
        <v>21</v>
      </c>
      <c r="B63" s="646"/>
      <c r="C63" s="29">
        <v>2014</v>
      </c>
      <c r="D63" s="30"/>
      <c r="E63" s="31"/>
      <c r="F63" s="34"/>
      <c r="G63" s="31"/>
      <c r="H63" s="31"/>
      <c r="I63" s="31"/>
      <c r="J63" s="31"/>
      <c r="K63" s="31"/>
      <c r="L63" s="35"/>
      <c r="M63" s="10"/>
    </row>
    <row r="64" spans="1:14" ht="18" customHeight="1" x14ac:dyDescent="0.25">
      <c r="A64" s="630"/>
      <c r="B64" s="646"/>
      <c r="C64" s="29">
        <v>2015</v>
      </c>
      <c r="D64" s="30"/>
      <c r="E64" s="31"/>
      <c r="F64" s="34"/>
      <c r="G64" s="31"/>
      <c r="H64" s="31"/>
      <c r="I64" s="31"/>
      <c r="J64" s="31"/>
      <c r="K64" s="31"/>
      <c r="L64" s="35"/>
      <c r="M64" s="10"/>
    </row>
    <row r="65" spans="1:13" ht="18" customHeight="1" x14ac:dyDescent="0.25">
      <c r="A65" s="630"/>
      <c r="B65" s="646"/>
      <c r="C65" s="29">
        <v>2016</v>
      </c>
      <c r="D65" s="30"/>
      <c r="E65" s="31"/>
      <c r="F65" s="34"/>
      <c r="G65" s="31"/>
      <c r="H65" s="31"/>
      <c r="I65" s="31"/>
      <c r="J65" s="31"/>
      <c r="K65" s="31"/>
      <c r="L65" s="35"/>
      <c r="M65" s="10"/>
    </row>
    <row r="66" spans="1:13" ht="18" customHeight="1" x14ac:dyDescent="0.25">
      <c r="A66" s="630"/>
      <c r="B66" s="646"/>
      <c r="C66" s="29">
        <v>2017</v>
      </c>
      <c r="D66" s="36"/>
      <c r="E66" s="37"/>
      <c r="F66" s="39"/>
      <c r="G66" s="37"/>
      <c r="H66" s="37"/>
      <c r="I66" s="37"/>
      <c r="J66" s="37"/>
      <c r="K66" s="37"/>
      <c r="L66" s="40"/>
      <c r="M66" s="10"/>
    </row>
    <row r="67" spans="1:13" ht="18" customHeight="1" x14ac:dyDescent="0.25">
      <c r="A67" s="630"/>
      <c r="B67" s="646"/>
      <c r="C67" s="29">
        <v>2018</v>
      </c>
      <c r="D67" s="30"/>
      <c r="E67" s="31"/>
      <c r="F67" s="34"/>
      <c r="G67" s="31"/>
      <c r="H67" s="31"/>
      <c r="I67" s="31"/>
      <c r="J67" s="31"/>
      <c r="K67" s="31"/>
      <c r="L67" s="35"/>
      <c r="M67" s="10"/>
    </row>
    <row r="68" spans="1:13" ht="18" customHeight="1" x14ac:dyDescent="0.25">
      <c r="A68" s="630"/>
      <c r="B68" s="646"/>
      <c r="C68" s="29">
        <v>2019</v>
      </c>
      <c r="D68" s="389"/>
      <c r="E68" s="295"/>
      <c r="F68" s="296"/>
      <c r="G68" s="389"/>
      <c r="H68" s="389"/>
      <c r="I68" s="389"/>
      <c r="J68" s="389"/>
      <c r="K68" s="389"/>
      <c r="L68" s="297"/>
      <c r="M68" s="10"/>
    </row>
    <row r="69" spans="1:13" ht="18" customHeight="1" x14ac:dyDescent="0.25">
      <c r="A69" s="630"/>
      <c r="B69" s="646"/>
      <c r="C69" s="29">
        <v>2020</v>
      </c>
      <c r="D69" s="203">
        <f>SUM('dolnośląskie:ODR woj. zachodniopomorskie'!D69)</f>
        <v>20</v>
      </c>
      <c r="E69" s="214">
        <f>SUM('dolnośląskie:ODR woj. zachodniopomorskie'!E69)</f>
        <v>141</v>
      </c>
      <c r="F69" s="221">
        <f>SUM('dolnośląskie:ODR woj. zachodniopomorskie'!F69)</f>
        <v>4</v>
      </c>
      <c r="G69" s="203">
        <f>SUM('dolnośląskie:ODR woj. zachodniopomorskie'!G69)</f>
        <v>0</v>
      </c>
      <c r="H69" s="203">
        <f>SUM('dolnośląskie:ODR woj. zachodniopomorskie'!H69)</f>
        <v>1</v>
      </c>
      <c r="I69" s="203">
        <f>SUM('dolnośląskie:ODR woj. zachodniopomorskie'!I69)</f>
        <v>0</v>
      </c>
      <c r="J69" s="203">
        <f>SUM('dolnośląskie:ODR woj. zachodniopomorskie'!J69)</f>
        <v>0</v>
      </c>
      <c r="K69" s="203">
        <f>SUM('dolnośląskie:ODR woj. zachodniopomorskie'!K69)</f>
        <v>7</v>
      </c>
      <c r="L69" s="222">
        <f>SUM('dolnośląskie:ODR woj. zachodniopomorskie'!L69)</f>
        <v>23</v>
      </c>
      <c r="M69" s="10"/>
    </row>
    <row r="70" spans="1:13" ht="18" customHeight="1" thickBot="1" x14ac:dyDescent="0.3">
      <c r="A70" s="647"/>
      <c r="B70" s="648"/>
      <c r="C70" s="41" t="s">
        <v>13</v>
      </c>
      <c r="D70" s="42">
        <f t="shared" ref="D70:K70" si="6">SUM(D63:D69)</f>
        <v>20</v>
      </c>
      <c r="E70" s="43">
        <f t="shared" si="6"/>
        <v>141</v>
      </c>
      <c r="F70" s="46">
        <f t="shared" si="6"/>
        <v>4</v>
      </c>
      <c r="G70" s="43">
        <f t="shared" si="6"/>
        <v>0</v>
      </c>
      <c r="H70" s="43">
        <f t="shared" si="6"/>
        <v>1</v>
      </c>
      <c r="I70" s="43">
        <f t="shared" si="6"/>
        <v>0</v>
      </c>
      <c r="J70" s="43">
        <f t="shared" si="6"/>
        <v>0</v>
      </c>
      <c r="K70" s="43">
        <f t="shared" si="6"/>
        <v>7</v>
      </c>
      <c r="L70" s="47">
        <f>SUM(L63:L69)</f>
        <v>23</v>
      </c>
      <c r="M70" s="10"/>
    </row>
    <row r="71" spans="1:13" ht="18" customHeight="1" thickBot="1" x14ac:dyDescent="0.3">
      <c r="A71" s="105"/>
      <c r="B71" s="106"/>
      <c r="D71" s="48"/>
    </row>
    <row r="72" spans="1:13" s="10" customFormat="1" ht="18" customHeight="1" x14ac:dyDescent="0.25">
      <c r="A72" s="665" t="s">
        <v>40</v>
      </c>
      <c r="B72" s="657" t="s">
        <v>41</v>
      </c>
      <c r="C72" s="666" t="s">
        <v>5</v>
      </c>
      <c r="D72" s="663" t="s">
        <v>42</v>
      </c>
      <c r="E72" s="94" t="s">
        <v>43</v>
      </c>
      <c r="F72" s="95"/>
      <c r="G72" s="95"/>
      <c r="H72" s="95"/>
      <c r="I72" s="95"/>
      <c r="J72" s="95"/>
      <c r="K72" s="96"/>
      <c r="L72"/>
      <c r="M72" s="97"/>
    </row>
    <row r="73" spans="1:13" s="10" customFormat="1" ht="90.75" customHeight="1" x14ac:dyDescent="0.25">
      <c r="A73" s="656"/>
      <c r="B73" s="658"/>
      <c r="C73" s="667"/>
      <c r="D73" s="664"/>
      <c r="E73" s="100" t="s">
        <v>14</v>
      </c>
      <c r="F73" s="227" t="s">
        <v>15</v>
      </c>
      <c r="G73" s="101" t="s">
        <v>16</v>
      </c>
      <c r="H73" s="102" t="s">
        <v>17</v>
      </c>
      <c r="I73" s="102" t="s">
        <v>28</v>
      </c>
      <c r="J73" s="103" t="s">
        <v>19</v>
      </c>
      <c r="K73" s="104" t="s">
        <v>20</v>
      </c>
      <c r="L73"/>
    </row>
    <row r="74" spans="1:13" ht="18" customHeight="1" x14ac:dyDescent="0.25">
      <c r="A74" s="630" t="s">
        <v>21</v>
      </c>
      <c r="B74" s="646"/>
      <c r="C74" s="29">
        <v>2014</v>
      </c>
      <c r="D74" s="31"/>
      <c r="E74" s="34"/>
      <c r="F74" s="31"/>
      <c r="G74" s="31"/>
      <c r="H74" s="31"/>
      <c r="I74" s="31"/>
      <c r="J74" s="31"/>
      <c r="K74" s="35"/>
    </row>
    <row r="75" spans="1:13" ht="18" customHeight="1" x14ac:dyDescent="0.25">
      <c r="A75" s="630"/>
      <c r="B75" s="646"/>
      <c r="C75" s="29">
        <v>2015</v>
      </c>
      <c r="D75" s="31"/>
      <c r="E75" s="34"/>
      <c r="F75" s="31"/>
      <c r="G75" s="31"/>
      <c r="H75" s="31"/>
      <c r="I75" s="31"/>
      <c r="J75" s="31"/>
      <c r="K75" s="35"/>
    </row>
    <row r="76" spans="1:13" ht="18" customHeight="1" x14ac:dyDescent="0.25">
      <c r="A76" s="630"/>
      <c r="B76" s="646"/>
      <c r="C76" s="29">
        <v>2016</v>
      </c>
      <c r="D76" s="31"/>
      <c r="E76" s="34"/>
      <c r="F76" s="31"/>
      <c r="G76" s="31"/>
      <c r="H76" s="31"/>
      <c r="I76" s="31"/>
      <c r="J76" s="31"/>
      <c r="K76" s="35"/>
    </row>
    <row r="77" spans="1:13" ht="18" customHeight="1" x14ac:dyDescent="0.25">
      <c r="A77" s="630"/>
      <c r="B77" s="646"/>
      <c r="C77" s="29">
        <v>2017</v>
      </c>
      <c r="D77" s="37"/>
      <c r="E77" s="39"/>
      <c r="F77" s="37"/>
      <c r="G77" s="37"/>
      <c r="H77" s="37"/>
      <c r="I77" s="37"/>
      <c r="J77" s="37"/>
      <c r="K77" s="40"/>
    </row>
    <row r="78" spans="1:13" ht="18" customHeight="1" x14ac:dyDescent="0.25">
      <c r="A78" s="630"/>
      <c r="B78" s="646"/>
      <c r="C78" s="29">
        <v>2018</v>
      </c>
      <c r="D78" s="31"/>
      <c r="E78" s="34"/>
      <c r="F78" s="31"/>
      <c r="G78" s="31"/>
      <c r="H78" s="31"/>
      <c r="I78" s="31"/>
      <c r="J78" s="31"/>
      <c r="K78" s="35"/>
    </row>
    <row r="79" spans="1:13" ht="18" customHeight="1" x14ac:dyDescent="0.25">
      <c r="A79" s="630"/>
      <c r="B79" s="646"/>
      <c r="C79" s="29">
        <v>2019</v>
      </c>
      <c r="D79" s="389"/>
      <c r="E79" s="296"/>
      <c r="F79" s="389"/>
      <c r="G79" s="389"/>
      <c r="H79" s="389"/>
      <c r="I79" s="389"/>
      <c r="J79" s="389"/>
      <c r="K79" s="297"/>
    </row>
    <row r="80" spans="1:13" ht="18" customHeight="1" x14ac:dyDescent="0.25">
      <c r="A80" s="630"/>
      <c r="B80" s="646"/>
      <c r="C80" s="29">
        <v>2020</v>
      </c>
      <c r="D80" s="31">
        <f>SUM('dolnośląskie:ODR woj. zachodniopomorskie'!D80)</f>
        <v>254</v>
      </c>
      <c r="E80" s="221">
        <f>SUM('dolnośląskie:ODR woj. zachodniopomorskie'!E80)</f>
        <v>228</v>
      </c>
      <c r="F80" s="203">
        <f>SUM('dolnośląskie:ODR woj. zachodniopomorskie'!F80)</f>
        <v>2</v>
      </c>
      <c r="G80" s="203">
        <f>SUM('dolnośląskie:ODR woj. zachodniopomorskie'!G80)</f>
        <v>1</v>
      </c>
      <c r="H80" s="203">
        <f>SUM('dolnośląskie:ODR woj. zachodniopomorskie'!H80)</f>
        <v>2</v>
      </c>
      <c r="I80" s="203">
        <f>SUM('dolnośląskie:ODR woj. zachodniopomorskie'!I80)</f>
        <v>3</v>
      </c>
      <c r="J80" s="203">
        <f>SUM('dolnośląskie:ODR woj. zachodniopomorskie'!J80)</f>
        <v>1</v>
      </c>
      <c r="K80" s="222">
        <f>SUM('dolnośląskie:ODR woj. zachodniopomorskie'!K80)</f>
        <v>15</v>
      </c>
    </row>
    <row r="81" spans="1:14" ht="18" customHeight="1" thickBot="1" x14ac:dyDescent="0.3">
      <c r="A81" s="647"/>
      <c r="B81" s="648"/>
      <c r="C81" s="41" t="s">
        <v>13</v>
      </c>
      <c r="D81" s="43">
        <f t="shared" ref="D81:J81" si="7">SUM(D74:D80)</f>
        <v>254</v>
      </c>
      <c r="E81" s="46">
        <f t="shared" si="7"/>
        <v>228</v>
      </c>
      <c r="F81" s="43">
        <f t="shared" si="7"/>
        <v>2</v>
      </c>
      <c r="G81" s="43">
        <f t="shared" si="7"/>
        <v>1</v>
      </c>
      <c r="H81" s="43">
        <f t="shared" si="7"/>
        <v>2</v>
      </c>
      <c r="I81" s="43">
        <f t="shared" si="7"/>
        <v>3</v>
      </c>
      <c r="J81" s="43">
        <f t="shared" si="7"/>
        <v>1</v>
      </c>
      <c r="K81" s="47">
        <f>SUM(K74:K80)</f>
        <v>15</v>
      </c>
    </row>
    <row r="82" spans="1:14" ht="18" customHeight="1" thickBot="1" x14ac:dyDescent="0.4">
      <c r="A82" s="91"/>
      <c r="B82" s="76"/>
    </row>
    <row r="83" spans="1:14" ht="39" customHeight="1" x14ac:dyDescent="0.25">
      <c r="A83" s="665" t="s">
        <v>44</v>
      </c>
      <c r="B83" s="657" t="s">
        <v>41</v>
      </c>
      <c r="C83" s="666" t="s">
        <v>5</v>
      </c>
      <c r="D83" s="668" t="s">
        <v>45</v>
      </c>
      <c r="E83" s="94" t="s">
        <v>46</v>
      </c>
      <c r="F83" s="95"/>
      <c r="G83" s="95"/>
      <c r="H83" s="95"/>
      <c r="I83" s="95"/>
      <c r="J83" s="95"/>
      <c r="K83" s="96"/>
      <c r="L83" s="10"/>
    </row>
    <row r="84" spans="1:14" s="10" customFormat="1" ht="89.25" customHeight="1" x14ac:dyDescent="0.25">
      <c r="A84" s="656"/>
      <c r="B84" s="658"/>
      <c r="C84" s="667"/>
      <c r="D84" s="669"/>
      <c r="E84" s="100" t="s">
        <v>14</v>
      </c>
      <c r="F84" s="101" t="s">
        <v>15</v>
      </c>
      <c r="G84" s="101" t="s">
        <v>16</v>
      </c>
      <c r="H84" s="102" t="s">
        <v>17</v>
      </c>
      <c r="I84" s="102" t="s">
        <v>28</v>
      </c>
      <c r="J84" s="103" t="s">
        <v>19</v>
      </c>
      <c r="K84" s="104" t="s">
        <v>20</v>
      </c>
      <c r="L84"/>
    </row>
    <row r="85" spans="1:14" s="10" customFormat="1" ht="18" customHeight="1" x14ac:dyDescent="0.25">
      <c r="A85" s="630" t="s">
        <v>21</v>
      </c>
      <c r="B85" s="646"/>
      <c r="C85" s="29">
        <v>2014</v>
      </c>
      <c r="D85" s="31"/>
      <c r="E85" s="34"/>
      <c r="F85" s="31"/>
      <c r="G85" s="31"/>
      <c r="H85" s="31"/>
      <c r="I85" s="31"/>
      <c r="J85" s="31"/>
      <c r="K85" s="35"/>
      <c r="L85"/>
    </row>
    <row r="86" spans="1:14" ht="18" customHeight="1" x14ac:dyDescent="0.25">
      <c r="A86" s="630"/>
      <c r="B86" s="646"/>
      <c r="C86" s="29">
        <v>2015</v>
      </c>
      <c r="D86" s="31"/>
      <c r="E86" s="34"/>
      <c r="F86" s="31"/>
      <c r="G86" s="31"/>
      <c r="H86" s="31"/>
      <c r="I86" s="31"/>
      <c r="J86" s="31"/>
      <c r="K86" s="35"/>
    </row>
    <row r="87" spans="1:14" ht="18" customHeight="1" x14ac:dyDescent="0.25">
      <c r="A87" s="630"/>
      <c r="B87" s="646"/>
      <c r="C87" s="29">
        <v>2016</v>
      </c>
      <c r="D87" s="31"/>
      <c r="E87" s="34"/>
      <c r="F87" s="31"/>
      <c r="G87" s="31"/>
      <c r="H87" s="31"/>
      <c r="I87" s="31"/>
      <c r="J87" s="31"/>
      <c r="K87" s="35"/>
    </row>
    <row r="88" spans="1:14" ht="18" customHeight="1" x14ac:dyDescent="0.25">
      <c r="A88" s="630"/>
      <c r="B88" s="646"/>
      <c r="C88" s="29">
        <v>2017</v>
      </c>
      <c r="D88" s="37"/>
      <c r="E88" s="39"/>
      <c r="F88" s="37"/>
      <c r="G88" s="37"/>
      <c r="H88" s="37"/>
      <c r="I88" s="37"/>
      <c r="J88" s="37"/>
      <c r="K88" s="40"/>
    </row>
    <row r="89" spans="1:14" ht="18" customHeight="1" x14ac:dyDescent="0.25">
      <c r="A89" s="630"/>
      <c r="B89" s="646"/>
      <c r="C89" s="29">
        <v>2018</v>
      </c>
      <c r="D89" s="31"/>
      <c r="E89" s="34"/>
      <c r="F89" s="31"/>
      <c r="G89" s="31"/>
      <c r="H89" s="31"/>
      <c r="I89" s="31"/>
      <c r="J89" s="31"/>
      <c r="K89" s="35"/>
      <c r="L89" s="10"/>
    </row>
    <row r="90" spans="1:14" ht="18" customHeight="1" x14ac:dyDescent="0.25">
      <c r="A90" s="630"/>
      <c r="B90" s="646"/>
      <c r="C90" s="29">
        <v>2019</v>
      </c>
      <c r="D90" s="389"/>
      <c r="E90" s="296"/>
      <c r="F90" s="389"/>
      <c r="G90" s="389"/>
      <c r="H90" s="389"/>
      <c r="I90" s="389"/>
      <c r="J90" s="389"/>
      <c r="K90" s="297"/>
    </row>
    <row r="91" spans="1:14" ht="18" customHeight="1" x14ac:dyDescent="0.25">
      <c r="A91" s="630"/>
      <c r="B91" s="646"/>
      <c r="C91" s="29">
        <v>2020</v>
      </c>
      <c r="D91" s="203">
        <f>SUM('dolnośląskie:ODR woj. zachodniopomorskie'!D91)</f>
        <v>14</v>
      </c>
      <c r="E91" s="221">
        <f>SUM('dolnośląskie:ODR woj. zachodniopomorskie'!E91)</f>
        <v>13</v>
      </c>
      <c r="F91" s="203">
        <f>SUM('dolnośląskie:ODR woj. zachodniopomorskie'!F91)</f>
        <v>0</v>
      </c>
      <c r="G91" s="203">
        <f>SUM('dolnośląskie:ODR woj. zachodniopomorskie'!G91)</f>
        <v>0</v>
      </c>
      <c r="H91" s="203">
        <f>SUM('dolnośląskie:ODR woj. zachodniopomorskie'!H91)</f>
        <v>0</v>
      </c>
      <c r="I91" s="203">
        <f>SUM('dolnośląskie:ODR woj. zachodniopomorskie'!I91)</f>
        <v>0</v>
      </c>
      <c r="J91" s="203">
        <f>SUM('dolnośląskie:ODR woj. zachodniopomorskie'!J91)</f>
        <v>1</v>
      </c>
      <c r="K91" s="222">
        <f>SUM('dolnośląskie:ODR woj. zachodniopomorskie'!K91)</f>
        <v>0</v>
      </c>
    </row>
    <row r="92" spans="1:14" ht="18" customHeight="1" thickBot="1" x14ac:dyDescent="0.3">
      <c r="A92" s="647"/>
      <c r="B92" s="648"/>
      <c r="C92" s="41" t="s">
        <v>13</v>
      </c>
      <c r="D92" s="43">
        <f t="shared" ref="D92:J92" si="8">SUM(D85:D91)</f>
        <v>14</v>
      </c>
      <c r="E92" s="46">
        <f t="shared" si="8"/>
        <v>13</v>
      </c>
      <c r="F92" s="43">
        <f t="shared" si="8"/>
        <v>0</v>
      </c>
      <c r="G92" s="43">
        <f t="shared" si="8"/>
        <v>0</v>
      </c>
      <c r="H92" s="43">
        <f t="shared" si="8"/>
        <v>0</v>
      </c>
      <c r="I92" s="43">
        <f t="shared" si="8"/>
        <v>0</v>
      </c>
      <c r="J92" s="43">
        <f t="shared" si="8"/>
        <v>1</v>
      </c>
      <c r="K92" s="47">
        <f>SUM(K85:K91)</f>
        <v>0</v>
      </c>
    </row>
    <row r="93" spans="1:14" ht="18" customHeight="1" thickBot="1" x14ac:dyDescent="0.4">
      <c r="A93" s="91"/>
      <c r="B93" s="76"/>
    </row>
    <row r="94" spans="1:14" ht="18" customHeight="1" x14ac:dyDescent="0.25">
      <c r="A94" s="655" t="s">
        <v>47</v>
      </c>
      <c r="B94" s="657" t="s">
        <v>48</v>
      </c>
      <c r="C94" s="537" t="s">
        <v>5</v>
      </c>
      <c r="D94" s="108" t="s">
        <v>49</v>
      </c>
      <c r="E94" s="109"/>
      <c r="F94" s="109"/>
      <c r="G94" s="110"/>
      <c r="H94" s="10"/>
      <c r="I94" s="10"/>
      <c r="J94" s="10"/>
      <c r="K94" s="10"/>
    </row>
    <row r="95" spans="1:14" ht="81" customHeight="1" x14ac:dyDescent="0.25">
      <c r="A95" s="656"/>
      <c r="B95" s="658"/>
      <c r="C95" s="538"/>
      <c r="D95" s="98" t="s">
        <v>50</v>
      </c>
      <c r="E95" s="99" t="s">
        <v>51</v>
      </c>
      <c r="F95" s="99" t="s">
        <v>52</v>
      </c>
      <c r="G95" s="112" t="s">
        <v>13</v>
      </c>
      <c r="H95" s="10"/>
      <c r="I95" s="10"/>
      <c r="J95" s="10"/>
      <c r="K95" s="10"/>
      <c r="L95" s="10"/>
      <c r="M95" s="10"/>
      <c r="N95" s="10"/>
    </row>
    <row r="96" spans="1:14" s="10" customFormat="1" ht="18" customHeight="1" x14ac:dyDescent="0.25">
      <c r="A96" s="630" t="s">
        <v>21</v>
      </c>
      <c r="B96" s="646"/>
      <c r="C96" s="29">
        <v>2015</v>
      </c>
      <c r="D96" s="30"/>
      <c r="E96" s="31"/>
      <c r="F96" s="31"/>
      <c r="G96" s="33">
        <f t="shared" ref="G96:G101" si="9">SUM(D96:F96)</f>
        <v>0</v>
      </c>
      <c r="H96"/>
      <c r="I96"/>
      <c r="J96"/>
      <c r="K96"/>
    </row>
    <row r="97" spans="1:14" s="10" customFormat="1" ht="18" customHeight="1" x14ac:dyDescent="0.25">
      <c r="A97" s="630"/>
      <c r="B97" s="646"/>
      <c r="C97" s="29">
        <v>2016</v>
      </c>
      <c r="D97" s="30"/>
      <c r="E97" s="31"/>
      <c r="F97" s="31"/>
      <c r="G97" s="33">
        <f t="shared" si="9"/>
        <v>0</v>
      </c>
      <c r="H97"/>
      <c r="I97"/>
      <c r="J97"/>
      <c r="K97"/>
      <c r="L97"/>
      <c r="M97"/>
      <c r="N97"/>
    </row>
    <row r="98" spans="1:14" ht="18" customHeight="1" x14ac:dyDescent="0.25">
      <c r="A98" s="630"/>
      <c r="B98" s="646"/>
      <c r="C98" s="29">
        <v>2017</v>
      </c>
      <c r="D98" s="36"/>
      <c r="E98" s="37"/>
      <c r="F98" s="37"/>
      <c r="G98" s="33">
        <f t="shared" si="9"/>
        <v>0</v>
      </c>
    </row>
    <row r="99" spans="1:14" ht="18" customHeight="1" x14ac:dyDescent="0.25">
      <c r="A99" s="630"/>
      <c r="B99" s="646"/>
      <c r="C99" s="29">
        <v>2018</v>
      </c>
      <c r="D99" s="30"/>
      <c r="E99" s="31"/>
      <c r="F99" s="31"/>
      <c r="G99" s="33">
        <f t="shared" si="9"/>
        <v>0</v>
      </c>
    </row>
    <row r="100" spans="1:14" ht="18" customHeight="1" x14ac:dyDescent="0.25">
      <c r="A100" s="630"/>
      <c r="B100" s="646"/>
      <c r="C100" s="29">
        <v>2019</v>
      </c>
      <c r="D100" s="389"/>
      <c r="E100" s="389"/>
      <c r="F100" s="389"/>
      <c r="G100" s="33">
        <f t="shared" si="9"/>
        <v>0</v>
      </c>
    </row>
    <row r="101" spans="1:14" ht="18" customHeight="1" x14ac:dyDescent="0.25">
      <c r="A101" s="630"/>
      <c r="B101" s="646"/>
      <c r="C101" s="29">
        <v>2020</v>
      </c>
      <c r="D101" s="203">
        <f>SUM('dolnośląskie:ODR woj. zachodniopomorskie'!D101)</f>
        <v>1340</v>
      </c>
      <c r="E101" s="203">
        <f>SUM('dolnośląskie:ODR woj. zachodniopomorskie'!E101)</f>
        <v>1452</v>
      </c>
      <c r="F101" s="203">
        <f>SUM('dolnośląskie:ODR woj. zachodniopomorskie'!F101)</f>
        <v>1520</v>
      </c>
      <c r="G101" s="33">
        <f t="shared" si="9"/>
        <v>4312</v>
      </c>
    </row>
    <row r="102" spans="1:14" ht="18" customHeight="1" thickBot="1" x14ac:dyDescent="0.3">
      <c r="A102" s="647"/>
      <c r="B102" s="648"/>
      <c r="C102" s="41" t="s">
        <v>13</v>
      </c>
      <c r="D102" s="42">
        <f>SUM(D96:D101)</f>
        <v>1340</v>
      </c>
      <c r="E102" s="43">
        <f>SUM(E96:E101)</f>
        <v>1452</v>
      </c>
      <c r="F102" s="43">
        <f>SUM(F96:F101)</f>
        <v>1520</v>
      </c>
      <c r="G102" s="113">
        <f>SUM(G95:G101)</f>
        <v>4312</v>
      </c>
    </row>
    <row r="103" spans="1:14" ht="18" customHeight="1" x14ac:dyDescent="0.25">
      <c r="A103" s="106"/>
      <c r="B103" s="540"/>
      <c r="C103" s="48"/>
      <c r="D103" s="48"/>
      <c r="J103" s="75"/>
    </row>
    <row r="104" spans="1:14" ht="18" customHeight="1" x14ac:dyDescent="0.35">
      <c r="A104" s="115" t="s">
        <v>53</v>
      </c>
      <c r="B104" s="116"/>
      <c r="C104" s="115"/>
      <c r="D104" s="117"/>
      <c r="E104" s="117"/>
      <c r="F104" s="117"/>
      <c r="G104" s="117"/>
      <c r="H104" s="117"/>
      <c r="I104" s="117"/>
      <c r="J104" s="117"/>
      <c r="K104" s="117"/>
      <c r="L104" s="117"/>
    </row>
    <row r="105" spans="1:14" ht="18" customHeight="1" thickBot="1" x14ac:dyDescent="0.3">
      <c r="B105" s="9"/>
    </row>
    <row r="106" spans="1:14" s="10" customFormat="1" ht="18" customHeight="1" x14ac:dyDescent="0.25">
      <c r="A106" s="659" t="s">
        <v>54</v>
      </c>
      <c r="B106" s="661" t="s">
        <v>55</v>
      </c>
      <c r="C106" s="644" t="s">
        <v>5</v>
      </c>
      <c r="D106" s="118" t="s">
        <v>56</v>
      </c>
      <c r="E106" s="118"/>
      <c r="F106" s="119"/>
      <c r="G106" s="119"/>
      <c r="H106" s="120" t="s">
        <v>57</v>
      </c>
      <c r="I106" s="118"/>
      <c r="J106" s="121"/>
    </row>
    <row r="107" spans="1:14" s="10" customFormat="1" ht="90" customHeight="1" x14ac:dyDescent="0.25">
      <c r="A107" s="660"/>
      <c r="B107" s="662"/>
      <c r="C107" s="645"/>
      <c r="D107" s="122" t="s">
        <v>58</v>
      </c>
      <c r="E107" s="123" t="s">
        <v>59</v>
      </c>
      <c r="F107" s="124" t="s">
        <v>60</v>
      </c>
      <c r="G107" s="125" t="s">
        <v>61</v>
      </c>
      <c r="H107" s="122" t="s">
        <v>62</v>
      </c>
      <c r="I107" s="123" t="s">
        <v>63</v>
      </c>
      <c r="J107" s="126" t="s">
        <v>64</v>
      </c>
    </row>
    <row r="108" spans="1:14" ht="18" customHeight="1" x14ac:dyDescent="0.25">
      <c r="A108" s="630" t="s">
        <v>21</v>
      </c>
      <c r="B108" s="646"/>
      <c r="C108" s="127">
        <v>2014</v>
      </c>
      <c r="D108" s="30"/>
      <c r="E108" s="31"/>
      <c r="F108" s="128"/>
      <c r="G108" s="129">
        <f>SUM(D108:F108)</f>
        <v>0</v>
      </c>
      <c r="H108" s="30"/>
      <c r="I108" s="31"/>
      <c r="J108" s="35"/>
    </row>
    <row r="109" spans="1:14" ht="18" customHeight="1" x14ac:dyDescent="0.25">
      <c r="A109" s="630"/>
      <c r="B109" s="646"/>
      <c r="C109" s="127">
        <v>2015</v>
      </c>
      <c r="D109" s="30"/>
      <c r="E109" s="31"/>
      <c r="F109" s="128"/>
      <c r="G109" s="129">
        <f t="shared" ref="G109:G114" si="10">SUM(D109:F109)</f>
        <v>0</v>
      </c>
      <c r="H109" s="30"/>
      <c r="I109" s="31"/>
      <c r="J109" s="35"/>
    </row>
    <row r="110" spans="1:14" ht="18" customHeight="1" x14ac:dyDescent="0.25">
      <c r="A110" s="630"/>
      <c r="B110" s="646"/>
      <c r="C110" s="127">
        <v>2016</v>
      </c>
      <c r="D110" s="30"/>
      <c r="E110" s="31"/>
      <c r="F110" s="128"/>
      <c r="G110" s="129">
        <f t="shared" si="10"/>
        <v>0</v>
      </c>
      <c r="H110" s="30"/>
      <c r="I110" s="31"/>
      <c r="J110" s="35"/>
    </row>
    <row r="111" spans="1:14" ht="18" customHeight="1" x14ac:dyDescent="0.25">
      <c r="A111" s="630"/>
      <c r="B111" s="646"/>
      <c r="C111" s="127">
        <v>2017</v>
      </c>
      <c r="D111" s="36"/>
      <c r="E111" s="37"/>
      <c r="F111" s="130"/>
      <c r="G111" s="129">
        <f t="shared" si="10"/>
        <v>0</v>
      </c>
      <c r="H111" s="131"/>
      <c r="I111" s="132"/>
      <c r="J111" s="133"/>
    </row>
    <row r="112" spans="1:14" ht="18" customHeight="1" x14ac:dyDescent="0.25">
      <c r="A112" s="630"/>
      <c r="B112" s="646"/>
      <c r="C112" s="127">
        <v>2018</v>
      </c>
      <c r="D112" s="30"/>
      <c r="E112" s="31"/>
      <c r="F112" s="128"/>
      <c r="G112" s="129">
        <f t="shared" si="10"/>
        <v>0</v>
      </c>
      <c r="H112" s="30"/>
      <c r="I112" s="31"/>
      <c r="J112" s="35"/>
    </row>
    <row r="113" spans="1:19" ht="18" customHeight="1" x14ac:dyDescent="0.25">
      <c r="A113" s="630"/>
      <c r="B113" s="646"/>
      <c r="C113" s="127">
        <v>2019</v>
      </c>
      <c r="D113" s="389"/>
      <c r="E113" s="389"/>
      <c r="F113" s="130"/>
      <c r="G113" s="129">
        <f t="shared" si="10"/>
        <v>0</v>
      </c>
      <c r="H113" s="389"/>
      <c r="I113" s="389"/>
      <c r="J113" s="297"/>
    </row>
    <row r="114" spans="1:19" ht="18" customHeight="1" x14ac:dyDescent="0.25">
      <c r="A114" s="630"/>
      <c r="B114" s="646"/>
      <c r="C114" s="127">
        <v>2020</v>
      </c>
      <c r="D114" s="203">
        <f>SUM('dolnośląskie:ODR woj. zachodniopomorskie'!D114)</f>
        <v>0</v>
      </c>
      <c r="E114" s="203">
        <f>SUM('dolnośląskie:ODR woj. zachodniopomorskie'!E114)</f>
        <v>6</v>
      </c>
      <c r="F114" s="552">
        <f>SUM('dolnośląskie:ODR woj. zachodniopomorskie'!F114)</f>
        <v>6</v>
      </c>
      <c r="G114" s="553">
        <f t="shared" si="10"/>
        <v>12</v>
      </c>
      <c r="H114" s="203">
        <f>SUM('dolnośląskie:ODR woj. zachodniopomorskie'!H114)</f>
        <v>1</v>
      </c>
      <c r="I114" s="203">
        <f>SUM('dolnośląskie:ODR woj. zachodniopomorskie'!I114)</f>
        <v>0</v>
      </c>
      <c r="J114" s="222">
        <f>SUM('dolnośląskie:ODR woj. zachodniopomorskie'!J114)</f>
        <v>1</v>
      </c>
    </row>
    <row r="115" spans="1:19" ht="18" customHeight="1" thickBot="1" x14ac:dyDescent="0.3">
      <c r="A115" s="647"/>
      <c r="B115" s="648"/>
      <c r="C115" s="134" t="s">
        <v>13</v>
      </c>
      <c r="D115" s="42">
        <f t="shared" ref="D115:J115" si="11">SUM(D108:D114)</f>
        <v>0</v>
      </c>
      <c r="E115" s="43">
        <f t="shared" si="11"/>
        <v>6</v>
      </c>
      <c r="F115" s="135">
        <f t="shared" si="11"/>
        <v>6</v>
      </c>
      <c r="G115" s="135">
        <f t="shared" si="11"/>
        <v>12</v>
      </c>
      <c r="H115" s="42">
        <f t="shared" si="11"/>
        <v>1</v>
      </c>
      <c r="I115" s="43">
        <f t="shared" si="11"/>
        <v>0</v>
      </c>
      <c r="J115" s="136">
        <f t="shared" si="11"/>
        <v>1</v>
      </c>
    </row>
    <row r="116" spans="1:19" ht="18" customHeight="1" thickBot="1" x14ac:dyDescent="0.3">
      <c r="A116" s="137"/>
      <c r="B116" s="540"/>
      <c r="C116" s="138"/>
      <c r="D116" s="139"/>
      <c r="H116" s="140"/>
      <c r="K116" s="75"/>
    </row>
    <row r="117" spans="1:19" s="10" customFormat="1" ht="71.25" customHeight="1" x14ac:dyDescent="0.3">
      <c r="A117" s="141" t="s">
        <v>65</v>
      </c>
      <c r="B117" s="536" t="s">
        <v>36</v>
      </c>
      <c r="C117" s="143" t="s">
        <v>5</v>
      </c>
      <c r="D117" s="144" t="s">
        <v>66</v>
      </c>
      <c r="E117" s="145" t="s">
        <v>67</v>
      </c>
      <c r="F117" s="145" t="s">
        <v>68</v>
      </c>
      <c r="G117" s="145" t="s">
        <v>69</v>
      </c>
      <c r="H117" s="145" t="s">
        <v>70</v>
      </c>
      <c r="I117" s="146" t="s">
        <v>71</v>
      </c>
      <c r="J117" s="147" t="s">
        <v>72</v>
      </c>
      <c r="K117" s="147" t="s">
        <v>73</v>
      </c>
    </row>
    <row r="118" spans="1:19" ht="18" customHeight="1" x14ac:dyDescent="0.25">
      <c r="A118" s="630" t="s">
        <v>21</v>
      </c>
      <c r="B118" s="646"/>
      <c r="C118" s="29">
        <v>2014</v>
      </c>
      <c r="D118" s="34"/>
      <c r="E118" s="31"/>
      <c r="F118" s="31"/>
      <c r="G118" s="31"/>
      <c r="H118" s="31"/>
      <c r="I118" s="35"/>
      <c r="J118" s="148">
        <f t="shared" ref="J118:K124" si="12">D118+F118+H118</f>
        <v>0</v>
      </c>
      <c r="K118" s="148">
        <f t="shared" si="12"/>
        <v>0</v>
      </c>
    </row>
    <row r="119" spans="1:19" ht="18" customHeight="1" x14ac:dyDescent="0.25">
      <c r="A119" s="630"/>
      <c r="B119" s="646"/>
      <c r="C119" s="29">
        <v>2015</v>
      </c>
      <c r="D119" s="34"/>
      <c r="E119" s="31"/>
      <c r="F119" s="31"/>
      <c r="G119" s="31"/>
      <c r="H119" s="31"/>
      <c r="I119" s="35"/>
      <c r="J119" s="148">
        <f t="shared" si="12"/>
        <v>0</v>
      </c>
      <c r="K119" s="148">
        <f t="shared" si="12"/>
        <v>0</v>
      </c>
    </row>
    <row r="120" spans="1:19" ht="18" customHeight="1" x14ac:dyDescent="0.25">
      <c r="A120" s="630"/>
      <c r="B120" s="646"/>
      <c r="C120" s="29">
        <v>2016</v>
      </c>
      <c r="D120" s="34"/>
      <c r="E120" s="31"/>
      <c r="F120" s="31"/>
      <c r="G120" s="31"/>
      <c r="H120" s="31"/>
      <c r="I120" s="35"/>
      <c r="J120" s="148">
        <f t="shared" si="12"/>
        <v>0</v>
      </c>
      <c r="K120" s="148">
        <f t="shared" si="12"/>
        <v>0</v>
      </c>
    </row>
    <row r="121" spans="1:19" ht="18" customHeight="1" x14ac:dyDescent="0.25">
      <c r="A121" s="630"/>
      <c r="B121" s="646"/>
      <c r="C121" s="29">
        <v>2017</v>
      </c>
      <c r="D121" s="39"/>
      <c r="E121" s="37"/>
      <c r="F121" s="37"/>
      <c r="G121" s="37"/>
      <c r="H121" s="37"/>
      <c r="I121" s="40"/>
      <c r="J121" s="148">
        <f t="shared" si="12"/>
        <v>0</v>
      </c>
      <c r="K121" s="148">
        <f t="shared" si="12"/>
        <v>0</v>
      </c>
    </row>
    <row r="122" spans="1:19" ht="18" customHeight="1" x14ac:dyDescent="0.25">
      <c r="A122" s="630"/>
      <c r="B122" s="646"/>
      <c r="C122" s="29">
        <v>2018</v>
      </c>
      <c r="D122" s="34"/>
      <c r="E122" s="31"/>
      <c r="F122" s="31"/>
      <c r="G122" s="31"/>
      <c r="H122" s="31"/>
      <c r="I122" s="35"/>
      <c r="J122" s="148">
        <f t="shared" si="12"/>
        <v>0</v>
      </c>
      <c r="K122" s="148">
        <f t="shared" si="12"/>
        <v>0</v>
      </c>
    </row>
    <row r="123" spans="1:19" ht="18" customHeight="1" x14ac:dyDescent="0.25">
      <c r="A123" s="630"/>
      <c r="B123" s="646"/>
      <c r="C123" s="29">
        <v>2019</v>
      </c>
      <c r="D123" s="389"/>
      <c r="E123" s="389"/>
      <c r="F123" s="389"/>
      <c r="G123" s="389"/>
      <c r="H123" s="389"/>
      <c r="I123" s="297"/>
      <c r="J123" s="148">
        <f t="shared" si="12"/>
        <v>0</v>
      </c>
      <c r="K123" s="148">
        <f t="shared" si="12"/>
        <v>0</v>
      </c>
    </row>
    <row r="124" spans="1:19" ht="18" customHeight="1" x14ac:dyDescent="0.25">
      <c r="A124" s="630"/>
      <c r="B124" s="646"/>
      <c r="C124" s="29">
        <v>2020</v>
      </c>
      <c r="D124" s="203">
        <f>SUM('dolnośląskie:ODR woj. zachodniopomorskie'!D124)</f>
        <v>1</v>
      </c>
      <c r="E124" s="203">
        <f>SUM('dolnośląskie:ODR woj. zachodniopomorskie'!E124)</f>
        <v>3</v>
      </c>
      <c r="F124" s="203">
        <f>SUM('dolnośląskie:ODR woj. zachodniopomorskie'!F124)</f>
        <v>0</v>
      </c>
      <c r="G124" s="203">
        <f>SUM('dolnośląskie:ODR woj. zachodniopomorskie'!G124)</f>
        <v>0</v>
      </c>
      <c r="H124" s="203">
        <f>SUM('dolnośląskie:ODR woj. zachodniopomorskie'!H124)</f>
        <v>7</v>
      </c>
      <c r="I124" s="222">
        <f>SUM('dolnośląskie:ODR woj. zachodniopomorskie'!I124)</f>
        <v>19</v>
      </c>
      <c r="J124" s="148">
        <f t="shared" si="12"/>
        <v>8</v>
      </c>
      <c r="K124" s="148">
        <f t="shared" si="12"/>
        <v>22</v>
      </c>
    </row>
    <row r="125" spans="1:19" ht="18" customHeight="1" thickBot="1" x14ac:dyDescent="0.3">
      <c r="A125" s="647"/>
      <c r="B125" s="648"/>
      <c r="C125" s="41" t="s">
        <v>13</v>
      </c>
      <c r="D125" s="43">
        <f t="shared" ref="D125" si="13">SUM(D118:D124)</f>
        <v>1</v>
      </c>
      <c r="E125" s="43">
        <f>SUM(E118:E124)</f>
        <v>3</v>
      </c>
      <c r="F125" s="43">
        <f t="shared" ref="F125:I125" si="14">SUM(F118:F124)</f>
        <v>0</v>
      </c>
      <c r="G125" s="43">
        <f t="shared" si="14"/>
        <v>0</v>
      </c>
      <c r="H125" s="43">
        <f t="shared" si="14"/>
        <v>7</v>
      </c>
      <c r="I125" s="44">
        <f t="shared" si="14"/>
        <v>19</v>
      </c>
      <c r="J125" s="554">
        <f>SUM(J118:J124)</f>
        <v>8</v>
      </c>
      <c r="K125" s="47">
        <f>SUM(K118:K124)</f>
        <v>22</v>
      </c>
    </row>
    <row r="126" spans="1:19" ht="18" customHeight="1" x14ac:dyDescent="0.25">
      <c r="A126" s="149"/>
      <c r="B126" s="540"/>
      <c r="C126" s="48"/>
      <c r="D126" s="48"/>
      <c r="S126" s="75"/>
    </row>
    <row r="127" spans="1:19" ht="21" x14ac:dyDescent="0.35">
      <c r="A127" s="150" t="s">
        <v>74</v>
      </c>
      <c r="B127" s="151"/>
      <c r="C127" s="150"/>
      <c r="D127" s="152"/>
      <c r="E127" s="152"/>
      <c r="F127" s="152"/>
      <c r="G127" s="152"/>
      <c r="H127" s="152"/>
      <c r="I127" s="152"/>
      <c r="J127" s="152"/>
      <c r="K127" s="152"/>
      <c r="L127" s="152"/>
      <c r="M127" s="152"/>
      <c r="N127" s="152"/>
      <c r="O127" s="152"/>
    </row>
    <row r="128" spans="1:19" ht="21.75" thickBot="1" x14ac:dyDescent="0.4">
      <c r="A128" s="91"/>
      <c r="B128" s="76"/>
    </row>
    <row r="129" spans="1:15" s="10" customFormat="1" ht="27" customHeight="1" x14ac:dyDescent="0.25">
      <c r="A129" s="649" t="s">
        <v>75</v>
      </c>
      <c r="B129" s="651" t="s">
        <v>36</v>
      </c>
      <c r="C129" s="653" t="s">
        <v>76</v>
      </c>
      <c r="D129" s="153" t="s">
        <v>77</v>
      </c>
      <c r="E129" s="154"/>
      <c r="F129" s="154"/>
      <c r="G129" s="155"/>
      <c r="H129" s="156"/>
      <c r="I129" s="627" t="s">
        <v>7</v>
      </c>
      <c r="J129" s="628"/>
      <c r="K129" s="628"/>
      <c r="L129" s="628"/>
      <c r="M129" s="628"/>
      <c r="N129" s="628"/>
      <c r="O129" s="629"/>
    </row>
    <row r="130" spans="1:15" s="10" customFormat="1" ht="110.25" customHeight="1" x14ac:dyDescent="0.25">
      <c r="A130" s="650"/>
      <c r="B130" s="652"/>
      <c r="C130" s="654"/>
      <c r="D130" s="157" t="s">
        <v>78</v>
      </c>
      <c r="E130" s="158" t="s">
        <v>79</v>
      </c>
      <c r="F130" s="158" t="s">
        <v>80</v>
      </c>
      <c r="G130" s="159" t="s">
        <v>81</v>
      </c>
      <c r="H130" s="160" t="s">
        <v>82</v>
      </c>
      <c r="I130" s="161" t="s">
        <v>14</v>
      </c>
      <c r="J130" s="158" t="s">
        <v>15</v>
      </c>
      <c r="K130" s="158" t="s">
        <v>16</v>
      </c>
      <c r="L130" s="157" t="s">
        <v>17</v>
      </c>
      <c r="M130" s="157" t="s">
        <v>28</v>
      </c>
      <c r="N130" s="158" t="s">
        <v>19</v>
      </c>
      <c r="O130" s="162" t="s">
        <v>20</v>
      </c>
    </row>
    <row r="131" spans="1:15" ht="15" customHeight="1" x14ac:dyDescent="0.25">
      <c r="A131" s="630"/>
      <c r="B131" s="631"/>
      <c r="C131" s="29">
        <v>2014</v>
      </c>
      <c r="D131" s="30"/>
      <c r="E131" s="31"/>
      <c r="F131" s="31"/>
      <c r="G131" s="129">
        <f>SUM(D131:F131)</f>
        <v>0</v>
      </c>
      <c r="H131" s="85"/>
      <c r="I131" s="34"/>
      <c r="J131" s="31"/>
      <c r="K131" s="31"/>
      <c r="L131" s="31"/>
      <c r="M131" s="31"/>
      <c r="N131" s="31"/>
      <c r="O131" s="35"/>
    </row>
    <row r="132" spans="1:15" x14ac:dyDescent="0.25">
      <c r="A132" s="632"/>
      <c r="B132" s="631"/>
      <c r="C132" s="29">
        <v>2015</v>
      </c>
      <c r="D132" s="30"/>
      <c r="E132" s="31"/>
      <c r="F132" s="31"/>
      <c r="G132" s="129">
        <f t="shared" ref="G132:G137" si="15">SUM(D132:F132)</f>
        <v>0</v>
      </c>
      <c r="H132" s="85"/>
      <c r="I132" s="34"/>
      <c r="J132" s="31"/>
      <c r="K132" s="31"/>
      <c r="L132" s="31"/>
      <c r="M132" s="31"/>
      <c r="N132" s="31"/>
      <c r="O132" s="35"/>
    </row>
    <row r="133" spans="1:15" x14ac:dyDescent="0.25">
      <c r="A133" s="632"/>
      <c r="B133" s="631"/>
      <c r="C133" s="29">
        <v>2016</v>
      </c>
      <c r="D133" s="30"/>
      <c r="E133" s="31"/>
      <c r="F133" s="31"/>
      <c r="G133" s="129">
        <f t="shared" si="15"/>
        <v>0</v>
      </c>
      <c r="H133" s="85"/>
      <c r="I133" s="34"/>
      <c r="J133" s="31"/>
      <c r="K133" s="31"/>
      <c r="L133" s="31"/>
      <c r="M133" s="31"/>
      <c r="N133" s="31"/>
      <c r="O133" s="35"/>
    </row>
    <row r="134" spans="1:15" x14ac:dyDescent="0.25">
      <c r="A134" s="632"/>
      <c r="B134" s="631"/>
      <c r="C134" s="29">
        <v>2017</v>
      </c>
      <c r="D134" s="36"/>
      <c r="E134" s="37"/>
      <c r="F134" s="37"/>
      <c r="G134" s="129">
        <f t="shared" si="15"/>
        <v>0</v>
      </c>
      <c r="H134" s="85"/>
      <c r="I134" s="39"/>
      <c r="J134" s="37"/>
      <c r="K134" s="37"/>
      <c r="L134" s="37"/>
      <c r="M134" s="37"/>
      <c r="N134" s="37"/>
      <c r="O134" s="40"/>
    </row>
    <row r="135" spans="1:15" x14ac:dyDescent="0.25">
      <c r="A135" s="632"/>
      <c r="B135" s="631"/>
      <c r="C135" s="29">
        <v>2018</v>
      </c>
      <c r="D135" s="30"/>
      <c r="E135" s="31"/>
      <c r="F135" s="31"/>
      <c r="G135" s="129">
        <f t="shared" si="15"/>
        <v>0</v>
      </c>
      <c r="H135" s="85"/>
      <c r="I135" s="34"/>
      <c r="J135" s="31"/>
      <c r="K135" s="31"/>
      <c r="L135" s="31"/>
      <c r="M135" s="31"/>
      <c r="N135" s="31"/>
      <c r="O135" s="35"/>
    </row>
    <row r="136" spans="1:15" x14ac:dyDescent="0.25">
      <c r="A136" s="632"/>
      <c r="B136" s="631"/>
      <c r="C136" s="544">
        <v>2019</v>
      </c>
      <c r="D136" s="389"/>
      <c r="E136" s="389"/>
      <c r="F136" s="389"/>
      <c r="G136" s="129">
        <f t="shared" si="15"/>
        <v>0</v>
      </c>
      <c r="H136" s="389"/>
      <c r="I136" s="296"/>
      <c r="J136" s="389"/>
      <c r="K136" s="389"/>
      <c r="L136" s="389"/>
      <c r="M136" s="389"/>
      <c r="N136" s="389"/>
      <c r="O136" s="297"/>
    </row>
    <row r="137" spans="1:15" x14ac:dyDescent="0.25">
      <c r="A137" s="632"/>
      <c r="B137" s="631"/>
      <c r="C137" s="29">
        <v>2020</v>
      </c>
      <c r="D137" s="203">
        <f>SUM('dolnośląskie:ODR woj. zachodniopomorskie'!D137)</f>
        <v>424</v>
      </c>
      <c r="E137" s="203">
        <f>SUM('dolnośląskie:ODR woj. zachodniopomorskie'!E137)</f>
        <v>79</v>
      </c>
      <c r="F137" s="203">
        <f>SUM('dolnośląskie:ODR woj. zachodniopomorskie'!F137)</f>
        <v>105</v>
      </c>
      <c r="G137" s="129">
        <f t="shared" si="15"/>
        <v>608</v>
      </c>
      <c r="H137" s="203">
        <f>SUM('dolnośląskie:ODR woj. zachodniopomorskie'!H137)</f>
        <v>787</v>
      </c>
      <c r="I137" s="296">
        <f>SUM('dolnośląskie:ODR woj. zachodniopomorskie'!I137)</f>
        <v>317</v>
      </c>
      <c r="J137" s="203">
        <f>SUM('dolnośląskie:ODR woj. zachodniopomorskie'!J137)</f>
        <v>38</v>
      </c>
      <c r="K137" s="203">
        <f>SUM('dolnośląskie:ODR woj. zachodniopomorskie'!K137)</f>
        <v>30</v>
      </c>
      <c r="L137" s="203">
        <f>SUM('dolnośląskie:ODR woj. zachodniopomorskie'!L137)</f>
        <v>12</v>
      </c>
      <c r="M137" s="203">
        <f>SUM('dolnośląskie:ODR woj. zachodniopomorskie'!M137)</f>
        <v>15</v>
      </c>
      <c r="N137" s="203">
        <f>SUM('dolnośląskie:ODR woj. zachodniopomorskie'!N137)</f>
        <v>176</v>
      </c>
      <c r="O137" s="222">
        <f>SUM('dolnośląskie:ODR woj. zachodniopomorskie'!O137)</f>
        <v>20</v>
      </c>
    </row>
    <row r="138" spans="1:15" ht="15.95" customHeight="1" thickBot="1" x14ac:dyDescent="0.3">
      <c r="A138" s="633"/>
      <c r="B138" s="634"/>
      <c r="C138" s="41" t="s">
        <v>13</v>
      </c>
      <c r="D138" s="42">
        <f>SUM(D131:D137)</f>
        <v>424</v>
      </c>
      <c r="E138" s="43">
        <f>SUM(E131:E137)</f>
        <v>79</v>
      </c>
      <c r="F138" s="43">
        <f>SUM(F131:F137)</f>
        <v>105</v>
      </c>
      <c r="G138" s="135">
        <f t="shared" ref="G138:O138" si="16">SUM(G131:G137)</f>
        <v>608</v>
      </c>
      <c r="H138" s="163">
        <f t="shared" si="16"/>
        <v>787</v>
      </c>
      <c r="I138" s="46">
        <f t="shared" si="16"/>
        <v>317</v>
      </c>
      <c r="J138" s="43">
        <f t="shared" si="16"/>
        <v>38</v>
      </c>
      <c r="K138" s="43">
        <f t="shared" si="16"/>
        <v>30</v>
      </c>
      <c r="L138" s="43">
        <f t="shared" si="16"/>
        <v>12</v>
      </c>
      <c r="M138" s="43">
        <f t="shared" si="16"/>
        <v>15</v>
      </c>
      <c r="N138" s="43">
        <f t="shared" si="16"/>
        <v>176</v>
      </c>
      <c r="O138" s="47">
        <f t="shared" si="16"/>
        <v>20</v>
      </c>
    </row>
    <row r="139" spans="1:15" ht="15.75" thickBot="1" x14ac:dyDescent="0.3">
      <c r="B139" s="9"/>
    </row>
    <row r="140" spans="1:15" ht="19.5" customHeight="1" x14ac:dyDescent="0.25">
      <c r="A140" s="635" t="s">
        <v>83</v>
      </c>
      <c r="B140" s="637" t="s">
        <v>84</v>
      </c>
      <c r="C140" s="639" t="s">
        <v>5</v>
      </c>
      <c r="D140" s="639" t="s">
        <v>77</v>
      </c>
      <c r="E140" s="639"/>
      <c r="F140" s="639"/>
      <c r="G140" s="641"/>
      <c r="H140" s="642" t="s">
        <v>85</v>
      </c>
      <c r="I140" s="639"/>
      <c r="J140" s="639"/>
      <c r="K140" s="639"/>
      <c r="L140" s="643"/>
    </row>
    <row r="141" spans="1:15" ht="102.75" x14ac:dyDescent="0.25">
      <c r="A141" s="636"/>
      <c r="B141" s="638"/>
      <c r="C141" s="640"/>
      <c r="D141" s="164" t="s">
        <v>86</v>
      </c>
      <c r="E141" s="165" t="s">
        <v>87</v>
      </c>
      <c r="F141" s="164" t="s">
        <v>88</v>
      </c>
      <c r="G141" s="166" t="s">
        <v>89</v>
      </c>
      <c r="H141" s="167" t="s">
        <v>90</v>
      </c>
      <c r="I141" s="164" t="s">
        <v>91</v>
      </c>
      <c r="J141" s="164" t="s">
        <v>92</v>
      </c>
      <c r="K141" s="164" t="s">
        <v>93</v>
      </c>
      <c r="L141" s="168" t="s">
        <v>94</v>
      </c>
    </row>
    <row r="142" spans="1:15" ht="15" customHeight="1" x14ac:dyDescent="0.25">
      <c r="A142" s="621"/>
      <c r="B142" s="622"/>
      <c r="C142" s="169">
        <v>2014</v>
      </c>
      <c r="D142" s="170"/>
      <c r="E142" s="67"/>
      <c r="F142" s="67"/>
      <c r="G142" s="171">
        <f>SUM(D142:F142)</f>
        <v>0</v>
      </c>
      <c r="H142" s="66"/>
      <c r="I142" s="67"/>
      <c r="J142" s="67"/>
      <c r="K142" s="67"/>
      <c r="L142" s="68"/>
    </row>
    <row r="143" spans="1:15" x14ac:dyDescent="0.25">
      <c r="A143" s="623"/>
      <c r="B143" s="624"/>
      <c r="C143" s="29">
        <v>2015</v>
      </c>
      <c r="D143" s="30"/>
      <c r="E143" s="31"/>
      <c r="F143" s="31"/>
      <c r="G143" s="171">
        <f t="shared" ref="G143:G148" si="17">SUM(D143:F143)</f>
        <v>0</v>
      </c>
      <c r="H143" s="34"/>
      <c r="I143" s="31"/>
      <c r="J143" s="31"/>
      <c r="K143" s="31"/>
      <c r="L143" s="35"/>
    </row>
    <row r="144" spans="1:15" x14ac:dyDescent="0.25">
      <c r="A144" s="623"/>
      <c r="B144" s="624"/>
      <c r="C144" s="29">
        <v>2016</v>
      </c>
      <c r="D144" s="30"/>
      <c r="E144" s="31"/>
      <c r="F144" s="31"/>
      <c r="G144" s="171">
        <f t="shared" si="17"/>
        <v>0</v>
      </c>
      <c r="H144" s="34"/>
      <c r="I144" s="31"/>
      <c r="J144" s="31"/>
      <c r="K144" s="31"/>
      <c r="L144" s="35"/>
    </row>
    <row r="145" spans="1:12" x14ac:dyDescent="0.25">
      <c r="A145" s="623"/>
      <c r="B145" s="624"/>
      <c r="C145" s="29">
        <v>2017</v>
      </c>
      <c r="D145" s="36"/>
      <c r="E145" s="37"/>
      <c r="F145" s="37"/>
      <c r="G145" s="171">
        <f t="shared" si="17"/>
        <v>0</v>
      </c>
      <c r="H145" s="39"/>
      <c r="I145" s="37"/>
      <c r="J145" s="37"/>
      <c r="K145" s="37"/>
      <c r="L145" s="40"/>
    </row>
    <row r="146" spans="1:12" x14ac:dyDescent="0.25">
      <c r="A146" s="623"/>
      <c r="B146" s="624"/>
      <c r="C146" s="29">
        <v>2018</v>
      </c>
      <c r="D146" s="30"/>
      <c r="E146" s="31"/>
      <c r="F146" s="31"/>
      <c r="G146" s="171">
        <f t="shared" si="17"/>
        <v>0</v>
      </c>
      <c r="H146" s="34"/>
      <c r="I146" s="31"/>
      <c r="J146" s="31"/>
      <c r="K146" s="31"/>
      <c r="L146" s="35"/>
    </row>
    <row r="147" spans="1:12" x14ac:dyDescent="0.25">
      <c r="A147" s="623"/>
      <c r="B147" s="624"/>
      <c r="C147" s="544">
        <v>2019</v>
      </c>
      <c r="D147" s="389"/>
      <c r="E147" s="389"/>
      <c r="F147" s="389"/>
      <c r="G147" s="171">
        <f t="shared" si="17"/>
        <v>0</v>
      </c>
      <c r="H147" s="389"/>
      <c r="I147" s="389"/>
      <c r="J147" s="389"/>
      <c r="K147" s="389"/>
      <c r="L147" s="297"/>
    </row>
    <row r="148" spans="1:12" x14ac:dyDescent="0.25">
      <c r="A148" s="623"/>
      <c r="B148" s="624"/>
      <c r="C148" s="29">
        <v>2020</v>
      </c>
      <c r="D148" s="203">
        <f>SUM('dolnośląskie:ODR woj. zachodniopomorskie'!D148)</f>
        <v>19220</v>
      </c>
      <c r="E148" s="203">
        <f>SUM('dolnośląskie:ODR woj. zachodniopomorskie'!E148)</f>
        <v>2665</v>
      </c>
      <c r="F148" s="203">
        <f>SUM('dolnośląskie:ODR woj. zachodniopomorskie'!F148)</f>
        <v>6751</v>
      </c>
      <c r="G148" s="171">
        <f t="shared" si="17"/>
        <v>28636</v>
      </c>
      <c r="H148" s="203">
        <f>SUM('dolnośląskie:ODR woj. zachodniopomorskie'!H148)</f>
        <v>134</v>
      </c>
      <c r="I148" s="203">
        <f>SUM('dolnośląskie:ODR woj. zachodniopomorskie'!I148)</f>
        <v>1093</v>
      </c>
      <c r="J148" s="203">
        <f>SUM('dolnośląskie:ODR woj. zachodniopomorskie'!J148)</f>
        <v>6664</v>
      </c>
      <c r="K148" s="203">
        <f>SUM('dolnośląskie:ODR woj. zachodniopomorskie'!K148)</f>
        <v>10908</v>
      </c>
      <c r="L148" s="222">
        <f>SUM('dolnośląskie:ODR woj. zachodniopomorskie'!L148)</f>
        <v>9837</v>
      </c>
    </row>
    <row r="149" spans="1:12" ht="57" customHeight="1" thickBot="1" x14ac:dyDescent="0.3">
      <c r="A149" s="625"/>
      <c r="B149" s="626"/>
      <c r="C149" s="41" t="s">
        <v>13</v>
      </c>
      <c r="D149" s="42">
        <f t="shared" ref="D149:L149" si="18">SUM(D142:D148)</f>
        <v>19220</v>
      </c>
      <c r="E149" s="43">
        <f t="shared" si="18"/>
        <v>2665</v>
      </c>
      <c r="F149" s="43">
        <f t="shared" si="18"/>
        <v>6751</v>
      </c>
      <c r="G149" s="45">
        <f t="shared" si="18"/>
        <v>28636</v>
      </c>
      <c r="H149" s="46">
        <f t="shared" si="18"/>
        <v>134</v>
      </c>
      <c r="I149" s="43">
        <f t="shared" si="18"/>
        <v>1093</v>
      </c>
      <c r="J149" s="43">
        <f t="shared" si="18"/>
        <v>6664</v>
      </c>
      <c r="K149" s="43">
        <f t="shared" si="18"/>
        <v>10908</v>
      </c>
      <c r="L149" s="47">
        <f t="shared" si="18"/>
        <v>9837</v>
      </c>
    </row>
    <row r="150" spans="1:12" ht="20.25" customHeight="1" x14ac:dyDescent="0.25">
      <c r="A150" s="503"/>
      <c r="B150" s="503"/>
      <c r="C150" s="48"/>
    </row>
    <row r="151" spans="1:12" ht="18" customHeight="1" x14ac:dyDescent="0.25">
      <c r="B151" s="9"/>
    </row>
    <row r="152" spans="1:12" ht="18" customHeight="1" x14ac:dyDescent="0.35">
      <c r="A152" s="172" t="s">
        <v>95</v>
      </c>
      <c r="B152" s="55"/>
      <c r="C152" s="54"/>
      <c r="D152" s="56"/>
      <c r="E152" s="56"/>
      <c r="F152" s="56"/>
      <c r="G152" s="56"/>
      <c r="H152" s="56"/>
      <c r="I152" s="56"/>
      <c r="J152" s="56"/>
      <c r="K152" s="56"/>
      <c r="L152" s="56"/>
    </row>
    <row r="153" spans="1:12" ht="18" customHeight="1" thickBot="1" x14ac:dyDescent="0.3">
      <c r="A153" s="75"/>
      <c r="B153" s="76"/>
    </row>
    <row r="154" spans="1:12" s="10" customFormat="1" ht="68.25" customHeight="1" x14ac:dyDescent="0.3">
      <c r="A154" s="173" t="s">
        <v>96</v>
      </c>
      <c r="B154" s="174" t="s">
        <v>97</v>
      </c>
      <c r="C154" s="175" t="s">
        <v>98</v>
      </c>
      <c r="D154" s="176" t="s">
        <v>99</v>
      </c>
      <c r="E154" s="177" t="s">
        <v>100</v>
      </c>
      <c r="F154" s="177" t="s">
        <v>101</v>
      </c>
      <c r="G154" s="178" t="s">
        <v>102</v>
      </c>
    </row>
    <row r="155" spans="1:12" ht="18" customHeight="1" x14ac:dyDescent="0.25">
      <c r="A155" s="623" t="s">
        <v>21</v>
      </c>
      <c r="B155" s="624"/>
      <c r="C155" s="29">
        <v>2014</v>
      </c>
      <c r="D155" s="30"/>
      <c r="E155" s="31"/>
      <c r="F155" s="31"/>
      <c r="G155" s="35"/>
    </row>
    <row r="156" spans="1:12" ht="18" customHeight="1" x14ac:dyDescent="0.25">
      <c r="A156" s="623"/>
      <c r="B156" s="624"/>
      <c r="C156" s="29">
        <v>2015</v>
      </c>
      <c r="D156" s="30"/>
      <c r="E156" s="31"/>
      <c r="F156" s="31"/>
      <c r="G156" s="35"/>
    </row>
    <row r="157" spans="1:12" ht="18" customHeight="1" x14ac:dyDescent="0.25">
      <c r="A157" s="623"/>
      <c r="B157" s="624"/>
      <c r="C157" s="29">
        <v>2016</v>
      </c>
      <c r="D157" s="30"/>
      <c r="E157" s="31"/>
      <c r="F157" s="31"/>
      <c r="G157" s="35"/>
    </row>
    <row r="158" spans="1:12" ht="18" customHeight="1" x14ac:dyDescent="0.25">
      <c r="A158" s="623"/>
      <c r="B158" s="624"/>
      <c r="C158" s="29">
        <v>2017</v>
      </c>
      <c r="D158" s="36"/>
      <c r="E158" s="37"/>
      <c r="F158" s="37"/>
      <c r="G158" s="40"/>
    </row>
    <row r="159" spans="1:12" ht="18" customHeight="1" x14ac:dyDescent="0.25">
      <c r="A159" s="623"/>
      <c r="B159" s="624"/>
      <c r="C159" s="29">
        <v>2018</v>
      </c>
      <c r="D159" s="30"/>
      <c r="E159" s="31"/>
      <c r="F159" s="31"/>
      <c r="G159" s="35"/>
    </row>
    <row r="160" spans="1:12" ht="18" customHeight="1" x14ac:dyDescent="0.25">
      <c r="A160" s="623"/>
      <c r="B160" s="624"/>
      <c r="C160" s="29">
        <v>2019</v>
      </c>
      <c r="D160" s="389"/>
      <c r="E160" s="389"/>
      <c r="F160" s="389"/>
      <c r="G160" s="297"/>
    </row>
    <row r="161" spans="1:10" ht="18" customHeight="1" x14ac:dyDescent="0.25">
      <c r="A161" s="623"/>
      <c r="B161" s="624"/>
      <c r="C161" s="29">
        <v>2020</v>
      </c>
      <c r="D161" s="203">
        <f>SUM('dolnośląskie:ODR woj. zachodniopomorskie'!D161)</f>
        <v>7</v>
      </c>
      <c r="E161" s="203">
        <f>SUM('dolnośląskie:ODR woj. zachodniopomorskie'!E161)</f>
        <v>326</v>
      </c>
      <c r="F161" s="203">
        <f>SUM('dolnośląskie:ODR woj. zachodniopomorskie'!F161)</f>
        <v>28</v>
      </c>
      <c r="G161" s="222">
        <f>SUM('dolnośląskie:ODR woj. zachodniopomorskie'!G161)</f>
        <v>0</v>
      </c>
    </row>
    <row r="162" spans="1:10" ht="18" customHeight="1" thickBot="1" x14ac:dyDescent="0.3">
      <c r="A162" s="625"/>
      <c r="B162" s="626"/>
      <c r="C162" s="41" t="s">
        <v>13</v>
      </c>
      <c r="D162" s="42">
        <f>SUM(D155:D161)</f>
        <v>7</v>
      </c>
      <c r="E162" s="42">
        <f t="shared" ref="E162:G162" si="19">SUM(E155:E161)</f>
        <v>326</v>
      </c>
      <c r="F162" s="42">
        <f t="shared" si="19"/>
        <v>28</v>
      </c>
      <c r="G162" s="47">
        <f t="shared" si="19"/>
        <v>0</v>
      </c>
    </row>
    <row r="163" spans="1:10" ht="18" customHeight="1" x14ac:dyDescent="0.25">
      <c r="A163" s="503"/>
      <c r="B163" s="503"/>
      <c r="C163" s="48"/>
    </row>
    <row r="164" spans="1:10" ht="18" customHeight="1" thickBot="1" x14ac:dyDescent="0.3">
      <c r="B164" s="9"/>
    </row>
    <row r="165" spans="1:10" ht="18.75" x14ac:dyDescent="0.3">
      <c r="A165" s="182" t="s">
        <v>103</v>
      </c>
      <c r="B165" s="183" t="s">
        <v>104</v>
      </c>
      <c r="C165" s="184">
        <v>2014</v>
      </c>
      <c r="D165" s="184">
        <v>2015</v>
      </c>
      <c r="E165" s="184">
        <v>2016</v>
      </c>
      <c r="F165" s="184">
        <v>2017</v>
      </c>
      <c r="G165" s="184">
        <v>2018</v>
      </c>
      <c r="H165" s="184">
        <v>2019</v>
      </c>
      <c r="I165" s="185">
        <v>2020</v>
      </c>
    </row>
    <row r="166" spans="1:10" ht="14.1" customHeight="1" x14ac:dyDescent="0.25">
      <c r="A166" s="186" t="s">
        <v>105</v>
      </c>
      <c r="B166" s="541"/>
      <c r="C166" s="188">
        <f>SUM(C167:C169)</f>
        <v>0</v>
      </c>
      <c r="D166" s="188">
        <f t="shared" ref="D166:I166" si="20">SUM(D167:D169)</f>
        <v>0</v>
      </c>
      <c r="E166" s="188">
        <f t="shared" si="20"/>
        <v>0</v>
      </c>
      <c r="F166" s="188">
        <f t="shared" si="20"/>
        <v>0</v>
      </c>
      <c r="G166" s="188">
        <f t="shared" si="20"/>
        <v>0</v>
      </c>
      <c r="H166" s="548">
        <f>SUM(H167:H168)</f>
        <v>0</v>
      </c>
      <c r="I166" s="250">
        <f t="shared" si="20"/>
        <v>25945017.399999995</v>
      </c>
    </row>
    <row r="167" spans="1:10" ht="15.75" x14ac:dyDescent="0.25">
      <c r="A167" s="190" t="s">
        <v>106</v>
      </c>
      <c r="B167" s="191"/>
      <c r="C167" s="65"/>
      <c r="D167" s="65"/>
      <c r="E167" s="65"/>
      <c r="F167" s="69"/>
      <c r="G167" s="65"/>
      <c r="H167" s="549"/>
      <c r="I167" s="555">
        <f>SUM('dolnośląskie:ODR woj. zachodniopomorskie'!I167)</f>
        <v>15726346.889999997</v>
      </c>
      <c r="J167" s="334"/>
    </row>
    <row r="168" spans="1:10" ht="15.75" x14ac:dyDescent="0.25">
      <c r="A168" s="190" t="s">
        <v>107</v>
      </c>
      <c r="B168" s="191"/>
      <c r="C168" s="65"/>
      <c r="D168" s="65"/>
      <c r="E168" s="65"/>
      <c r="F168" s="69"/>
      <c r="G168" s="65"/>
      <c r="H168" s="549"/>
      <c r="I168" s="555">
        <f>SUM('dolnośląskie:ODR woj. zachodniopomorskie'!I168)</f>
        <v>5022858.2799999993</v>
      </c>
      <c r="J168" s="334"/>
    </row>
    <row r="169" spans="1:10" ht="15.75" x14ac:dyDescent="0.25">
      <c r="A169" s="190" t="s">
        <v>108</v>
      </c>
      <c r="B169" s="191"/>
      <c r="C169" s="65"/>
      <c r="D169" s="65"/>
      <c r="E169" s="65"/>
      <c r="F169" s="69"/>
      <c r="G169" s="65"/>
      <c r="H169" s="549"/>
      <c r="I169" s="555">
        <f>SUM('dolnośląskie:ODR woj. zachodniopomorskie'!I169)</f>
        <v>5195812.2300000004</v>
      </c>
    </row>
    <row r="170" spans="1:10" ht="31.5" x14ac:dyDescent="0.25">
      <c r="A170" s="186" t="s">
        <v>109</v>
      </c>
      <c r="B170" s="550"/>
      <c r="C170" s="65"/>
      <c r="D170" s="65"/>
      <c r="E170" s="65"/>
      <c r="F170" s="69"/>
      <c r="G170" s="65"/>
      <c r="H170" s="549"/>
      <c r="I170" s="555">
        <f>SUM('dolnośląskie:ODR woj. zachodniopomorskie'!I170)</f>
        <v>17082621.307000004</v>
      </c>
    </row>
    <row r="171" spans="1:10" ht="16.5" thickBot="1" x14ac:dyDescent="0.3">
      <c r="A171" s="195" t="s">
        <v>110</v>
      </c>
      <c r="B171" s="196"/>
      <c r="C171" s="197">
        <f t="shared" ref="C171:I171" si="21">C166+C170</f>
        <v>0</v>
      </c>
      <c r="D171" s="197">
        <f t="shared" si="21"/>
        <v>0</v>
      </c>
      <c r="E171" s="197">
        <f t="shared" si="21"/>
        <v>0</v>
      </c>
      <c r="F171" s="197">
        <f t="shared" si="21"/>
        <v>0</v>
      </c>
      <c r="G171" s="197">
        <f t="shared" si="21"/>
        <v>0</v>
      </c>
      <c r="H171" s="551">
        <f t="shared" si="21"/>
        <v>0</v>
      </c>
      <c r="I171" s="252">
        <f t="shared" si="21"/>
        <v>43027638.707000002</v>
      </c>
    </row>
  </sheetData>
  <mergeCells count="49">
    <mergeCell ref="B10:B11"/>
    <mergeCell ref="C10:C11"/>
    <mergeCell ref="A12:B19"/>
    <mergeCell ref="C21:C22"/>
    <mergeCell ref="A23:B30"/>
    <mergeCell ref="D34:D35"/>
    <mergeCell ref="A36:B43"/>
    <mergeCell ref="A48:A49"/>
    <mergeCell ref="B48:B49"/>
    <mergeCell ref="C48:C49"/>
    <mergeCell ref="D48:D49"/>
    <mergeCell ref="A34:A35"/>
    <mergeCell ref="B34:B35"/>
    <mergeCell ref="C34:C35"/>
    <mergeCell ref="A50:B57"/>
    <mergeCell ref="A61:A62"/>
    <mergeCell ref="B61:B62"/>
    <mergeCell ref="C61:C62"/>
    <mergeCell ref="A63:B70"/>
    <mergeCell ref="D72:D73"/>
    <mergeCell ref="A74:B81"/>
    <mergeCell ref="A83:A84"/>
    <mergeCell ref="B83:B84"/>
    <mergeCell ref="C83:C84"/>
    <mergeCell ref="D83:D84"/>
    <mergeCell ref="A72:A73"/>
    <mergeCell ref="B72:B73"/>
    <mergeCell ref="C72:C73"/>
    <mergeCell ref="A85:B92"/>
    <mergeCell ref="A94:A95"/>
    <mergeCell ref="B94:B95"/>
    <mergeCell ref="A96:B102"/>
    <mergeCell ref="A106:A107"/>
    <mergeCell ref="B106:B107"/>
    <mergeCell ref="C106:C107"/>
    <mergeCell ref="A108:B115"/>
    <mergeCell ref="A118:B125"/>
    <mergeCell ref="A129:A130"/>
    <mergeCell ref="B129:B130"/>
    <mergeCell ref="C129:C130"/>
    <mergeCell ref="A142:B149"/>
    <mergeCell ref="A155:B162"/>
    <mergeCell ref="I129:O129"/>
    <mergeCell ref="A131:B138"/>
    <mergeCell ref="A140:A141"/>
    <mergeCell ref="B140:B141"/>
    <mergeCell ref="C140:C141"/>
    <mergeCell ref="D140:G140"/>
    <mergeCell ref="H140:L140"/>
  </mergeCell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171"/>
  <sheetViews>
    <sheetView topLeftCell="B2" workbookViewId="0">
      <selection activeCell="H141" sqref="H141"/>
    </sheetView>
  </sheetViews>
  <sheetFormatPr defaultColWidth="8.85546875" defaultRowHeight="15" x14ac:dyDescent="0.25"/>
  <cols>
    <col min="1" max="1" width="87.28515625" customWidth="1"/>
    <col min="2" max="2" width="29.42578125" customWidth="1"/>
    <col min="3" max="3" width="15.7109375" customWidth="1"/>
    <col min="4" max="4" width="16.140625" customWidth="1"/>
    <col min="5" max="5" width="15.28515625" customWidth="1"/>
    <col min="6" max="6" width="18.42578125" customWidth="1"/>
    <col min="7" max="7" width="15.85546875" customWidth="1"/>
    <col min="8" max="8" width="16" customWidth="1"/>
    <col min="9" max="9" width="16.42578125" customWidth="1"/>
    <col min="10" max="10" width="17" customWidth="1"/>
    <col min="11" max="11" width="16.85546875" customWidth="1"/>
    <col min="12" max="12" width="17" customWidth="1"/>
    <col min="13" max="13" width="15.42578125" customWidth="1"/>
    <col min="14" max="14" width="14.85546875" customWidth="1"/>
    <col min="15" max="15" width="13.140625" customWidth="1"/>
    <col min="16" max="17" width="11.85546875" customWidth="1"/>
    <col min="18" max="18" width="12" customWidth="1"/>
  </cols>
  <sheetData>
    <row r="1" spans="1:17" s="1" customFormat="1" ht="31.5" x14ac:dyDescent="0.5">
      <c r="A1" s="1" t="s">
        <v>0</v>
      </c>
      <c r="H1" s="722" t="s">
        <v>183</v>
      </c>
      <c r="I1" s="722"/>
      <c r="J1" s="722"/>
      <c r="K1" s="722"/>
      <c r="L1" s="722"/>
      <c r="M1" s="722"/>
      <c r="N1" s="722"/>
      <c r="O1" s="722"/>
    </row>
    <row r="2" spans="1:17" s="2" customFormat="1" ht="15.75" x14ac:dyDescent="0.25">
      <c r="H2" s="722"/>
      <c r="I2" s="722"/>
      <c r="J2" s="722"/>
      <c r="K2" s="722"/>
      <c r="L2" s="722"/>
      <c r="M2" s="722"/>
      <c r="N2" s="722"/>
      <c r="O2" s="722"/>
    </row>
    <row r="3" spans="1:17" s="2" customFormat="1" ht="15.75" x14ac:dyDescent="0.25">
      <c r="A3" s="3" t="s">
        <v>1</v>
      </c>
      <c r="H3" s="722"/>
      <c r="I3" s="722"/>
      <c r="J3" s="722"/>
      <c r="K3" s="722"/>
      <c r="L3" s="722"/>
      <c r="M3" s="722"/>
      <c r="N3" s="722"/>
      <c r="O3" s="722"/>
    </row>
    <row r="4" spans="1:17" s="2" customFormat="1" ht="15.75" x14ac:dyDescent="0.25">
      <c r="A4" s="4" t="s">
        <v>184</v>
      </c>
    </row>
    <row r="5" spans="1:17" s="2" customFormat="1" ht="15.75" x14ac:dyDescent="0.25">
      <c r="A5" s="5" t="s">
        <v>185</v>
      </c>
    </row>
    <row r="6" spans="1:17" s="2" customFormat="1" ht="15.75" x14ac:dyDescent="0.25"/>
    <row r="8" spans="1:17" ht="21" x14ac:dyDescent="0.35">
      <c r="A8" s="6" t="s">
        <v>3</v>
      </c>
      <c r="B8" s="7"/>
      <c r="C8" s="8"/>
      <c r="D8" s="8"/>
      <c r="E8" s="8"/>
      <c r="F8" s="8"/>
      <c r="G8" s="8"/>
      <c r="H8" s="8"/>
      <c r="I8" s="8"/>
      <c r="J8" s="8"/>
      <c r="K8" s="8"/>
      <c r="L8" s="8"/>
      <c r="M8" s="8"/>
      <c r="N8" s="8"/>
    </row>
    <row r="9" spans="1:17" ht="15.75" thickBot="1" x14ac:dyDescent="0.3">
      <c r="B9" s="9"/>
      <c r="O9" s="10"/>
      <c r="P9" s="10"/>
    </row>
    <row r="10" spans="1:17" s="10" customFormat="1" ht="18.75" x14ac:dyDescent="0.3">
      <c r="A10" s="11"/>
      <c r="B10" s="690" t="s">
        <v>4</v>
      </c>
      <c r="C10" s="692" t="s">
        <v>5</v>
      </c>
      <c r="D10" s="12"/>
      <c r="E10" s="13"/>
      <c r="F10" s="14" t="s">
        <v>6</v>
      </c>
      <c r="G10" s="15"/>
      <c r="H10" s="16"/>
      <c r="I10" s="17" t="s">
        <v>7</v>
      </c>
      <c r="J10" s="13"/>
      <c r="K10" s="13"/>
      <c r="L10" s="13"/>
      <c r="M10" s="13"/>
      <c r="N10" s="13"/>
      <c r="O10" s="18"/>
    </row>
    <row r="11" spans="1:17" s="10" customFormat="1" ht="90" customHeight="1" x14ac:dyDescent="0.3">
      <c r="A11" s="19" t="s">
        <v>8</v>
      </c>
      <c r="B11" s="691"/>
      <c r="C11" s="693"/>
      <c r="D11" s="20" t="s">
        <v>9</v>
      </c>
      <c r="E11" s="21" t="s">
        <v>10</v>
      </c>
      <c r="F11" s="22" t="s">
        <v>11</v>
      </c>
      <c r="G11" s="23" t="s">
        <v>12</v>
      </c>
      <c r="H11" s="24" t="s">
        <v>13</v>
      </c>
      <c r="I11" s="25" t="s">
        <v>14</v>
      </c>
      <c r="J11" s="26" t="s">
        <v>15</v>
      </c>
      <c r="K11" s="26" t="s">
        <v>16</v>
      </c>
      <c r="L11" s="27" t="s">
        <v>17</v>
      </c>
      <c r="M11" s="27" t="s">
        <v>18</v>
      </c>
      <c r="N11" s="27" t="s">
        <v>19</v>
      </c>
      <c r="O11" s="28" t="s">
        <v>20</v>
      </c>
    </row>
    <row r="12" spans="1:17" ht="15" customHeight="1" x14ac:dyDescent="0.25">
      <c r="A12" s="630" t="s">
        <v>21</v>
      </c>
      <c r="B12" s="646"/>
      <c r="C12" s="29">
        <v>2014</v>
      </c>
      <c r="D12" s="30"/>
      <c r="E12" s="31"/>
      <c r="F12" s="31"/>
      <c r="G12" s="32"/>
      <c r="H12" s="33">
        <f>SUM(D12:G12)</f>
        <v>0</v>
      </c>
      <c r="I12" s="34"/>
      <c r="J12" s="31"/>
      <c r="K12" s="31"/>
      <c r="L12" s="31"/>
      <c r="M12" s="31"/>
      <c r="N12" s="31"/>
      <c r="O12" s="35"/>
      <c r="P12" s="10"/>
      <c r="Q12" s="10"/>
    </row>
    <row r="13" spans="1:17" x14ac:dyDescent="0.25">
      <c r="A13" s="630"/>
      <c r="B13" s="646"/>
      <c r="C13" s="29">
        <v>2015</v>
      </c>
      <c r="D13" s="30"/>
      <c r="E13" s="31"/>
      <c r="F13" s="31"/>
      <c r="G13" s="32"/>
      <c r="H13" s="33">
        <f t="shared" ref="H13:H18" si="0">SUM(D13:G13)</f>
        <v>0</v>
      </c>
      <c r="I13" s="34"/>
      <c r="J13" s="31"/>
      <c r="K13" s="31"/>
      <c r="L13" s="31"/>
      <c r="M13" s="31"/>
      <c r="N13" s="31"/>
      <c r="O13" s="35"/>
      <c r="P13" s="10"/>
      <c r="Q13" s="10"/>
    </row>
    <row r="14" spans="1:17" x14ac:dyDescent="0.25">
      <c r="A14" s="630"/>
      <c r="B14" s="646"/>
      <c r="C14" s="29">
        <v>2016</v>
      </c>
      <c r="D14" s="30"/>
      <c r="E14" s="31"/>
      <c r="F14" s="31"/>
      <c r="G14" s="32"/>
      <c r="H14" s="33">
        <f t="shared" si="0"/>
        <v>0</v>
      </c>
      <c r="I14" s="34"/>
      <c r="J14" s="31"/>
      <c r="K14" s="31"/>
      <c r="L14" s="31"/>
      <c r="M14" s="31"/>
      <c r="N14" s="31"/>
      <c r="O14" s="35"/>
      <c r="P14" s="10"/>
      <c r="Q14" s="10"/>
    </row>
    <row r="15" spans="1:17" x14ac:dyDescent="0.25">
      <c r="A15" s="630"/>
      <c r="B15" s="646"/>
      <c r="C15" s="29">
        <v>2017</v>
      </c>
      <c r="D15" s="36"/>
      <c r="E15" s="37"/>
      <c r="F15" s="37"/>
      <c r="G15" s="38"/>
      <c r="H15" s="33">
        <f t="shared" si="0"/>
        <v>0</v>
      </c>
      <c r="I15" s="39"/>
      <c r="J15" s="37"/>
      <c r="K15" s="37"/>
      <c r="L15" s="37"/>
      <c r="M15" s="37"/>
      <c r="N15" s="37"/>
      <c r="O15" s="40"/>
      <c r="P15" s="10"/>
      <c r="Q15" s="10"/>
    </row>
    <row r="16" spans="1:17" x14ac:dyDescent="0.25">
      <c r="A16" s="630"/>
      <c r="B16" s="646"/>
      <c r="C16" s="29">
        <v>2018</v>
      </c>
      <c r="D16" s="30"/>
      <c r="E16" s="31"/>
      <c r="F16" s="31"/>
      <c r="G16" s="32"/>
      <c r="H16" s="33">
        <f t="shared" si="0"/>
        <v>0</v>
      </c>
      <c r="I16" s="34"/>
      <c r="J16" s="31"/>
      <c r="K16" s="31"/>
      <c r="L16" s="31"/>
      <c r="M16" s="31"/>
      <c r="N16" s="31"/>
      <c r="O16" s="35"/>
      <c r="P16" s="10"/>
      <c r="Q16" s="10"/>
    </row>
    <row r="17" spans="1:17" x14ac:dyDescent="0.25">
      <c r="A17" s="630"/>
      <c r="B17" s="646"/>
      <c r="C17" s="29">
        <v>2019</v>
      </c>
      <c r="D17" s="30"/>
      <c r="E17" s="31"/>
      <c r="F17" s="31"/>
      <c r="G17" s="32"/>
      <c r="H17" s="33">
        <f t="shared" si="0"/>
        <v>0</v>
      </c>
      <c r="I17" s="34"/>
      <c r="J17" s="31"/>
      <c r="K17" s="31"/>
      <c r="L17" s="31"/>
      <c r="M17" s="31"/>
      <c r="N17" s="31"/>
      <c r="O17" s="35"/>
      <c r="P17" s="10"/>
      <c r="Q17" s="10"/>
    </row>
    <row r="18" spans="1:17" x14ac:dyDescent="0.25">
      <c r="A18" s="630"/>
      <c r="B18" s="646"/>
      <c r="C18" s="29">
        <v>2020</v>
      </c>
      <c r="D18" s="30">
        <v>7</v>
      </c>
      <c r="E18" s="31"/>
      <c r="F18" s="31">
        <v>1</v>
      </c>
      <c r="G18" s="32"/>
      <c r="H18" s="33">
        <f t="shared" si="0"/>
        <v>8</v>
      </c>
      <c r="I18" s="34"/>
      <c r="J18" s="31"/>
      <c r="K18" s="31"/>
      <c r="L18" s="31"/>
      <c r="M18" s="31"/>
      <c r="N18" s="31">
        <v>7</v>
      </c>
      <c r="O18" s="35">
        <v>1</v>
      </c>
      <c r="P18" s="10"/>
      <c r="Q18" s="10"/>
    </row>
    <row r="19" spans="1:17" ht="77.25" customHeight="1" thickBot="1" x14ac:dyDescent="0.3">
      <c r="A19" s="647"/>
      <c r="B19" s="648"/>
      <c r="C19" s="41" t="s">
        <v>13</v>
      </c>
      <c r="D19" s="42">
        <f>SUM(D12:D18)</f>
        <v>7</v>
      </c>
      <c r="E19" s="43">
        <f>SUM(E12:E18)</f>
        <v>0</v>
      </c>
      <c r="F19" s="43">
        <f>SUM(F12:F18)</f>
        <v>1</v>
      </c>
      <c r="G19" s="44"/>
      <c r="H19" s="45">
        <f>SUM(D19:G19)</f>
        <v>8</v>
      </c>
      <c r="I19" s="43">
        <f t="shared" ref="I19:O19" si="1">SUM(I12:I18)</f>
        <v>0</v>
      </c>
      <c r="J19" s="46">
        <f t="shared" si="1"/>
        <v>0</v>
      </c>
      <c r="K19" s="43">
        <f t="shared" si="1"/>
        <v>0</v>
      </c>
      <c r="L19" s="43">
        <f t="shared" si="1"/>
        <v>0</v>
      </c>
      <c r="M19" s="43">
        <f t="shared" si="1"/>
        <v>0</v>
      </c>
      <c r="N19" s="43">
        <f t="shared" si="1"/>
        <v>7</v>
      </c>
      <c r="O19" s="47">
        <f t="shared" si="1"/>
        <v>1</v>
      </c>
      <c r="P19" s="10"/>
      <c r="Q19" s="10"/>
    </row>
    <row r="20" spans="1:17" ht="15.75" thickBot="1" x14ac:dyDescent="0.3">
      <c r="B20" s="9"/>
      <c r="D20" s="48"/>
      <c r="O20" s="10"/>
      <c r="P20" s="10"/>
    </row>
    <row r="21" spans="1:17" s="10" customFormat="1" ht="18.75" x14ac:dyDescent="0.3">
      <c r="A21" s="11"/>
      <c r="B21" s="49"/>
      <c r="C21" s="692" t="s">
        <v>5</v>
      </c>
      <c r="D21" s="12"/>
      <c r="E21" s="13"/>
      <c r="F21" s="14" t="s">
        <v>6</v>
      </c>
      <c r="G21" s="15"/>
      <c r="H21" s="16"/>
    </row>
    <row r="22" spans="1:17" s="10" customFormat="1" ht="44.25" customHeight="1" x14ac:dyDescent="0.3">
      <c r="A22" s="50" t="s">
        <v>22</v>
      </c>
      <c r="B22" s="267" t="s">
        <v>23</v>
      </c>
      <c r="C22" s="693"/>
      <c r="D22" s="20" t="s">
        <v>9</v>
      </c>
      <c r="E22" s="22" t="s">
        <v>10</v>
      </c>
      <c r="F22" s="22" t="s">
        <v>11</v>
      </c>
      <c r="G22" s="23" t="s">
        <v>12</v>
      </c>
      <c r="H22" s="24" t="s">
        <v>13</v>
      </c>
    </row>
    <row r="23" spans="1:17" ht="15" customHeight="1" x14ac:dyDescent="0.25">
      <c r="A23" s="630" t="s">
        <v>21</v>
      </c>
      <c r="B23" s="646"/>
      <c r="C23" s="29">
        <v>2014</v>
      </c>
      <c r="D23" s="30"/>
      <c r="E23" s="31"/>
      <c r="F23" s="31"/>
      <c r="G23" s="32"/>
      <c r="H23" s="33">
        <f>SUM(D23:G23)</f>
        <v>0</v>
      </c>
    </row>
    <row r="24" spans="1:17" x14ac:dyDescent="0.25">
      <c r="A24" s="630"/>
      <c r="B24" s="646"/>
      <c r="C24" s="29">
        <v>2015</v>
      </c>
      <c r="D24" s="30"/>
      <c r="E24" s="31"/>
      <c r="F24" s="31"/>
      <c r="G24" s="32"/>
      <c r="H24" s="33">
        <f t="shared" ref="H24:H29" si="2">SUM(D24:G24)</f>
        <v>0</v>
      </c>
    </row>
    <row r="25" spans="1:17" x14ac:dyDescent="0.25">
      <c r="A25" s="630"/>
      <c r="B25" s="646"/>
      <c r="C25" s="29">
        <v>2016</v>
      </c>
      <c r="D25" s="30"/>
      <c r="E25" s="31"/>
      <c r="F25" s="31"/>
      <c r="G25" s="32"/>
      <c r="H25" s="33">
        <f t="shared" si="2"/>
        <v>0</v>
      </c>
    </row>
    <row r="26" spans="1:17" x14ac:dyDescent="0.25">
      <c r="A26" s="630"/>
      <c r="B26" s="646"/>
      <c r="C26" s="29">
        <v>2017</v>
      </c>
      <c r="D26" s="36"/>
      <c r="E26" s="37"/>
      <c r="F26" s="37"/>
      <c r="G26" s="38"/>
      <c r="H26" s="33">
        <f t="shared" si="2"/>
        <v>0</v>
      </c>
    </row>
    <row r="27" spans="1:17" x14ac:dyDescent="0.25">
      <c r="A27" s="630"/>
      <c r="B27" s="646"/>
      <c r="C27" s="29">
        <v>2018</v>
      </c>
      <c r="D27" s="30"/>
      <c r="E27" s="31"/>
      <c r="F27" s="31"/>
      <c r="G27" s="32"/>
      <c r="H27" s="33">
        <f t="shared" si="2"/>
        <v>0</v>
      </c>
    </row>
    <row r="28" spans="1:17" x14ac:dyDescent="0.25">
      <c r="A28" s="630"/>
      <c r="B28" s="646"/>
      <c r="C28" s="29">
        <v>2019</v>
      </c>
      <c r="D28" s="30"/>
      <c r="E28" s="31"/>
      <c r="F28" s="31"/>
      <c r="G28" s="32"/>
      <c r="H28" s="33">
        <f t="shared" si="2"/>
        <v>0</v>
      </c>
    </row>
    <row r="29" spans="1:17" x14ac:dyDescent="0.25">
      <c r="A29" s="630"/>
      <c r="B29" s="646"/>
      <c r="C29" s="29">
        <v>2020</v>
      </c>
      <c r="D29" s="30">
        <v>10676</v>
      </c>
      <c r="E29" s="31"/>
      <c r="F29" s="31">
        <v>46</v>
      </c>
      <c r="G29" s="32"/>
      <c r="H29" s="33">
        <f t="shared" si="2"/>
        <v>10722</v>
      </c>
    </row>
    <row r="30" spans="1:17" ht="24" customHeight="1" thickBot="1" x14ac:dyDescent="0.3">
      <c r="A30" s="647"/>
      <c r="B30" s="648"/>
      <c r="C30" s="41" t="s">
        <v>13</v>
      </c>
      <c r="D30" s="42">
        <f>SUM(D23:D29)</f>
        <v>10676</v>
      </c>
      <c r="E30" s="43">
        <f>SUM(E23:E29)</f>
        <v>0</v>
      </c>
      <c r="F30" s="43">
        <f>SUM(F23:F29)</f>
        <v>46</v>
      </c>
      <c r="G30" s="43">
        <f>SUM(G23:G29)</f>
        <v>0</v>
      </c>
      <c r="H30" s="45">
        <f t="shared" ref="H30" si="3">SUM(D30:F30)</f>
        <v>10722</v>
      </c>
    </row>
    <row r="31" spans="1:17" x14ac:dyDescent="0.25">
      <c r="A31" s="52"/>
      <c r="B31" s="53"/>
      <c r="D31" s="48"/>
    </row>
    <row r="32" spans="1:17" ht="21" x14ac:dyDescent="0.35">
      <c r="A32" s="54" t="s">
        <v>24</v>
      </c>
      <c r="B32" s="55"/>
      <c r="C32" s="54"/>
      <c r="D32" s="56"/>
      <c r="E32" s="56"/>
      <c r="F32" s="56"/>
      <c r="G32" s="56"/>
      <c r="H32" s="56"/>
      <c r="I32" s="56"/>
      <c r="J32" s="56"/>
      <c r="K32" s="56"/>
      <c r="L32" s="56"/>
      <c r="M32" s="56"/>
      <c r="N32" s="56"/>
      <c r="O32" s="56"/>
    </row>
    <row r="33" spans="1:13" ht="15.75" thickBot="1" x14ac:dyDescent="0.3">
      <c r="B33" s="9"/>
    </row>
    <row r="34" spans="1:13" ht="21" customHeight="1" x14ac:dyDescent="0.25">
      <c r="A34" s="684" t="s">
        <v>25</v>
      </c>
      <c r="B34" s="686" t="s">
        <v>26</v>
      </c>
      <c r="C34" s="688" t="s">
        <v>5</v>
      </c>
      <c r="D34" s="670" t="s">
        <v>27</v>
      </c>
      <c r="E34" s="57" t="s">
        <v>7</v>
      </c>
      <c r="F34" s="58"/>
      <c r="G34" s="58"/>
      <c r="H34" s="58"/>
      <c r="I34" s="58"/>
      <c r="J34" s="58"/>
      <c r="K34" s="59"/>
    </row>
    <row r="35" spans="1:13" ht="98.25" customHeight="1" x14ac:dyDescent="0.25">
      <c r="A35" s="685"/>
      <c r="B35" s="687"/>
      <c r="C35" s="689"/>
      <c r="D35" s="671"/>
      <c r="E35" s="60" t="s">
        <v>14</v>
      </c>
      <c r="F35" s="61" t="s">
        <v>15</v>
      </c>
      <c r="G35" s="61" t="s">
        <v>16</v>
      </c>
      <c r="H35" s="62" t="s">
        <v>17</v>
      </c>
      <c r="I35" s="62" t="s">
        <v>28</v>
      </c>
      <c r="J35" s="63" t="s">
        <v>19</v>
      </c>
      <c r="K35" s="64" t="s">
        <v>20</v>
      </c>
    </row>
    <row r="36" spans="1:13" ht="15" customHeight="1" x14ac:dyDescent="0.25">
      <c r="A36" s="623" t="s">
        <v>186</v>
      </c>
      <c r="B36" s="624"/>
      <c r="C36" s="29">
        <v>2014</v>
      </c>
      <c r="D36" s="65"/>
      <c r="E36" s="66"/>
      <c r="F36" s="67"/>
      <c r="G36" s="67"/>
      <c r="H36" s="67"/>
      <c r="I36" s="67"/>
      <c r="J36" s="67"/>
      <c r="K36" s="68"/>
    </row>
    <row r="37" spans="1:13" x14ac:dyDescent="0.25">
      <c r="A37" s="623"/>
      <c r="B37" s="624"/>
      <c r="C37" s="29">
        <v>2015</v>
      </c>
      <c r="D37" s="65"/>
      <c r="E37" s="34"/>
      <c r="F37" s="31"/>
      <c r="G37" s="31"/>
      <c r="H37" s="31"/>
      <c r="I37" s="31"/>
      <c r="J37" s="31"/>
      <c r="K37" s="35"/>
    </row>
    <row r="38" spans="1:13" x14ac:dyDescent="0.25">
      <c r="A38" s="623"/>
      <c r="B38" s="624"/>
      <c r="C38" s="29">
        <v>2016</v>
      </c>
      <c r="D38" s="65"/>
      <c r="E38" s="34"/>
      <c r="F38" s="31"/>
      <c r="G38" s="31"/>
      <c r="H38" s="31"/>
      <c r="I38" s="31"/>
      <c r="J38" s="31"/>
      <c r="K38" s="35"/>
    </row>
    <row r="39" spans="1:13" x14ac:dyDescent="0.25">
      <c r="A39" s="623"/>
      <c r="B39" s="624"/>
      <c r="C39" s="29">
        <v>2017</v>
      </c>
      <c r="D39" s="69"/>
      <c r="E39" s="39"/>
      <c r="F39" s="37"/>
      <c r="G39" s="37"/>
      <c r="H39" s="37"/>
      <c r="I39" s="37"/>
      <c r="J39" s="37"/>
      <c r="K39" s="40"/>
    </row>
    <row r="40" spans="1:13" x14ac:dyDescent="0.25">
      <c r="A40" s="623"/>
      <c r="B40" s="624"/>
      <c r="C40" s="29">
        <v>2018</v>
      </c>
      <c r="D40" s="65"/>
      <c r="E40" s="34"/>
      <c r="F40" s="31"/>
      <c r="G40" s="31"/>
      <c r="H40" s="31"/>
      <c r="I40" s="31"/>
      <c r="J40" s="31"/>
      <c r="K40" s="35"/>
    </row>
    <row r="41" spans="1:13" x14ac:dyDescent="0.25">
      <c r="A41" s="623"/>
      <c r="B41" s="624"/>
      <c r="C41" s="29">
        <v>2019</v>
      </c>
      <c r="D41" s="65"/>
      <c r="E41" s="34"/>
      <c r="F41" s="31"/>
      <c r="G41" s="31"/>
      <c r="H41" s="31"/>
      <c r="I41" s="31"/>
      <c r="J41" s="31"/>
      <c r="K41" s="35"/>
    </row>
    <row r="42" spans="1:13" ht="17.25" customHeight="1" x14ac:dyDescent="0.25">
      <c r="A42" s="623"/>
      <c r="B42" s="624"/>
      <c r="C42" s="29">
        <v>2020</v>
      </c>
      <c r="D42" s="65">
        <v>2</v>
      </c>
      <c r="E42" s="34"/>
      <c r="F42" s="31"/>
      <c r="G42" s="31"/>
      <c r="H42" s="31"/>
      <c r="I42" s="31"/>
      <c r="J42" s="31"/>
      <c r="K42" s="35">
        <v>2</v>
      </c>
    </row>
    <row r="43" spans="1:13" ht="35.25" customHeight="1" thickBot="1" x14ac:dyDescent="0.3">
      <c r="A43" s="625"/>
      <c r="B43" s="626"/>
      <c r="C43" s="41" t="s">
        <v>13</v>
      </c>
      <c r="D43" s="70">
        <f>SUM(D36:D42)</f>
        <v>2</v>
      </c>
      <c r="E43" s="46">
        <f t="shared" ref="E43:J43" si="4">SUM(E36:E42)</f>
        <v>0</v>
      </c>
      <c r="F43" s="43">
        <f t="shared" si="4"/>
        <v>0</v>
      </c>
      <c r="G43" s="43">
        <f t="shared" si="4"/>
        <v>0</v>
      </c>
      <c r="H43" s="43">
        <f t="shared" si="4"/>
        <v>0</v>
      </c>
      <c r="I43" s="43">
        <f t="shared" si="4"/>
        <v>0</v>
      </c>
      <c r="J43" s="43">
        <f t="shared" si="4"/>
        <v>0</v>
      </c>
      <c r="K43" s="47">
        <f>SUM(K36:K42)</f>
        <v>2</v>
      </c>
    </row>
    <row r="44" spans="1:13" x14ac:dyDescent="0.25">
      <c r="B44" s="9"/>
    </row>
    <row r="45" spans="1:13" x14ac:dyDescent="0.25">
      <c r="B45" s="9"/>
    </row>
    <row r="46" spans="1:13" ht="21" x14ac:dyDescent="0.35">
      <c r="A46" s="71" t="s">
        <v>30</v>
      </c>
      <c r="B46" s="72"/>
      <c r="C46" s="71"/>
      <c r="D46" s="73"/>
      <c r="E46" s="73"/>
      <c r="F46" s="73"/>
      <c r="G46" s="73"/>
      <c r="H46" s="73"/>
      <c r="I46" s="73"/>
      <c r="J46" s="73"/>
      <c r="K46" s="73"/>
      <c r="L46" s="74"/>
      <c r="M46" s="74"/>
    </row>
    <row r="47" spans="1:13" ht="14.25" customHeight="1" thickBot="1" x14ac:dyDescent="0.3">
      <c r="A47" s="75"/>
      <c r="B47" s="76"/>
    </row>
    <row r="48" spans="1:13" ht="14.25" customHeight="1" x14ac:dyDescent="0.25">
      <c r="A48" s="676" t="s">
        <v>31</v>
      </c>
      <c r="B48" s="678" t="s">
        <v>32</v>
      </c>
      <c r="C48" s="680" t="s">
        <v>5</v>
      </c>
      <c r="D48" s="682" t="s">
        <v>33</v>
      </c>
      <c r="E48" s="77" t="s">
        <v>7</v>
      </c>
      <c r="F48" s="78"/>
      <c r="G48" s="78"/>
      <c r="H48" s="78"/>
      <c r="I48" s="78"/>
      <c r="J48" s="78"/>
      <c r="K48" s="79"/>
    </row>
    <row r="49" spans="1:14" s="10" customFormat="1" ht="117" customHeight="1" x14ac:dyDescent="0.25">
      <c r="A49" s="677"/>
      <c r="B49" s="679"/>
      <c r="C49" s="681"/>
      <c r="D49" s="683"/>
      <c r="E49" s="80" t="s">
        <v>14</v>
      </c>
      <c r="F49" s="81" t="s">
        <v>15</v>
      </c>
      <c r="G49" s="81" t="s">
        <v>16</v>
      </c>
      <c r="H49" s="82" t="s">
        <v>17</v>
      </c>
      <c r="I49" s="82" t="s">
        <v>28</v>
      </c>
      <c r="J49" s="83" t="s">
        <v>19</v>
      </c>
      <c r="K49" s="84" t="s">
        <v>20</v>
      </c>
    </row>
    <row r="50" spans="1:14" ht="15" customHeight="1" x14ac:dyDescent="0.25">
      <c r="A50" s="630" t="s">
        <v>187</v>
      </c>
      <c r="B50" s="646"/>
      <c r="C50" s="29">
        <v>2014</v>
      </c>
      <c r="D50" s="85"/>
      <c r="E50" s="34"/>
      <c r="F50" s="31"/>
      <c r="G50" s="31"/>
      <c r="H50" s="31"/>
      <c r="I50" s="31"/>
      <c r="J50" s="31"/>
      <c r="K50" s="35"/>
    </row>
    <row r="51" spans="1:14" x14ac:dyDescent="0.25">
      <c r="A51" s="630"/>
      <c r="B51" s="646"/>
      <c r="C51" s="29">
        <v>2015</v>
      </c>
      <c r="D51" s="85"/>
      <c r="E51" s="34"/>
      <c r="F51" s="31"/>
      <c r="G51" s="31"/>
      <c r="H51" s="31"/>
      <c r="I51" s="31"/>
      <c r="J51" s="31"/>
      <c r="K51" s="35"/>
    </row>
    <row r="52" spans="1:14" x14ac:dyDescent="0.25">
      <c r="A52" s="630"/>
      <c r="B52" s="646"/>
      <c r="C52" s="29">
        <v>2016</v>
      </c>
      <c r="D52" s="85"/>
      <c r="E52" s="34"/>
      <c r="F52" s="31"/>
      <c r="G52" s="31"/>
      <c r="H52" s="31"/>
      <c r="I52" s="31"/>
      <c r="J52" s="31"/>
      <c r="K52" s="35"/>
    </row>
    <row r="53" spans="1:14" x14ac:dyDescent="0.25">
      <c r="A53" s="630"/>
      <c r="B53" s="646"/>
      <c r="C53" s="29">
        <v>2017</v>
      </c>
      <c r="D53" s="86"/>
      <c r="E53" s="39"/>
      <c r="F53" s="37"/>
      <c r="G53" s="37"/>
      <c r="H53" s="37"/>
      <c r="I53" s="37"/>
      <c r="J53" s="37"/>
      <c r="K53" s="40"/>
    </row>
    <row r="54" spans="1:14" x14ac:dyDescent="0.25">
      <c r="A54" s="630"/>
      <c r="B54" s="646"/>
      <c r="C54" s="29">
        <v>2018</v>
      </c>
      <c r="D54" s="85"/>
      <c r="E54" s="34"/>
      <c r="F54" s="31"/>
      <c r="G54" s="31"/>
      <c r="H54" s="31"/>
      <c r="I54" s="31"/>
      <c r="J54" s="31"/>
      <c r="K54" s="35"/>
    </row>
    <row r="55" spans="1:14" x14ac:dyDescent="0.25">
      <c r="A55" s="630"/>
      <c r="B55" s="646"/>
      <c r="C55" s="29">
        <v>2019</v>
      </c>
      <c r="D55" s="85"/>
      <c r="E55" s="34"/>
      <c r="F55" s="31"/>
      <c r="G55" s="31"/>
      <c r="H55" s="31"/>
      <c r="I55" s="31"/>
      <c r="J55" s="31"/>
      <c r="K55" s="35"/>
    </row>
    <row r="56" spans="1:14" x14ac:dyDescent="0.25">
      <c r="A56" s="630"/>
      <c r="B56" s="646"/>
      <c r="C56" s="29">
        <v>2020</v>
      </c>
      <c r="D56" s="85">
        <v>4</v>
      </c>
      <c r="E56" s="34"/>
      <c r="F56" s="31"/>
      <c r="G56" s="31"/>
      <c r="H56" s="31"/>
      <c r="I56" s="31"/>
      <c r="J56" s="31"/>
      <c r="K56" s="35">
        <v>4</v>
      </c>
    </row>
    <row r="57" spans="1:14" ht="94.9" customHeight="1" thickBot="1" x14ac:dyDescent="0.3">
      <c r="A57" s="647"/>
      <c r="B57" s="648"/>
      <c r="C57" s="41" t="s">
        <v>13</v>
      </c>
      <c r="D57" s="87">
        <f t="shared" ref="D57:I57" si="5">SUM(D50:D56)</f>
        <v>4</v>
      </c>
      <c r="E57" s="46">
        <f t="shared" si="5"/>
        <v>0</v>
      </c>
      <c r="F57" s="43">
        <f t="shared" si="5"/>
        <v>0</v>
      </c>
      <c r="G57" s="43">
        <f t="shared" si="5"/>
        <v>0</v>
      </c>
      <c r="H57" s="43">
        <f t="shared" si="5"/>
        <v>0</v>
      </c>
      <c r="I57" s="43">
        <f t="shared" si="5"/>
        <v>0</v>
      </c>
      <c r="J57" s="43">
        <f>SUM(J50:J56)</f>
        <v>0</v>
      </c>
      <c r="K57" s="47">
        <f>SUM(K50:K56)</f>
        <v>4</v>
      </c>
    </row>
    <row r="58" spans="1:14" x14ac:dyDescent="0.25">
      <c r="B58" s="9"/>
    </row>
    <row r="59" spans="1:14" ht="21" x14ac:dyDescent="0.35">
      <c r="A59" s="88" t="s">
        <v>34</v>
      </c>
      <c r="B59" s="89"/>
      <c r="C59" s="88"/>
      <c r="D59" s="90"/>
      <c r="E59" s="90"/>
      <c r="F59" s="90"/>
      <c r="G59" s="90"/>
      <c r="H59" s="90"/>
      <c r="I59" s="90"/>
      <c r="J59" s="90"/>
      <c r="K59" s="90"/>
      <c r="L59" s="90"/>
      <c r="M59" s="10"/>
    </row>
    <row r="60" spans="1:14" ht="15" customHeight="1" thickBot="1" x14ac:dyDescent="0.4">
      <c r="A60" s="91"/>
      <c r="B60" s="76"/>
      <c r="M60" s="10"/>
    </row>
    <row r="61" spans="1:14" s="10" customFormat="1" x14ac:dyDescent="0.25">
      <c r="A61" s="665" t="s">
        <v>35</v>
      </c>
      <c r="B61" s="657" t="s">
        <v>36</v>
      </c>
      <c r="C61" s="666" t="s">
        <v>5</v>
      </c>
      <c r="D61" s="92"/>
      <c r="E61" s="93"/>
      <c r="F61" s="94" t="s">
        <v>37</v>
      </c>
      <c r="G61" s="95"/>
      <c r="H61" s="95"/>
      <c r="I61" s="95"/>
      <c r="J61" s="95"/>
      <c r="K61" s="95"/>
      <c r="L61" s="96"/>
      <c r="N61" s="97"/>
    </row>
    <row r="62" spans="1:14" s="10" customFormat="1" ht="90" customHeight="1" x14ac:dyDescent="0.25">
      <c r="A62" s="656"/>
      <c r="B62" s="658"/>
      <c r="C62" s="667"/>
      <c r="D62" s="98" t="s">
        <v>38</v>
      </c>
      <c r="E62" s="99" t="s">
        <v>39</v>
      </c>
      <c r="F62" s="100" t="s">
        <v>14</v>
      </c>
      <c r="G62" s="101" t="s">
        <v>15</v>
      </c>
      <c r="H62" s="101" t="s">
        <v>16</v>
      </c>
      <c r="I62" s="102" t="s">
        <v>17</v>
      </c>
      <c r="J62" s="102" t="s">
        <v>28</v>
      </c>
      <c r="K62" s="103" t="s">
        <v>19</v>
      </c>
      <c r="L62" s="104" t="s">
        <v>20</v>
      </c>
    </row>
    <row r="63" spans="1:14" x14ac:dyDescent="0.25">
      <c r="A63" s="630" t="s">
        <v>188</v>
      </c>
      <c r="B63" s="646"/>
      <c r="C63" s="29">
        <v>2014</v>
      </c>
      <c r="D63" s="30"/>
      <c r="E63" s="31"/>
      <c r="F63" s="34"/>
      <c r="G63" s="31"/>
      <c r="H63" s="31"/>
      <c r="I63" s="31"/>
      <c r="J63" s="31"/>
      <c r="K63" s="31"/>
      <c r="L63" s="35"/>
      <c r="M63" s="10"/>
    </row>
    <row r="64" spans="1:14" x14ac:dyDescent="0.25">
      <c r="A64" s="630"/>
      <c r="B64" s="646"/>
      <c r="C64" s="29">
        <v>2015</v>
      </c>
      <c r="D64" s="30"/>
      <c r="E64" s="31"/>
      <c r="F64" s="34"/>
      <c r="G64" s="31"/>
      <c r="H64" s="31"/>
      <c r="I64" s="31"/>
      <c r="J64" s="31"/>
      <c r="K64" s="31"/>
      <c r="L64" s="35"/>
      <c r="M64" s="10"/>
    </row>
    <row r="65" spans="1:13" x14ac:dyDescent="0.25">
      <c r="A65" s="630"/>
      <c r="B65" s="646"/>
      <c r="C65" s="29">
        <v>2016</v>
      </c>
      <c r="D65" s="30"/>
      <c r="E65" s="31"/>
      <c r="F65" s="34"/>
      <c r="G65" s="31"/>
      <c r="H65" s="31"/>
      <c r="I65" s="31"/>
      <c r="J65" s="31"/>
      <c r="K65" s="31"/>
      <c r="L65" s="35"/>
      <c r="M65" s="10"/>
    </row>
    <row r="66" spans="1:13" x14ac:dyDescent="0.25">
      <c r="A66" s="630"/>
      <c r="B66" s="646"/>
      <c r="C66" s="29">
        <v>2017</v>
      </c>
      <c r="D66" s="36"/>
      <c r="E66" s="37"/>
      <c r="F66" s="39"/>
      <c r="G66" s="37"/>
      <c r="H66" s="37"/>
      <c r="I66" s="37"/>
      <c r="J66" s="37"/>
      <c r="K66" s="37"/>
      <c r="L66" s="40"/>
      <c r="M66" s="10"/>
    </row>
    <row r="67" spans="1:13" x14ac:dyDescent="0.25">
      <c r="A67" s="630"/>
      <c r="B67" s="646"/>
      <c r="C67" s="29">
        <v>2018</v>
      </c>
      <c r="D67" s="30"/>
      <c r="E67" s="31"/>
      <c r="F67" s="34"/>
      <c r="G67" s="31"/>
      <c r="H67" s="31"/>
      <c r="I67" s="31"/>
      <c r="J67" s="31"/>
      <c r="K67" s="31"/>
      <c r="L67" s="35"/>
      <c r="M67" s="10"/>
    </row>
    <row r="68" spans="1:13" x14ac:dyDescent="0.25">
      <c r="A68" s="630"/>
      <c r="B68" s="646"/>
      <c r="C68" s="29">
        <v>2019</v>
      </c>
      <c r="D68" s="30"/>
      <c r="E68" s="31"/>
      <c r="F68" s="34"/>
      <c r="G68" s="31"/>
      <c r="H68" s="31"/>
      <c r="I68" s="31"/>
      <c r="J68" s="31"/>
      <c r="K68" s="31"/>
      <c r="L68" s="35"/>
      <c r="M68" s="10"/>
    </row>
    <row r="69" spans="1:13" x14ac:dyDescent="0.25">
      <c r="A69" s="630"/>
      <c r="B69" s="646"/>
      <c r="C69" s="29">
        <v>2020</v>
      </c>
      <c r="D69" s="30">
        <v>1</v>
      </c>
      <c r="E69" s="31">
        <v>11</v>
      </c>
      <c r="F69" s="34"/>
      <c r="G69" s="31"/>
      <c r="H69" s="31"/>
      <c r="I69" s="31"/>
      <c r="J69" s="31"/>
      <c r="K69" s="31"/>
      <c r="L69" s="35">
        <v>1</v>
      </c>
      <c r="M69" s="10"/>
    </row>
    <row r="70" spans="1:13" ht="33" customHeight="1" thickBot="1" x14ac:dyDescent="0.3">
      <c r="A70" s="647"/>
      <c r="B70" s="648"/>
      <c r="C70" s="41" t="s">
        <v>13</v>
      </c>
      <c r="D70" s="42">
        <f t="shared" ref="D70:K70" si="6">SUM(D63:D69)</f>
        <v>1</v>
      </c>
      <c r="E70" s="43">
        <f t="shared" si="6"/>
        <v>11</v>
      </c>
      <c r="F70" s="46">
        <f t="shared" si="6"/>
        <v>0</v>
      </c>
      <c r="G70" s="43">
        <f t="shared" si="6"/>
        <v>0</v>
      </c>
      <c r="H70" s="43">
        <f t="shared" si="6"/>
        <v>0</v>
      </c>
      <c r="I70" s="43">
        <f t="shared" si="6"/>
        <v>0</v>
      </c>
      <c r="J70" s="43">
        <f t="shared" si="6"/>
        <v>0</v>
      </c>
      <c r="K70" s="43">
        <f t="shared" si="6"/>
        <v>0</v>
      </c>
      <c r="L70" s="47">
        <f>SUM(L63:L69)</f>
        <v>1</v>
      </c>
      <c r="M70" s="10"/>
    </row>
    <row r="71" spans="1:13" ht="15.75" thickBot="1" x14ac:dyDescent="0.3">
      <c r="A71" s="105"/>
      <c r="B71" s="106"/>
      <c r="D71" s="48"/>
    </row>
    <row r="72" spans="1:13" s="10" customFormat="1" ht="18.95" customHeight="1" x14ac:dyDescent="0.25">
      <c r="A72" s="665" t="s">
        <v>40</v>
      </c>
      <c r="B72" s="657" t="s">
        <v>41</v>
      </c>
      <c r="C72" s="666" t="s">
        <v>5</v>
      </c>
      <c r="D72" s="663" t="s">
        <v>42</v>
      </c>
      <c r="E72" s="94" t="s">
        <v>43</v>
      </c>
      <c r="F72" s="95"/>
      <c r="G72" s="95"/>
      <c r="H72" s="95"/>
      <c r="I72" s="95"/>
      <c r="J72" s="95"/>
      <c r="K72" s="96"/>
      <c r="L72"/>
      <c r="M72" s="97"/>
    </row>
    <row r="73" spans="1:13" s="10" customFormat="1" ht="93.75" customHeight="1" x14ac:dyDescent="0.25">
      <c r="A73" s="656"/>
      <c r="B73" s="658"/>
      <c r="C73" s="667"/>
      <c r="D73" s="664"/>
      <c r="E73" s="100" t="s">
        <v>14</v>
      </c>
      <c r="F73" s="227" t="s">
        <v>15</v>
      </c>
      <c r="G73" s="101" t="s">
        <v>16</v>
      </c>
      <c r="H73" s="102" t="s">
        <v>17</v>
      </c>
      <c r="I73" s="102" t="s">
        <v>28</v>
      </c>
      <c r="J73" s="103" t="s">
        <v>19</v>
      </c>
      <c r="K73" s="104" t="s">
        <v>20</v>
      </c>
      <c r="L73"/>
    </row>
    <row r="74" spans="1:13" ht="15" customHeight="1" x14ac:dyDescent="0.25">
      <c r="A74" s="630" t="s">
        <v>189</v>
      </c>
      <c r="B74" s="646"/>
      <c r="C74" s="29">
        <v>2014</v>
      </c>
      <c r="D74" s="31"/>
      <c r="E74" s="34"/>
      <c r="F74" s="31"/>
      <c r="G74" s="31"/>
      <c r="H74" s="31"/>
      <c r="I74" s="31"/>
      <c r="J74" s="31"/>
      <c r="K74" s="35"/>
    </row>
    <row r="75" spans="1:13" x14ac:dyDescent="0.25">
      <c r="A75" s="630"/>
      <c r="B75" s="646"/>
      <c r="C75" s="29">
        <v>2015</v>
      </c>
      <c r="D75" s="31"/>
      <c r="E75" s="34"/>
      <c r="F75" s="31"/>
      <c r="G75" s="31"/>
      <c r="H75" s="31"/>
      <c r="I75" s="31"/>
      <c r="J75" s="31"/>
      <c r="K75" s="35"/>
    </row>
    <row r="76" spans="1:13" x14ac:dyDescent="0.25">
      <c r="A76" s="630"/>
      <c r="B76" s="646"/>
      <c r="C76" s="29">
        <v>2016</v>
      </c>
      <c r="D76" s="31"/>
      <c r="E76" s="34"/>
      <c r="F76" s="31"/>
      <c r="G76" s="31"/>
      <c r="H76" s="31"/>
      <c r="I76" s="31"/>
      <c r="J76" s="31"/>
      <c r="K76" s="35"/>
    </row>
    <row r="77" spans="1:13" x14ac:dyDescent="0.25">
      <c r="A77" s="630"/>
      <c r="B77" s="646"/>
      <c r="C77" s="29">
        <v>2017</v>
      </c>
      <c r="D77" s="37"/>
      <c r="E77" s="39"/>
      <c r="F77" s="37"/>
      <c r="G77" s="37"/>
      <c r="H77" s="37"/>
      <c r="I77" s="37"/>
      <c r="J77" s="37"/>
      <c r="K77" s="40"/>
    </row>
    <row r="78" spans="1:13" x14ac:dyDescent="0.25">
      <c r="A78" s="630"/>
      <c r="B78" s="646"/>
      <c r="C78" s="29">
        <v>2018</v>
      </c>
      <c r="D78" s="31"/>
      <c r="E78" s="34"/>
      <c r="F78" s="31"/>
      <c r="G78" s="31"/>
      <c r="H78" s="31"/>
      <c r="I78" s="31"/>
      <c r="J78" s="31"/>
      <c r="K78" s="35"/>
    </row>
    <row r="79" spans="1:13" x14ac:dyDescent="0.25">
      <c r="A79" s="630"/>
      <c r="B79" s="646"/>
      <c r="C79" s="29">
        <v>2019</v>
      </c>
      <c r="D79" s="31"/>
      <c r="E79" s="34"/>
      <c r="F79" s="31"/>
      <c r="G79" s="31"/>
      <c r="H79" s="31"/>
      <c r="I79" s="31"/>
      <c r="J79" s="31"/>
      <c r="K79" s="35"/>
    </row>
    <row r="80" spans="1:13" x14ac:dyDescent="0.25">
      <c r="A80" s="630"/>
      <c r="B80" s="646"/>
      <c r="C80" s="29">
        <v>2020</v>
      </c>
      <c r="D80" s="31"/>
      <c r="E80" s="34"/>
      <c r="F80" s="31"/>
      <c r="G80" s="31"/>
      <c r="H80" s="31"/>
      <c r="I80" s="31"/>
      <c r="J80" s="31"/>
      <c r="K80" s="35"/>
    </row>
    <row r="81" spans="1:14" ht="42" customHeight="1" thickBot="1" x14ac:dyDescent="0.3">
      <c r="A81" s="647"/>
      <c r="B81" s="648"/>
      <c r="C81" s="41" t="s">
        <v>13</v>
      </c>
      <c r="D81" s="43">
        <f t="shared" ref="D81:J81" si="7">SUM(D74:D80)</f>
        <v>0</v>
      </c>
      <c r="E81" s="46">
        <f t="shared" si="7"/>
        <v>0</v>
      </c>
      <c r="F81" s="43">
        <f t="shared" si="7"/>
        <v>0</v>
      </c>
      <c r="G81" s="43">
        <f t="shared" si="7"/>
        <v>0</v>
      </c>
      <c r="H81" s="43">
        <f t="shared" si="7"/>
        <v>0</v>
      </c>
      <c r="I81" s="43">
        <f t="shared" si="7"/>
        <v>0</v>
      </c>
      <c r="J81" s="43">
        <f t="shared" si="7"/>
        <v>0</v>
      </c>
      <c r="K81" s="47">
        <f>SUM(K74:K80)</f>
        <v>0</v>
      </c>
    </row>
    <row r="82" spans="1:14" ht="15" customHeight="1" thickBot="1" x14ac:dyDescent="0.4">
      <c r="A82" s="91"/>
      <c r="B82" s="76"/>
    </row>
    <row r="83" spans="1:14" ht="24.95" customHeight="1" x14ac:dyDescent="0.25">
      <c r="A83" s="665" t="s">
        <v>44</v>
      </c>
      <c r="B83" s="657" t="s">
        <v>41</v>
      </c>
      <c r="C83" s="666" t="s">
        <v>5</v>
      </c>
      <c r="D83" s="668" t="s">
        <v>45</v>
      </c>
      <c r="E83" s="94" t="s">
        <v>46</v>
      </c>
      <c r="F83" s="95"/>
      <c r="G83" s="95"/>
      <c r="H83" s="95"/>
      <c r="I83" s="95"/>
      <c r="J83" s="95"/>
      <c r="K83" s="96"/>
      <c r="L83" s="10"/>
    </row>
    <row r="84" spans="1:14" s="10" customFormat="1" ht="93.75" customHeight="1" x14ac:dyDescent="0.25">
      <c r="A84" s="656"/>
      <c r="B84" s="658"/>
      <c r="C84" s="667"/>
      <c r="D84" s="669"/>
      <c r="E84" s="100" t="s">
        <v>14</v>
      </c>
      <c r="F84" s="101" t="s">
        <v>15</v>
      </c>
      <c r="G84" s="101" t="s">
        <v>16</v>
      </c>
      <c r="H84" s="102" t="s">
        <v>17</v>
      </c>
      <c r="I84" s="102" t="s">
        <v>28</v>
      </c>
      <c r="J84" s="103" t="s">
        <v>19</v>
      </c>
      <c r="K84" s="104" t="s">
        <v>20</v>
      </c>
      <c r="L84"/>
    </row>
    <row r="85" spans="1:14" s="10" customFormat="1" ht="18" customHeight="1" x14ac:dyDescent="0.25">
      <c r="A85" s="630" t="s">
        <v>21</v>
      </c>
      <c r="B85" s="646"/>
      <c r="C85" s="29">
        <v>2014</v>
      </c>
      <c r="D85" s="31"/>
      <c r="E85" s="34"/>
      <c r="F85" s="31"/>
      <c r="G85" s="31"/>
      <c r="H85" s="31"/>
      <c r="I85" s="31"/>
      <c r="J85" s="31"/>
      <c r="K85" s="35"/>
      <c r="L85"/>
    </row>
    <row r="86" spans="1:14" ht="15.95" customHeight="1" x14ac:dyDescent="0.25">
      <c r="A86" s="630"/>
      <c r="B86" s="646"/>
      <c r="C86" s="29">
        <v>2015</v>
      </c>
      <c r="D86" s="31"/>
      <c r="E86" s="34"/>
      <c r="F86" s="31"/>
      <c r="G86" s="31"/>
      <c r="H86" s="31"/>
      <c r="I86" s="31"/>
      <c r="J86" s="31"/>
      <c r="K86" s="35"/>
    </row>
    <row r="87" spans="1:14" x14ac:dyDescent="0.25">
      <c r="A87" s="630"/>
      <c r="B87" s="646"/>
      <c r="C87" s="29">
        <v>2016</v>
      </c>
      <c r="D87" s="31"/>
      <c r="E87" s="34"/>
      <c r="F87" s="31"/>
      <c r="G87" s="31"/>
      <c r="H87" s="31"/>
      <c r="I87" s="31"/>
      <c r="J87" s="31"/>
      <c r="K87" s="35"/>
    </row>
    <row r="88" spans="1:14" x14ac:dyDescent="0.25">
      <c r="A88" s="630"/>
      <c r="B88" s="646"/>
      <c r="C88" s="29">
        <v>2017</v>
      </c>
      <c r="D88" s="37"/>
      <c r="E88" s="39"/>
      <c r="F88" s="37"/>
      <c r="G88" s="37"/>
      <c r="H88" s="37"/>
      <c r="I88" s="37"/>
      <c r="J88" s="37"/>
      <c r="K88" s="40"/>
    </row>
    <row r="89" spans="1:14" x14ac:dyDescent="0.25">
      <c r="A89" s="630"/>
      <c r="B89" s="646"/>
      <c r="C89" s="29">
        <v>2018</v>
      </c>
      <c r="D89" s="31"/>
      <c r="E89" s="34"/>
      <c r="F89" s="31"/>
      <c r="G89" s="31"/>
      <c r="H89" s="31"/>
      <c r="I89" s="31"/>
      <c r="J89" s="31"/>
      <c r="K89" s="35"/>
      <c r="L89" s="10"/>
    </row>
    <row r="90" spans="1:14" x14ac:dyDescent="0.25">
      <c r="A90" s="630"/>
      <c r="B90" s="646"/>
      <c r="C90" s="29">
        <v>2019</v>
      </c>
      <c r="D90" s="31"/>
      <c r="E90" s="34"/>
      <c r="F90" s="31"/>
      <c r="G90" s="31"/>
      <c r="H90" s="31"/>
      <c r="I90" s="31"/>
      <c r="J90" s="31"/>
      <c r="K90" s="35"/>
    </row>
    <row r="91" spans="1:14" x14ac:dyDescent="0.25">
      <c r="A91" s="630"/>
      <c r="B91" s="646"/>
      <c r="C91" s="29">
        <v>2020</v>
      </c>
      <c r="D91" s="31"/>
      <c r="E91" s="34"/>
      <c r="F91" s="31"/>
      <c r="G91" s="31"/>
      <c r="H91" s="31"/>
      <c r="I91" s="31"/>
      <c r="J91" s="31"/>
      <c r="K91" s="35"/>
    </row>
    <row r="92" spans="1:14" ht="18.95" customHeight="1" thickBot="1" x14ac:dyDescent="0.3">
      <c r="A92" s="647"/>
      <c r="B92" s="648"/>
      <c r="C92" s="41" t="s">
        <v>13</v>
      </c>
      <c r="D92" s="43">
        <f t="shared" ref="D92:J92" si="8">SUM(D85:D91)</f>
        <v>0</v>
      </c>
      <c r="E92" s="46">
        <f t="shared" si="8"/>
        <v>0</v>
      </c>
      <c r="F92" s="43">
        <f t="shared" si="8"/>
        <v>0</v>
      </c>
      <c r="G92" s="43">
        <f t="shared" si="8"/>
        <v>0</v>
      </c>
      <c r="H92" s="43">
        <f t="shared" si="8"/>
        <v>0</v>
      </c>
      <c r="I92" s="43">
        <f t="shared" si="8"/>
        <v>0</v>
      </c>
      <c r="J92" s="43">
        <f t="shared" si="8"/>
        <v>0</v>
      </c>
      <c r="K92" s="47">
        <f>SUM(K85:K91)</f>
        <v>0</v>
      </c>
    </row>
    <row r="93" spans="1:14" ht="18.75" customHeight="1" thickBot="1" x14ac:dyDescent="0.4">
      <c r="A93" s="91"/>
      <c r="B93" s="76"/>
    </row>
    <row r="94" spans="1:14" x14ac:dyDescent="0.25">
      <c r="A94" s="655" t="s">
        <v>47</v>
      </c>
      <c r="B94" s="657" t="s">
        <v>48</v>
      </c>
      <c r="C94" s="265" t="s">
        <v>5</v>
      </c>
      <c r="D94" s="108" t="s">
        <v>49</v>
      </c>
      <c r="E94" s="109"/>
      <c r="F94" s="109"/>
      <c r="G94" s="110"/>
      <c r="H94" s="10"/>
      <c r="I94" s="10"/>
      <c r="J94" s="10"/>
      <c r="K94" s="10"/>
    </row>
    <row r="95" spans="1:14" ht="64.5" x14ac:dyDescent="0.25">
      <c r="A95" s="656"/>
      <c r="B95" s="658"/>
      <c r="C95" s="266"/>
      <c r="D95" s="98" t="s">
        <v>50</v>
      </c>
      <c r="E95" s="99" t="s">
        <v>51</v>
      </c>
      <c r="F95" s="99" t="s">
        <v>52</v>
      </c>
      <c r="G95" s="112" t="s">
        <v>13</v>
      </c>
      <c r="H95" s="10"/>
      <c r="I95" s="10"/>
      <c r="J95" s="10"/>
      <c r="K95" s="10"/>
      <c r="L95" s="10"/>
      <c r="M95" s="10"/>
      <c r="N95" s="10"/>
    </row>
    <row r="96" spans="1:14" s="10" customFormat="1" ht="26.25" customHeight="1" x14ac:dyDescent="0.25">
      <c r="A96" s="630" t="s">
        <v>190</v>
      </c>
      <c r="B96" s="646"/>
      <c r="C96" s="29">
        <v>2015</v>
      </c>
      <c r="D96" s="30"/>
      <c r="E96" s="31"/>
      <c r="F96" s="31"/>
      <c r="G96" s="33">
        <f t="shared" ref="G96:G101" si="9">SUM(D96:F96)</f>
        <v>0</v>
      </c>
      <c r="H96"/>
      <c r="I96"/>
      <c r="J96"/>
      <c r="K96"/>
    </row>
    <row r="97" spans="1:14" s="10" customFormat="1" ht="16.5" customHeight="1" x14ac:dyDescent="0.25">
      <c r="A97" s="630"/>
      <c r="B97" s="646"/>
      <c r="C97" s="29">
        <v>2016</v>
      </c>
      <c r="D97" s="30"/>
      <c r="E97" s="31"/>
      <c r="F97" s="31"/>
      <c r="G97" s="33">
        <f t="shared" si="9"/>
        <v>0</v>
      </c>
      <c r="H97"/>
      <c r="I97"/>
      <c r="J97"/>
      <c r="K97"/>
      <c r="L97"/>
      <c r="M97"/>
      <c r="N97"/>
    </row>
    <row r="98" spans="1:14" x14ac:dyDescent="0.25">
      <c r="A98" s="630"/>
      <c r="B98" s="646"/>
      <c r="C98" s="29">
        <v>2017</v>
      </c>
      <c r="D98" s="36"/>
      <c r="E98" s="37"/>
      <c r="F98" s="37"/>
      <c r="G98" s="33">
        <f t="shared" si="9"/>
        <v>0</v>
      </c>
    </row>
    <row r="99" spans="1:14" x14ac:dyDescent="0.25">
      <c r="A99" s="630"/>
      <c r="B99" s="646"/>
      <c r="C99" s="29">
        <v>2018</v>
      </c>
      <c r="D99" s="30"/>
      <c r="E99" s="31"/>
      <c r="F99" s="31"/>
      <c r="G99" s="33">
        <f t="shared" si="9"/>
        <v>0</v>
      </c>
    </row>
    <row r="100" spans="1:14" x14ac:dyDescent="0.25">
      <c r="A100" s="630"/>
      <c r="B100" s="646"/>
      <c r="C100" s="29">
        <v>2019</v>
      </c>
      <c r="D100" s="30"/>
      <c r="E100" s="31"/>
      <c r="F100" s="31"/>
      <c r="G100" s="33">
        <f t="shared" si="9"/>
        <v>0</v>
      </c>
    </row>
    <row r="101" spans="1:14" x14ac:dyDescent="0.25">
      <c r="A101" s="630"/>
      <c r="B101" s="646"/>
      <c r="C101" s="29">
        <v>2020</v>
      </c>
      <c r="D101" s="30"/>
      <c r="E101" s="31"/>
      <c r="F101" s="31"/>
      <c r="G101" s="33">
        <f t="shared" si="9"/>
        <v>0</v>
      </c>
    </row>
    <row r="102" spans="1:14" ht="15.75" thickBot="1" x14ac:dyDescent="0.3">
      <c r="A102" s="647"/>
      <c r="B102" s="648"/>
      <c r="C102" s="41" t="s">
        <v>13</v>
      </c>
      <c r="D102" s="42">
        <v>0</v>
      </c>
      <c r="E102" s="43">
        <f>SUM(E96:E101)</f>
        <v>0</v>
      </c>
      <c r="F102" s="43">
        <f>SUM(F96:F101)</f>
        <v>0</v>
      </c>
      <c r="G102" s="113">
        <f>SUM(G95:G101)</f>
        <v>0</v>
      </c>
    </row>
    <row r="103" spans="1:14" x14ac:dyDescent="0.25">
      <c r="A103" s="106"/>
      <c r="B103" s="114"/>
      <c r="C103" s="48"/>
      <c r="D103" s="48"/>
      <c r="J103" s="75"/>
    </row>
    <row r="104" spans="1:14" ht="21" x14ac:dyDescent="0.35">
      <c r="A104" s="115" t="s">
        <v>53</v>
      </c>
      <c r="B104" s="116"/>
      <c r="C104" s="115"/>
      <c r="D104" s="117"/>
      <c r="E104" s="117"/>
      <c r="F104" s="117"/>
      <c r="G104" s="117"/>
      <c r="H104" s="117"/>
      <c r="I104" s="117"/>
      <c r="J104" s="117"/>
      <c r="K104" s="117"/>
      <c r="L104" s="117"/>
    </row>
    <row r="105" spans="1:14" ht="15.75" thickBot="1" x14ac:dyDescent="0.3">
      <c r="B105" s="9"/>
    </row>
    <row r="106" spans="1:14" s="10" customFormat="1" ht="47.25" customHeight="1" x14ac:dyDescent="0.25">
      <c r="A106" s="659" t="s">
        <v>54</v>
      </c>
      <c r="B106" s="661" t="s">
        <v>55</v>
      </c>
      <c r="C106" s="644" t="s">
        <v>5</v>
      </c>
      <c r="D106" s="118" t="s">
        <v>56</v>
      </c>
      <c r="E106" s="118"/>
      <c r="F106" s="119"/>
      <c r="G106" s="119"/>
      <c r="H106" s="120" t="s">
        <v>57</v>
      </c>
      <c r="I106" s="118"/>
      <c r="J106" s="121"/>
    </row>
    <row r="107" spans="1:14" s="10" customFormat="1" ht="87.75" customHeight="1" x14ac:dyDescent="0.25">
      <c r="A107" s="660"/>
      <c r="B107" s="662"/>
      <c r="C107" s="645"/>
      <c r="D107" s="122" t="s">
        <v>58</v>
      </c>
      <c r="E107" s="123" t="s">
        <v>59</v>
      </c>
      <c r="F107" s="124" t="s">
        <v>60</v>
      </c>
      <c r="G107" s="125" t="s">
        <v>61</v>
      </c>
      <c r="H107" s="122" t="s">
        <v>62</v>
      </c>
      <c r="I107" s="123" t="s">
        <v>63</v>
      </c>
      <c r="J107" s="126" t="s">
        <v>64</v>
      </c>
    </row>
    <row r="108" spans="1:14" x14ac:dyDescent="0.25">
      <c r="A108" s="630" t="s">
        <v>21</v>
      </c>
      <c r="B108" s="646"/>
      <c r="C108" s="127">
        <v>2014</v>
      </c>
      <c r="D108" s="30"/>
      <c r="E108" s="31"/>
      <c r="F108" s="128"/>
      <c r="G108" s="129">
        <f>SUM(D108:F108)</f>
        <v>0</v>
      </c>
      <c r="H108" s="30"/>
      <c r="I108" s="31"/>
      <c r="J108" s="35"/>
    </row>
    <row r="109" spans="1:14" x14ac:dyDescent="0.25">
      <c r="A109" s="630"/>
      <c r="B109" s="646"/>
      <c r="C109" s="127">
        <v>2015</v>
      </c>
      <c r="D109" s="30"/>
      <c r="E109" s="31"/>
      <c r="F109" s="128"/>
      <c r="G109" s="129">
        <f t="shared" ref="G109:G114" si="10">SUM(D109:F109)</f>
        <v>0</v>
      </c>
      <c r="H109" s="30"/>
      <c r="I109" s="31"/>
      <c r="J109" s="35"/>
    </row>
    <row r="110" spans="1:14" x14ac:dyDescent="0.25">
      <c r="A110" s="630"/>
      <c r="B110" s="646"/>
      <c r="C110" s="127">
        <v>2016</v>
      </c>
      <c r="D110" s="30"/>
      <c r="E110" s="31"/>
      <c r="F110" s="128"/>
      <c r="G110" s="129">
        <f t="shared" si="10"/>
        <v>0</v>
      </c>
      <c r="H110" s="30"/>
      <c r="I110" s="31"/>
      <c r="J110" s="35"/>
    </row>
    <row r="111" spans="1:14" x14ac:dyDescent="0.25">
      <c r="A111" s="630"/>
      <c r="B111" s="646"/>
      <c r="C111" s="127">
        <v>2017</v>
      </c>
      <c r="D111" s="36"/>
      <c r="E111" s="37"/>
      <c r="F111" s="130"/>
      <c r="G111" s="129">
        <f t="shared" si="10"/>
        <v>0</v>
      </c>
      <c r="H111" s="131"/>
      <c r="I111" s="132"/>
      <c r="J111" s="133"/>
    </row>
    <row r="112" spans="1:14" x14ac:dyDescent="0.25">
      <c r="A112" s="630"/>
      <c r="B112" s="646"/>
      <c r="C112" s="127">
        <v>2018</v>
      </c>
      <c r="D112" s="30"/>
      <c r="E112" s="31"/>
      <c r="F112" s="128"/>
      <c r="G112" s="129">
        <f t="shared" si="10"/>
        <v>0</v>
      </c>
      <c r="H112" s="30"/>
      <c r="I112" s="31"/>
      <c r="J112" s="35"/>
    </row>
    <row r="113" spans="1:19" x14ac:dyDescent="0.25">
      <c r="A113" s="630"/>
      <c r="B113" s="646"/>
      <c r="C113" s="127">
        <v>2019</v>
      </c>
      <c r="D113" s="30"/>
      <c r="E113" s="31"/>
      <c r="F113" s="128"/>
      <c r="G113" s="129">
        <f t="shared" si="10"/>
        <v>0</v>
      </c>
      <c r="H113" s="30"/>
      <c r="I113" s="31"/>
      <c r="J113" s="35"/>
    </row>
    <row r="114" spans="1:19" x14ac:dyDescent="0.25">
      <c r="A114" s="630"/>
      <c r="B114" s="646"/>
      <c r="C114" s="127">
        <v>2020</v>
      </c>
      <c r="D114" s="30"/>
      <c r="E114" s="31"/>
      <c r="F114" s="128"/>
      <c r="G114" s="129">
        <f t="shared" si="10"/>
        <v>0</v>
      </c>
      <c r="H114" s="30"/>
      <c r="I114" s="31"/>
      <c r="J114" s="35"/>
    </row>
    <row r="115" spans="1:19" ht="30.6" customHeight="1" thickBot="1" x14ac:dyDescent="0.3">
      <c r="A115" s="647"/>
      <c r="B115" s="648"/>
      <c r="C115" s="134" t="s">
        <v>13</v>
      </c>
      <c r="D115" s="42">
        <f t="shared" ref="D115:J115" si="11">SUM(D108:D114)</f>
        <v>0</v>
      </c>
      <c r="E115" s="43">
        <f t="shared" si="11"/>
        <v>0</v>
      </c>
      <c r="F115" s="135">
        <f t="shared" si="11"/>
        <v>0</v>
      </c>
      <c r="G115" s="135">
        <f t="shared" si="11"/>
        <v>0</v>
      </c>
      <c r="H115" s="42">
        <f t="shared" si="11"/>
        <v>0</v>
      </c>
      <c r="I115" s="43">
        <f t="shared" si="11"/>
        <v>0</v>
      </c>
      <c r="J115" s="136">
        <f t="shared" si="11"/>
        <v>0</v>
      </c>
    </row>
    <row r="116" spans="1:19" ht="17.100000000000001" customHeight="1" thickBot="1" x14ac:dyDescent="0.3">
      <c r="A116" s="137"/>
      <c r="B116" s="114"/>
      <c r="C116" s="138"/>
      <c r="D116" s="139"/>
      <c r="H116" s="140"/>
      <c r="K116" s="75"/>
    </row>
    <row r="117" spans="1:19" s="10" customFormat="1" ht="78" customHeight="1" x14ac:dyDescent="0.3">
      <c r="A117" s="141" t="s">
        <v>65</v>
      </c>
      <c r="B117" s="264" t="s">
        <v>36</v>
      </c>
      <c r="C117" s="143" t="s">
        <v>5</v>
      </c>
      <c r="D117" s="144" t="s">
        <v>66</v>
      </c>
      <c r="E117" s="145" t="s">
        <v>67</v>
      </c>
      <c r="F117" s="145" t="s">
        <v>68</v>
      </c>
      <c r="G117" s="145" t="s">
        <v>69</v>
      </c>
      <c r="H117" s="145" t="s">
        <v>70</v>
      </c>
      <c r="I117" s="146" t="s">
        <v>71</v>
      </c>
      <c r="J117" s="147" t="s">
        <v>72</v>
      </c>
      <c r="K117" s="147" t="s">
        <v>73</v>
      </c>
    </row>
    <row r="118" spans="1:19" x14ac:dyDescent="0.25">
      <c r="A118" s="630" t="s">
        <v>21</v>
      </c>
      <c r="B118" s="646"/>
      <c r="C118" s="29">
        <v>2014</v>
      </c>
      <c r="D118" s="34"/>
      <c r="E118" s="31"/>
      <c r="F118" s="31"/>
      <c r="G118" s="31"/>
      <c r="H118" s="31"/>
      <c r="I118" s="35"/>
      <c r="J118" s="148">
        <f t="shared" ref="J118:K124" si="12">D118+F118+H118</f>
        <v>0</v>
      </c>
      <c r="K118" s="148">
        <f t="shared" si="12"/>
        <v>0</v>
      </c>
    </row>
    <row r="119" spans="1:19" x14ac:dyDescent="0.25">
      <c r="A119" s="630"/>
      <c r="B119" s="646"/>
      <c r="C119" s="29">
        <v>2015</v>
      </c>
      <c r="D119" s="34"/>
      <c r="E119" s="31"/>
      <c r="F119" s="31"/>
      <c r="G119" s="31"/>
      <c r="H119" s="31"/>
      <c r="I119" s="35"/>
      <c r="J119" s="148">
        <f t="shared" si="12"/>
        <v>0</v>
      </c>
      <c r="K119" s="148">
        <f t="shared" si="12"/>
        <v>0</v>
      </c>
    </row>
    <row r="120" spans="1:19" x14ac:dyDescent="0.25">
      <c r="A120" s="630"/>
      <c r="B120" s="646"/>
      <c r="C120" s="29">
        <v>2016</v>
      </c>
      <c r="D120" s="34"/>
      <c r="E120" s="31"/>
      <c r="F120" s="31"/>
      <c r="G120" s="31"/>
      <c r="H120" s="31"/>
      <c r="I120" s="35"/>
      <c r="J120" s="148">
        <f t="shared" si="12"/>
        <v>0</v>
      </c>
      <c r="K120" s="148">
        <f t="shared" si="12"/>
        <v>0</v>
      </c>
    </row>
    <row r="121" spans="1:19" x14ac:dyDescent="0.25">
      <c r="A121" s="630"/>
      <c r="B121" s="646"/>
      <c r="C121" s="29">
        <v>2017</v>
      </c>
      <c r="D121" s="39"/>
      <c r="E121" s="37"/>
      <c r="F121" s="37"/>
      <c r="G121" s="37"/>
      <c r="H121" s="37"/>
      <c r="I121" s="40"/>
      <c r="J121" s="148">
        <f t="shared" si="12"/>
        <v>0</v>
      </c>
      <c r="K121" s="148">
        <f t="shared" si="12"/>
        <v>0</v>
      </c>
    </row>
    <row r="122" spans="1:19" x14ac:dyDescent="0.25">
      <c r="A122" s="630"/>
      <c r="B122" s="646"/>
      <c r="C122" s="29">
        <v>2018</v>
      </c>
      <c r="D122" s="34"/>
      <c r="E122" s="31"/>
      <c r="F122" s="31"/>
      <c r="G122" s="31"/>
      <c r="H122" s="31"/>
      <c r="I122" s="35"/>
      <c r="J122" s="148">
        <f t="shared" si="12"/>
        <v>0</v>
      </c>
      <c r="K122" s="148">
        <f t="shared" si="12"/>
        <v>0</v>
      </c>
    </row>
    <row r="123" spans="1:19" x14ac:dyDescent="0.25">
      <c r="A123" s="630"/>
      <c r="B123" s="646"/>
      <c r="C123" s="29">
        <v>2019</v>
      </c>
      <c r="D123" s="34"/>
      <c r="E123" s="31"/>
      <c r="F123" s="31"/>
      <c r="G123" s="31"/>
      <c r="H123" s="31"/>
      <c r="I123" s="35"/>
      <c r="J123" s="148">
        <f t="shared" si="12"/>
        <v>0</v>
      </c>
      <c r="K123" s="148">
        <f t="shared" si="12"/>
        <v>0</v>
      </c>
    </row>
    <row r="124" spans="1:19" x14ac:dyDescent="0.25">
      <c r="A124" s="630"/>
      <c r="B124" s="646"/>
      <c r="C124" s="29">
        <v>2020</v>
      </c>
      <c r="D124" s="34"/>
      <c r="E124" s="31"/>
      <c r="F124" s="31"/>
      <c r="G124" s="31"/>
      <c r="H124" s="31"/>
      <c r="I124" s="35"/>
      <c r="J124" s="148">
        <f t="shared" si="12"/>
        <v>0</v>
      </c>
      <c r="K124" s="148">
        <f t="shared" si="12"/>
        <v>0</v>
      </c>
    </row>
    <row r="125" spans="1:19" ht="51" customHeight="1" thickBot="1" x14ac:dyDescent="0.3">
      <c r="A125" s="647"/>
      <c r="B125" s="648"/>
      <c r="C125" s="41" t="s">
        <v>13</v>
      </c>
      <c r="D125" s="43">
        <f t="shared" ref="D125" si="13">SUM(D118:D124)</f>
        <v>0</v>
      </c>
      <c r="E125" s="43">
        <f>SUM(E118:E124)</f>
        <v>0</v>
      </c>
      <c r="F125" s="43">
        <f t="shared" ref="F125:I125" si="14">SUM(F118:F124)</f>
        <v>0</v>
      </c>
      <c r="G125" s="43">
        <f t="shared" si="14"/>
        <v>0</v>
      </c>
      <c r="H125" s="43">
        <f t="shared" si="14"/>
        <v>0</v>
      </c>
      <c r="I125" s="43">
        <f t="shared" si="14"/>
        <v>0</v>
      </c>
      <c r="J125" s="47">
        <f>SUM(J118:J124)</f>
        <v>0</v>
      </c>
      <c r="K125" s="47">
        <f>SUM(K118:K124)</f>
        <v>0</v>
      </c>
    </row>
    <row r="126" spans="1:19" ht="18.95" customHeight="1" x14ac:dyDescent="0.25">
      <c r="A126" s="149"/>
      <c r="B126" s="114"/>
      <c r="C126" s="48"/>
      <c r="D126" s="48"/>
      <c r="S126" s="75"/>
    </row>
    <row r="127" spans="1:19" ht="21" x14ac:dyDescent="0.35">
      <c r="A127" s="150" t="s">
        <v>74</v>
      </c>
      <c r="B127" s="151"/>
      <c r="C127" s="150"/>
      <c r="D127" s="152"/>
      <c r="E127" s="152"/>
      <c r="F127" s="152"/>
      <c r="G127" s="152"/>
      <c r="H127" s="152"/>
      <c r="I127" s="152"/>
      <c r="J127" s="152"/>
      <c r="K127" s="152"/>
      <c r="L127" s="152"/>
      <c r="M127" s="152"/>
      <c r="N127" s="152"/>
      <c r="O127" s="152"/>
    </row>
    <row r="128" spans="1:19" ht="21.75" thickBot="1" x14ac:dyDescent="0.4">
      <c r="A128" s="91"/>
      <c r="B128" s="76"/>
    </row>
    <row r="129" spans="1:15" s="10" customFormat="1" ht="27" customHeight="1" x14ac:dyDescent="0.25">
      <c r="A129" s="649" t="s">
        <v>75</v>
      </c>
      <c r="B129" s="651" t="s">
        <v>36</v>
      </c>
      <c r="C129" s="653" t="s">
        <v>76</v>
      </c>
      <c r="D129" s="153" t="s">
        <v>77</v>
      </c>
      <c r="E129" s="154"/>
      <c r="F129" s="154"/>
      <c r="G129" s="155"/>
      <c r="H129" s="156"/>
      <c r="I129" s="627" t="s">
        <v>7</v>
      </c>
      <c r="J129" s="628"/>
      <c r="K129" s="628"/>
      <c r="L129" s="628"/>
      <c r="M129" s="628"/>
      <c r="N129" s="628"/>
      <c r="O129" s="629"/>
    </row>
    <row r="130" spans="1:15" s="10" customFormat="1" ht="110.25" customHeight="1" x14ac:dyDescent="0.25">
      <c r="A130" s="650"/>
      <c r="B130" s="652"/>
      <c r="C130" s="654"/>
      <c r="D130" s="157" t="s">
        <v>78</v>
      </c>
      <c r="E130" s="158" t="s">
        <v>79</v>
      </c>
      <c r="F130" s="158" t="s">
        <v>80</v>
      </c>
      <c r="G130" s="159" t="s">
        <v>81</v>
      </c>
      <c r="H130" s="160" t="s">
        <v>82</v>
      </c>
      <c r="I130" s="161" t="s">
        <v>14</v>
      </c>
      <c r="J130" s="161" t="s">
        <v>15</v>
      </c>
      <c r="K130" s="158" t="s">
        <v>16</v>
      </c>
      <c r="L130" s="157" t="s">
        <v>17</v>
      </c>
      <c r="M130" s="157" t="s">
        <v>28</v>
      </c>
      <c r="N130" s="158" t="s">
        <v>19</v>
      </c>
      <c r="O130" s="162" t="s">
        <v>20</v>
      </c>
    </row>
    <row r="131" spans="1:15" ht="15" customHeight="1" x14ac:dyDescent="0.25">
      <c r="A131" s="632" t="s">
        <v>191</v>
      </c>
      <c r="B131" s="631"/>
      <c r="C131" s="29">
        <v>2014</v>
      </c>
      <c r="D131" s="30"/>
      <c r="E131" s="31"/>
      <c r="F131" s="31"/>
      <c r="G131" s="129">
        <f>SUM(D131:F131)</f>
        <v>0</v>
      </c>
      <c r="H131" s="85"/>
      <c r="I131" s="34"/>
      <c r="J131" s="31"/>
      <c r="K131" s="31"/>
      <c r="L131" s="31"/>
      <c r="M131" s="31"/>
      <c r="N131" s="31"/>
      <c r="O131" s="35"/>
    </row>
    <row r="132" spans="1:15" x14ac:dyDescent="0.25">
      <c r="A132" s="632"/>
      <c r="B132" s="631"/>
      <c r="C132" s="29">
        <v>2015</v>
      </c>
      <c r="D132" s="30"/>
      <c r="E132" s="31"/>
      <c r="F132" s="31"/>
      <c r="G132" s="129">
        <f t="shared" ref="G132:G137" si="15">SUM(D132:F132)</f>
        <v>0</v>
      </c>
      <c r="H132" s="85"/>
      <c r="I132" s="34"/>
      <c r="J132" s="31"/>
      <c r="K132" s="31"/>
      <c r="L132" s="31"/>
      <c r="M132" s="31"/>
      <c r="N132" s="31"/>
      <c r="O132" s="35"/>
    </row>
    <row r="133" spans="1:15" x14ac:dyDescent="0.25">
      <c r="A133" s="632"/>
      <c r="B133" s="631"/>
      <c r="C133" s="29">
        <v>2016</v>
      </c>
      <c r="D133" s="30"/>
      <c r="E133" s="31"/>
      <c r="F133" s="31"/>
      <c r="G133" s="129">
        <f t="shared" si="15"/>
        <v>0</v>
      </c>
      <c r="H133" s="85"/>
      <c r="I133" s="34"/>
      <c r="J133" s="31"/>
      <c r="K133" s="31"/>
      <c r="L133" s="31"/>
      <c r="M133" s="31"/>
      <c r="N133" s="31"/>
      <c r="O133" s="35"/>
    </row>
    <row r="134" spans="1:15" x14ac:dyDescent="0.25">
      <c r="A134" s="632"/>
      <c r="B134" s="631"/>
      <c r="C134" s="29">
        <v>2017</v>
      </c>
      <c r="D134" s="36"/>
      <c r="E134" s="37"/>
      <c r="F134" s="37"/>
      <c r="G134" s="129">
        <f t="shared" si="15"/>
        <v>0</v>
      </c>
      <c r="H134" s="85"/>
      <c r="I134" s="39"/>
      <c r="J134" s="37"/>
      <c r="K134" s="37"/>
      <c r="L134" s="37"/>
      <c r="M134" s="37"/>
      <c r="N134" s="37"/>
      <c r="O134" s="40"/>
    </row>
    <row r="135" spans="1:15" x14ac:dyDescent="0.25">
      <c r="A135" s="632"/>
      <c r="B135" s="631"/>
      <c r="C135" s="29">
        <v>2018</v>
      </c>
      <c r="D135" s="30"/>
      <c r="E135" s="31"/>
      <c r="F135" s="31"/>
      <c r="G135" s="129">
        <f t="shared" si="15"/>
        <v>0</v>
      </c>
      <c r="H135" s="85"/>
      <c r="I135" s="34"/>
      <c r="J135" s="31"/>
      <c r="K135" s="31"/>
      <c r="L135" s="31"/>
      <c r="M135" s="31"/>
      <c r="N135" s="31"/>
      <c r="O135" s="35"/>
    </row>
    <row r="136" spans="1:15" x14ac:dyDescent="0.25">
      <c r="A136" s="632"/>
      <c r="B136" s="631"/>
      <c r="C136" s="29">
        <v>2019</v>
      </c>
      <c r="D136" s="30"/>
      <c r="E136" s="31"/>
      <c r="F136" s="31"/>
      <c r="G136" s="129">
        <f t="shared" si="15"/>
        <v>0</v>
      </c>
      <c r="H136" s="85"/>
      <c r="I136" s="34"/>
      <c r="J136" s="31"/>
      <c r="K136" s="31"/>
      <c r="L136" s="31"/>
      <c r="M136" s="31"/>
      <c r="N136" s="31"/>
      <c r="O136" s="35"/>
    </row>
    <row r="137" spans="1:15" x14ac:dyDescent="0.25">
      <c r="A137" s="632"/>
      <c r="B137" s="631"/>
      <c r="C137" s="29">
        <v>2020</v>
      </c>
      <c r="D137" s="30">
        <v>3</v>
      </c>
      <c r="E137" s="31">
        <v>4</v>
      </c>
      <c r="F137" s="31">
        <v>1</v>
      </c>
      <c r="G137" s="129">
        <f t="shared" si="15"/>
        <v>8</v>
      </c>
      <c r="H137" s="85">
        <v>8</v>
      </c>
      <c r="I137" s="34">
        <v>3</v>
      </c>
      <c r="J137" s="31"/>
      <c r="K137" s="31"/>
      <c r="L137" s="31"/>
      <c r="M137" s="31"/>
      <c r="N137" s="31">
        <v>5</v>
      </c>
      <c r="O137" s="35"/>
    </row>
    <row r="138" spans="1:15" ht="15.95" customHeight="1" thickBot="1" x14ac:dyDescent="0.3">
      <c r="A138" s="633"/>
      <c r="B138" s="634"/>
      <c r="C138" s="41" t="s">
        <v>13</v>
      </c>
      <c r="D138" s="42">
        <f>SUM(D131:D137)</f>
        <v>3</v>
      </c>
      <c r="E138" s="43">
        <f>SUM(E131:E137)</f>
        <v>4</v>
      </c>
      <c r="F138" s="43">
        <f>SUM(F131:F137)</f>
        <v>1</v>
      </c>
      <c r="G138" s="135">
        <f t="shared" ref="G138:O138" si="16">SUM(G131:G137)</f>
        <v>8</v>
      </c>
      <c r="H138" s="163">
        <f t="shared" si="16"/>
        <v>8</v>
      </c>
      <c r="I138" s="46">
        <f t="shared" si="16"/>
        <v>3</v>
      </c>
      <c r="J138" s="43">
        <f t="shared" si="16"/>
        <v>0</v>
      </c>
      <c r="K138" s="43">
        <f t="shared" si="16"/>
        <v>0</v>
      </c>
      <c r="L138" s="43">
        <f t="shared" si="16"/>
        <v>0</v>
      </c>
      <c r="M138" s="43">
        <f t="shared" si="16"/>
        <v>0</v>
      </c>
      <c r="N138" s="43">
        <f t="shared" si="16"/>
        <v>5</v>
      </c>
      <c r="O138" s="47">
        <f t="shared" si="16"/>
        <v>0</v>
      </c>
    </row>
    <row r="139" spans="1:15" ht="15.75" thickBot="1" x14ac:dyDescent="0.3">
      <c r="B139" s="9"/>
    </row>
    <row r="140" spans="1:15" ht="19.5" customHeight="1" x14ac:dyDescent="0.25">
      <c r="A140" s="635" t="s">
        <v>83</v>
      </c>
      <c r="B140" s="637" t="s">
        <v>84</v>
      </c>
      <c r="C140" s="639" t="s">
        <v>5</v>
      </c>
      <c r="D140" s="639" t="s">
        <v>77</v>
      </c>
      <c r="E140" s="639"/>
      <c r="F140" s="639"/>
      <c r="G140" s="641"/>
      <c r="H140" s="642" t="s">
        <v>85</v>
      </c>
      <c r="I140" s="639"/>
      <c r="J140" s="639"/>
      <c r="K140" s="639"/>
      <c r="L140" s="643"/>
    </row>
    <row r="141" spans="1:15" ht="102.75" x14ac:dyDescent="0.25">
      <c r="A141" s="636"/>
      <c r="B141" s="638"/>
      <c r="C141" s="640"/>
      <c r="D141" s="164" t="s">
        <v>86</v>
      </c>
      <c r="E141" s="165" t="s">
        <v>87</v>
      </c>
      <c r="F141" s="164" t="s">
        <v>88</v>
      </c>
      <c r="G141" s="166" t="s">
        <v>89</v>
      </c>
      <c r="H141" s="167" t="s">
        <v>90</v>
      </c>
      <c r="I141" s="164" t="s">
        <v>91</v>
      </c>
      <c r="J141" s="164" t="s">
        <v>92</v>
      </c>
      <c r="K141" s="164" t="s">
        <v>93</v>
      </c>
      <c r="L141" s="168" t="s">
        <v>94</v>
      </c>
    </row>
    <row r="142" spans="1:15" ht="15" customHeight="1" x14ac:dyDescent="0.25">
      <c r="A142" s="709" t="s">
        <v>192</v>
      </c>
      <c r="B142" s="710"/>
      <c r="C142" s="169">
        <v>2014</v>
      </c>
      <c r="D142" s="170"/>
      <c r="E142" s="67"/>
      <c r="F142" s="67"/>
      <c r="G142" s="171">
        <f>SUM(D142:F142)</f>
        <v>0</v>
      </c>
      <c r="H142" s="66"/>
      <c r="I142" s="67"/>
      <c r="J142" s="67"/>
      <c r="K142" s="67"/>
      <c r="L142" s="68"/>
    </row>
    <row r="143" spans="1:15" x14ac:dyDescent="0.25">
      <c r="A143" s="630"/>
      <c r="B143" s="646"/>
      <c r="C143" s="29">
        <v>2015</v>
      </c>
      <c r="D143" s="30"/>
      <c r="E143" s="31"/>
      <c r="F143" s="31"/>
      <c r="G143" s="171">
        <f t="shared" ref="G143:G148" si="17">SUM(D143:F143)</f>
        <v>0</v>
      </c>
      <c r="H143" s="34"/>
      <c r="I143" s="31"/>
      <c r="J143" s="31"/>
      <c r="K143" s="31"/>
      <c r="L143" s="35"/>
    </row>
    <row r="144" spans="1:15" x14ac:dyDescent="0.25">
      <c r="A144" s="630"/>
      <c r="B144" s="646"/>
      <c r="C144" s="29">
        <v>2016</v>
      </c>
      <c r="D144" s="30"/>
      <c r="E144" s="31"/>
      <c r="F144" s="31"/>
      <c r="G144" s="171">
        <f t="shared" si="17"/>
        <v>0</v>
      </c>
      <c r="H144" s="34"/>
      <c r="I144" s="31"/>
      <c r="J144" s="31"/>
      <c r="K144" s="31"/>
      <c r="L144" s="35"/>
    </row>
    <row r="145" spans="1:12" x14ac:dyDescent="0.25">
      <c r="A145" s="630"/>
      <c r="B145" s="646"/>
      <c r="C145" s="29">
        <v>2017</v>
      </c>
      <c r="D145" s="36"/>
      <c r="E145" s="37"/>
      <c r="F145" s="37"/>
      <c r="G145" s="171">
        <f t="shared" si="17"/>
        <v>0</v>
      </c>
      <c r="H145" s="39"/>
      <c r="I145" s="37"/>
      <c r="J145" s="37"/>
      <c r="K145" s="37"/>
      <c r="L145" s="40"/>
    </row>
    <row r="146" spans="1:12" x14ac:dyDescent="0.25">
      <c r="A146" s="630"/>
      <c r="B146" s="646"/>
      <c r="C146" s="29">
        <v>2018</v>
      </c>
      <c r="D146" s="30"/>
      <c r="E146" s="31"/>
      <c r="F146" s="31"/>
      <c r="G146" s="171">
        <f t="shared" si="17"/>
        <v>0</v>
      </c>
      <c r="H146" s="34"/>
      <c r="I146" s="31"/>
      <c r="J146" s="31"/>
      <c r="K146" s="31"/>
      <c r="L146" s="35"/>
    </row>
    <row r="147" spans="1:12" x14ac:dyDescent="0.25">
      <c r="A147" s="630"/>
      <c r="B147" s="646"/>
      <c r="C147" s="29">
        <v>2019</v>
      </c>
      <c r="D147" s="30"/>
      <c r="E147" s="31"/>
      <c r="F147" s="31"/>
      <c r="G147" s="171">
        <f t="shared" si="17"/>
        <v>0</v>
      </c>
      <c r="H147" s="34"/>
      <c r="I147" s="31"/>
      <c r="J147" s="31"/>
      <c r="K147" s="31"/>
      <c r="L147" s="35"/>
    </row>
    <row r="148" spans="1:12" x14ac:dyDescent="0.25">
      <c r="A148" s="630"/>
      <c r="B148" s="646"/>
      <c r="C148" s="29">
        <v>2020</v>
      </c>
      <c r="D148" s="30">
        <v>106</v>
      </c>
      <c r="E148" s="31">
        <v>175</v>
      </c>
      <c r="F148" s="31">
        <v>200</v>
      </c>
      <c r="G148" s="171">
        <f t="shared" si="17"/>
        <v>481</v>
      </c>
      <c r="H148" s="34"/>
      <c r="I148" s="31">
        <v>85</v>
      </c>
      <c r="J148" s="31">
        <v>16</v>
      </c>
      <c r="K148" s="31"/>
      <c r="L148" s="35">
        <v>380</v>
      </c>
    </row>
    <row r="149" spans="1:12" ht="15.75" thickBot="1" x14ac:dyDescent="0.3">
      <c r="A149" s="647"/>
      <c r="B149" s="648"/>
      <c r="C149" s="41" t="s">
        <v>13</v>
      </c>
      <c r="D149" s="42">
        <f t="shared" ref="D149:L149" si="18">SUM(D142:D148)</f>
        <v>106</v>
      </c>
      <c r="E149" s="43">
        <f t="shared" si="18"/>
        <v>175</v>
      </c>
      <c r="F149" s="43">
        <f t="shared" si="18"/>
        <v>200</v>
      </c>
      <c r="G149" s="45">
        <f t="shared" si="18"/>
        <v>481</v>
      </c>
      <c r="H149" s="46">
        <f t="shared" si="18"/>
        <v>0</v>
      </c>
      <c r="I149" s="43">
        <f t="shared" si="18"/>
        <v>85</v>
      </c>
      <c r="J149" s="43">
        <f t="shared" si="18"/>
        <v>16</v>
      </c>
      <c r="K149" s="43">
        <f t="shared" si="18"/>
        <v>0</v>
      </c>
      <c r="L149" s="47">
        <f t="shared" si="18"/>
        <v>380</v>
      </c>
    </row>
    <row r="150" spans="1:12" x14ac:dyDescent="0.25">
      <c r="B150" s="9"/>
    </row>
    <row r="151" spans="1:12" x14ac:dyDescent="0.25">
      <c r="B151" s="9"/>
    </row>
    <row r="152" spans="1:12" ht="21" x14ac:dyDescent="0.35">
      <c r="A152" s="172" t="s">
        <v>95</v>
      </c>
      <c r="B152" s="55"/>
      <c r="C152" s="54"/>
      <c r="D152" s="56"/>
      <c r="E152" s="56"/>
      <c r="F152" s="56"/>
      <c r="G152" s="56"/>
      <c r="H152" s="56"/>
      <c r="I152" s="56"/>
      <c r="J152" s="56"/>
      <c r="K152" s="56"/>
      <c r="L152" s="56"/>
    </row>
    <row r="153" spans="1:12" ht="15.75" thickBot="1" x14ac:dyDescent="0.3">
      <c r="A153" s="75"/>
      <c r="B153" s="76"/>
    </row>
    <row r="154" spans="1:12" s="10" customFormat="1" ht="65.25" x14ac:dyDescent="0.3">
      <c r="A154" s="173" t="s">
        <v>96</v>
      </c>
      <c r="B154" s="174" t="s">
        <v>97</v>
      </c>
      <c r="C154" s="175" t="s">
        <v>98</v>
      </c>
      <c r="D154" s="176" t="s">
        <v>99</v>
      </c>
      <c r="E154" s="177" t="s">
        <v>100</v>
      </c>
      <c r="F154" s="177" t="s">
        <v>101</v>
      </c>
      <c r="G154" s="178" t="s">
        <v>102</v>
      </c>
    </row>
    <row r="155" spans="1:12" ht="15" customHeight="1" x14ac:dyDescent="0.25">
      <c r="A155" s="623" t="s">
        <v>21</v>
      </c>
      <c r="B155" s="624"/>
      <c r="C155" s="29">
        <v>2014</v>
      </c>
      <c r="D155" s="30"/>
      <c r="E155" s="31"/>
      <c r="F155" s="31"/>
      <c r="G155" s="35"/>
    </row>
    <row r="156" spans="1:12" x14ac:dyDescent="0.25">
      <c r="A156" s="623"/>
      <c r="B156" s="624"/>
      <c r="C156" s="29">
        <v>2015</v>
      </c>
      <c r="D156" s="30"/>
      <c r="E156" s="31"/>
      <c r="F156" s="31"/>
      <c r="G156" s="35"/>
    </row>
    <row r="157" spans="1:12" x14ac:dyDescent="0.25">
      <c r="A157" s="623"/>
      <c r="B157" s="624"/>
      <c r="C157" s="29">
        <v>2016</v>
      </c>
      <c r="D157" s="30"/>
      <c r="E157" s="31"/>
      <c r="F157" s="31"/>
      <c r="G157" s="35"/>
    </row>
    <row r="158" spans="1:12" x14ac:dyDescent="0.25">
      <c r="A158" s="623"/>
      <c r="B158" s="624"/>
      <c r="C158" s="29">
        <v>2017</v>
      </c>
      <c r="D158" s="36"/>
      <c r="E158" s="37"/>
      <c r="F158" s="37"/>
      <c r="G158" s="40"/>
    </row>
    <row r="159" spans="1:12" x14ac:dyDescent="0.25">
      <c r="A159" s="623"/>
      <c r="B159" s="624"/>
      <c r="C159" s="29">
        <v>2018</v>
      </c>
      <c r="D159" s="30"/>
      <c r="E159" s="31"/>
      <c r="F159" s="31"/>
      <c r="G159" s="35"/>
    </row>
    <row r="160" spans="1:12" x14ac:dyDescent="0.25">
      <c r="A160" s="623"/>
      <c r="B160" s="624"/>
      <c r="C160" s="29">
        <v>2019</v>
      </c>
      <c r="D160" s="30"/>
      <c r="E160" s="31"/>
      <c r="F160" s="31"/>
      <c r="G160" s="35"/>
    </row>
    <row r="161" spans="1:9" x14ac:dyDescent="0.25">
      <c r="A161" s="623"/>
      <c r="B161" s="624"/>
      <c r="C161" s="29">
        <v>2020</v>
      </c>
      <c r="D161" s="179"/>
      <c r="E161" s="180"/>
      <c r="F161" s="180"/>
      <c r="G161" s="181"/>
    </row>
    <row r="162" spans="1:9" ht="15.75" thickBot="1" x14ac:dyDescent="0.3">
      <c r="A162" s="625"/>
      <c r="B162" s="626"/>
      <c r="C162" s="41" t="s">
        <v>13</v>
      </c>
      <c r="D162" s="42">
        <f>SUM(D155:D161)</f>
        <v>0</v>
      </c>
      <c r="E162" s="42">
        <f t="shared" ref="E162:G162" si="19">SUM(E155:E161)</f>
        <v>0</v>
      </c>
      <c r="F162" s="42">
        <f t="shared" si="19"/>
        <v>0</v>
      </c>
      <c r="G162" s="47">
        <f t="shared" si="19"/>
        <v>0</v>
      </c>
    </row>
    <row r="163" spans="1:9" x14ac:dyDescent="0.25">
      <c r="B163" s="9"/>
    </row>
    <row r="164" spans="1:9" ht="15.75" thickBot="1" x14ac:dyDescent="0.3">
      <c r="B164" s="9"/>
    </row>
    <row r="165" spans="1:9" ht="18.75" x14ac:dyDescent="0.3">
      <c r="A165" s="182" t="s">
        <v>103</v>
      </c>
      <c r="B165" s="183" t="s">
        <v>104</v>
      </c>
      <c r="C165" s="184">
        <v>2014</v>
      </c>
      <c r="D165" s="184">
        <v>2015</v>
      </c>
      <c r="E165" s="184">
        <v>2016</v>
      </c>
      <c r="F165" s="184">
        <v>2017</v>
      </c>
      <c r="G165" s="184">
        <v>2018</v>
      </c>
      <c r="H165" s="184">
        <v>2019</v>
      </c>
      <c r="I165" s="185">
        <v>2020</v>
      </c>
    </row>
    <row r="166" spans="1:9" ht="14.1" customHeight="1" x14ac:dyDescent="0.25">
      <c r="A166" s="186" t="s">
        <v>105</v>
      </c>
      <c r="B166" s="187"/>
      <c r="C166" s="188">
        <f>SUM(C167:C169)</f>
        <v>0</v>
      </c>
      <c r="D166" s="188">
        <f t="shared" ref="D166:I166" si="20">SUM(D167:D169)</f>
        <v>0</v>
      </c>
      <c r="E166" s="188">
        <f t="shared" si="20"/>
        <v>0</v>
      </c>
      <c r="F166" s="188">
        <f t="shared" si="20"/>
        <v>0</v>
      </c>
      <c r="G166" s="188">
        <f t="shared" si="20"/>
        <v>0</v>
      </c>
      <c r="H166" s="188">
        <f t="shared" si="20"/>
        <v>0</v>
      </c>
      <c r="I166" s="189">
        <f t="shared" si="20"/>
        <v>1283776.7200000002</v>
      </c>
    </row>
    <row r="167" spans="1:9" ht="15.75" x14ac:dyDescent="0.25">
      <c r="A167" s="190" t="s">
        <v>106</v>
      </c>
      <c r="B167" s="191"/>
      <c r="C167" s="65"/>
      <c r="D167" s="65"/>
      <c r="E167" s="65"/>
      <c r="F167" s="69"/>
      <c r="G167" s="65"/>
      <c r="H167" s="65"/>
      <c r="I167" s="193">
        <v>1141770.1200000001</v>
      </c>
    </row>
    <row r="168" spans="1:9" ht="15.75" x14ac:dyDescent="0.25">
      <c r="A168" s="190" t="s">
        <v>107</v>
      </c>
      <c r="B168" s="191"/>
      <c r="C168" s="65"/>
      <c r="D168" s="65"/>
      <c r="E168" s="65"/>
      <c r="F168" s="69"/>
      <c r="G168" s="65"/>
      <c r="H168" s="65"/>
      <c r="I168" s="193">
        <v>142006.6</v>
      </c>
    </row>
    <row r="169" spans="1:9" ht="15.75" x14ac:dyDescent="0.25">
      <c r="A169" s="190" t="s">
        <v>108</v>
      </c>
      <c r="B169" s="191"/>
      <c r="C169" s="65"/>
      <c r="D169" s="65"/>
      <c r="E169" s="65"/>
      <c r="F169" s="69"/>
      <c r="G169" s="65"/>
      <c r="H169" s="65"/>
      <c r="I169" s="193"/>
    </row>
    <row r="170" spans="1:9" ht="31.5" x14ac:dyDescent="0.25">
      <c r="A170" s="186" t="s">
        <v>109</v>
      </c>
      <c r="B170" s="191"/>
      <c r="C170" s="65"/>
      <c r="D170" s="65"/>
      <c r="E170" s="65"/>
      <c r="F170" s="69"/>
      <c r="G170" s="65"/>
      <c r="H170" s="65"/>
      <c r="I170" s="273">
        <v>372947.24</v>
      </c>
    </row>
    <row r="171" spans="1:9" ht="16.5" thickBot="1" x14ac:dyDescent="0.3">
      <c r="A171" s="195" t="s">
        <v>110</v>
      </c>
      <c r="B171" s="196"/>
      <c r="C171" s="197">
        <f t="shared" ref="C171:I171" si="21">C166+C170</f>
        <v>0</v>
      </c>
      <c r="D171" s="197">
        <f t="shared" si="21"/>
        <v>0</v>
      </c>
      <c r="E171" s="197">
        <f t="shared" si="21"/>
        <v>0</v>
      </c>
      <c r="F171" s="197">
        <f t="shared" si="21"/>
        <v>0</v>
      </c>
      <c r="G171" s="197">
        <f t="shared" si="21"/>
        <v>0</v>
      </c>
      <c r="H171" s="197">
        <f t="shared" si="21"/>
        <v>0</v>
      </c>
      <c r="I171" s="47">
        <f t="shared" si="21"/>
        <v>1656723.9600000002</v>
      </c>
    </row>
  </sheetData>
  <mergeCells count="50">
    <mergeCell ref="A142:B149"/>
    <mergeCell ref="A155:B162"/>
    <mergeCell ref="I129:O129"/>
    <mergeCell ref="A131:B138"/>
    <mergeCell ref="A140:A141"/>
    <mergeCell ref="B140:B141"/>
    <mergeCell ref="C140:C141"/>
    <mergeCell ref="D140:G140"/>
    <mergeCell ref="H140:L140"/>
    <mergeCell ref="C106:C107"/>
    <mergeCell ref="A108:B115"/>
    <mergeCell ref="A118:B125"/>
    <mergeCell ref="A129:A130"/>
    <mergeCell ref="B129:B130"/>
    <mergeCell ref="C129:C130"/>
    <mergeCell ref="A85:B92"/>
    <mergeCell ref="A94:A95"/>
    <mergeCell ref="B94:B95"/>
    <mergeCell ref="A96:B102"/>
    <mergeCell ref="A106:A107"/>
    <mergeCell ref="B106:B107"/>
    <mergeCell ref="D72:D73"/>
    <mergeCell ref="A74:B81"/>
    <mergeCell ref="A83:A84"/>
    <mergeCell ref="B83:B84"/>
    <mergeCell ref="C83:C84"/>
    <mergeCell ref="D83:D84"/>
    <mergeCell ref="A72:A73"/>
    <mergeCell ref="B72:B73"/>
    <mergeCell ref="C72:C73"/>
    <mergeCell ref="A50:B57"/>
    <mergeCell ref="A61:A62"/>
    <mergeCell ref="B61:B62"/>
    <mergeCell ref="C61:C62"/>
    <mergeCell ref="A63:B70"/>
    <mergeCell ref="A48:A49"/>
    <mergeCell ref="B48:B49"/>
    <mergeCell ref="C48:C49"/>
    <mergeCell ref="D48:D49"/>
    <mergeCell ref="H1:O3"/>
    <mergeCell ref="B10:B11"/>
    <mergeCell ref="C10:C11"/>
    <mergeCell ref="A12:B19"/>
    <mergeCell ref="C21:C22"/>
    <mergeCell ref="A23:B30"/>
    <mergeCell ref="A34:A35"/>
    <mergeCell ref="B34:B35"/>
    <mergeCell ref="C34:C35"/>
    <mergeCell ref="D34:D35"/>
    <mergeCell ref="A36:B4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171"/>
  <sheetViews>
    <sheetView topLeftCell="C13" workbookViewId="0">
      <selection activeCell="H148" sqref="H148:L148"/>
    </sheetView>
  </sheetViews>
  <sheetFormatPr defaultColWidth="8.85546875" defaultRowHeight="15" x14ac:dyDescent="0.25"/>
  <cols>
    <col min="1" max="1" width="100.7109375" customWidth="1"/>
    <col min="2" max="2" width="17" customWidth="1"/>
    <col min="3" max="3" width="15.7109375" customWidth="1"/>
    <col min="4" max="4" width="16.140625" customWidth="1"/>
    <col min="5" max="5" width="15.28515625" customWidth="1"/>
    <col min="6" max="6" width="18.42578125" customWidth="1"/>
    <col min="7" max="7" width="15.85546875" customWidth="1"/>
    <col min="8" max="8" width="16" customWidth="1"/>
    <col min="9" max="9" width="16.42578125" customWidth="1"/>
    <col min="10" max="10" width="17" customWidth="1"/>
    <col min="11" max="11" width="16.85546875" customWidth="1"/>
    <col min="12" max="12" width="17" customWidth="1"/>
    <col min="13" max="13" width="15.42578125" customWidth="1"/>
    <col min="14" max="14" width="14.85546875" customWidth="1"/>
    <col min="15" max="15" width="13.140625" customWidth="1"/>
    <col min="16" max="17" width="11.85546875" customWidth="1"/>
    <col min="18" max="18" width="12" customWidth="1"/>
  </cols>
  <sheetData>
    <row r="1" spans="1:17" s="1" customFormat="1" ht="31.5" x14ac:dyDescent="0.5">
      <c r="A1" s="1" t="s">
        <v>0</v>
      </c>
    </row>
    <row r="2" spans="1:17" s="2" customFormat="1" ht="15.75" x14ac:dyDescent="0.25"/>
    <row r="3" spans="1:17" s="2" customFormat="1" ht="15.75" x14ac:dyDescent="0.25">
      <c r="A3" s="3" t="s">
        <v>1</v>
      </c>
    </row>
    <row r="4" spans="1:17" s="2" customFormat="1" ht="15.75" x14ac:dyDescent="0.25">
      <c r="A4" s="4" t="s">
        <v>193</v>
      </c>
    </row>
    <row r="5" spans="1:17" s="2" customFormat="1" ht="15.75" x14ac:dyDescent="0.25">
      <c r="A5" s="5" t="s">
        <v>112</v>
      </c>
    </row>
    <row r="6" spans="1:17" s="2" customFormat="1" ht="15.75" x14ac:dyDescent="0.25"/>
    <row r="8" spans="1:17" ht="21" x14ac:dyDescent="0.35">
      <c r="A8" s="6" t="s">
        <v>3</v>
      </c>
      <c r="B8" s="7"/>
      <c r="C8" s="8"/>
      <c r="D8" s="8"/>
      <c r="E8" s="8"/>
      <c r="F8" s="8"/>
      <c r="G8" s="8"/>
      <c r="H8" s="8"/>
      <c r="I8" s="8"/>
      <c r="J8" s="8"/>
      <c r="K8" s="8"/>
      <c r="L8" s="8"/>
      <c r="M8" s="8"/>
      <c r="N8" s="8"/>
    </row>
    <row r="9" spans="1:17" ht="15.75" thickBot="1" x14ac:dyDescent="0.3">
      <c r="B9" s="9"/>
      <c r="O9" s="10"/>
      <c r="P9" s="10"/>
    </row>
    <row r="10" spans="1:17" s="10" customFormat="1" ht="18.75" x14ac:dyDescent="0.3">
      <c r="A10" s="11"/>
      <c r="B10" s="690" t="s">
        <v>4</v>
      </c>
      <c r="C10" s="692" t="s">
        <v>5</v>
      </c>
      <c r="D10" s="12"/>
      <c r="E10" s="13"/>
      <c r="F10" s="14" t="s">
        <v>6</v>
      </c>
      <c r="G10" s="15"/>
      <c r="H10" s="16"/>
      <c r="I10" s="17" t="s">
        <v>7</v>
      </c>
      <c r="J10" s="13"/>
      <c r="K10" s="13"/>
      <c r="L10" s="13"/>
      <c r="M10" s="13"/>
      <c r="N10" s="13"/>
      <c r="O10" s="18"/>
    </row>
    <row r="11" spans="1:17" s="10" customFormat="1" ht="114.75" customHeight="1" x14ac:dyDescent="0.3">
      <c r="A11" s="19" t="s">
        <v>8</v>
      </c>
      <c r="B11" s="691"/>
      <c r="C11" s="693"/>
      <c r="D11" s="20" t="s">
        <v>9</v>
      </c>
      <c r="E11" s="21" t="s">
        <v>10</v>
      </c>
      <c r="F11" s="22" t="s">
        <v>11</v>
      </c>
      <c r="G11" s="23" t="s">
        <v>12</v>
      </c>
      <c r="H11" s="24" t="s">
        <v>13</v>
      </c>
      <c r="I11" s="25" t="s">
        <v>14</v>
      </c>
      <c r="J11" s="26" t="s">
        <v>15</v>
      </c>
      <c r="K11" s="26" t="s">
        <v>16</v>
      </c>
      <c r="L11" s="27" t="s">
        <v>17</v>
      </c>
      <c r="M11" s="27" t="s">
        <v>18</v>
      </c>
      <c r="N11" s="27" t="s">
        <v>19</v>
      </c>
      <c r="O11" s="28" t="s">
        <v>20</v>
      </c>
    </row>
    <row r="12" spans="1:17" ht="15" customHeight="1" x14ac:dyDescent="0.25">
      <c r="A12" s="630" t="s">
        <v>194</v>
      </c>
      <c r="B12" s="646"/>
      <c r="C12" s="29">
        <v>2014</v>
      </c>
      <c r="D12" s="30"/>
      <c r="E12" s="31"/>
      <c r="F12" s="31"/>
      <c r="G12" s="32"/>
      <c r="H12" s="33">
        <f>SUM(D12:G12)</f>
        <v>0</v>
      </c>
      <c r="I12" s="34"/>
      <c r="J12" s="31"/>
      <c r="K12" s="31"/>
      <c r="L12" s="31"/>
      <c r="M12" s="31"/>
      <c r="N12" s="31"/>
      <c r="O12" s="35"/>
      <c r="P12" s="10"/>
      <c r="Q12" s="10"/>
    </row>
    <row r="13" spans="1:17" x14ac:dyDescent="0.25">
      <c r="A13" s="630"/>
      <c r="B13" s="646"/>
      <c r="C13" s="29">
        <v>2015</v>
      </c>
      <c r="D13" s="30"/>
      <c r="E13" s="31"/>
      <c r="F13" s="31"/>
      <c r="G13" s="32"/>
      <c r="H13" s="33">
        <f t="shared" ref="H13:H18" si="0">SUM(D13:G13)</f>
        <v>0</v>
      </c>
      <c r="I13" s="34"/>
      <c r="J13" s="31"/>
      <c r="K13" s="31"/>
      <c r="L13" s="31"/>
      <c r="M13" s="31"/>
      <c r="N13" s="31"/>
      <c r="O13" s="35"/>
      <c r="P13" s="10"/>
      <c r="Q13" s="10"/>
    </row>
    <row r="14" spans="1:17" x14ac:dyDescent="0.25">
      <c r="A14" s="630"/>
      <c r="B14" s="646"/>
      <c r="C14" s="29">
        <v>2016</v>
      </c>
      <c r="D14" s="30"/>
      <c r="E14" s="31"/>
      <c r="F14" s="31"/>
      <c r="G14" s="32"/>
      <c r="H14" s="33">
        <f t="shared" si="0"/>
        <v>0</v>
      </c>
      <c r="I14" s="34"/>
      <c r="J14" s="31"/>
      <c r="K14" s="31"/>
      <c r="L14" s="31"/>
      <c r="M14" s="31"/>
      <c r="N14" s="31"/>
      <c r="O14" s="35"/>
      <c r="P14" s="10"/>
      <c r="Q14" s="10"/>
    </row>
    <row r="15" spans="1:17" x14ac:dyDescent="0.25">
      <c r="A15" s="630"/>
      <c r="B15" s="646"/>
      <c r="C15" s="29">
        <v>2017</v>
      </c>
      <c r="D15" s="36"/>
      <c r="E15" s="37"/>
      <c r="F15" s="37"/>
      <c r="G15" s="38"/>
      <c r="H15" s="33">
        <f t="shared" si="0"/>
        <v>0</v>
      </c>
      <c r="I15" s="39"/>
      <c r="J15" s="37"/>
      <c r="K15" s="37"/>
      <c r="L15" s="37"/>
      <c r="M15" s="37"/>
      <c r="N15" s="37"/>
      <c r="O15" s="40"/>
      <c r="P15" s="10"/>
      <c r="Q15" s="10"/>
    </row>
    <row r="16" spans="1:17" x14ac:dyDescent="0.25">
      <c r="A16" s="630"/>
      <c r="B16" s="646"/>
      <c r="C16" s="29">
        <v>2018</v>
      </c>
      <c r="D16" s="30"/>
      <c r="E16" s="31"/>
      <c r="F16" s="31"/>
      <c r="G16" s="32"/>
      <c r="H16" s="33">
        <f t="shared" si="0"/>
        <v>0</v>
      </c>
      <c r="I16" s="34"/>
      <c r="J16" s="31"/>
      <c r="K16" s="31"/>
      <c r="L16" s="31"/>
      <c r="M16" s="31"/>
      <c r="N16" s="31"/>
      <c r="O16" s="35"/>
      <c r="P16" s="10"/>
      <c r="Q16" s="10"/>
    </row>
    <row r="17" spans="1:17" ht="58.5" customHeight="1" x14ac:dyDescent="0.25">
      <c r="A17" s="630"/>
      <c r="B17" s="646"/>
      <c r="C17" s="29">
        <v>2019</v>
      </c>
      <c r="D17" s="30"/>
      <c r="E17" s="31"/>
      <c r="F17" s="31"/>
      <c r="G17" s="32"/>
      <c r="H17" s="33">
        <f t="shared" si="0"/>
        <v>0</v>
      </c>
      <c r="I17" s="34"/>
      <c r="J17" s="31"/>
      <c r="K17" s="31"/>
      <c r="L17" s="31"/>
      <c r="M17" s="31"/>
      <c r="N17" s="31"/>
      <c r="O17" s="35"/>
      <c r="P17" s="10"/>
      <c r="Q17" s="10"/>
    </row>
    <row r="18" spans="1:17" ht="99.75" customHeight="1" x14ac:dyDescent="0.25">
      <c r="A18" s="630"/>
      <c r="B18" s="646"/>
      <c r="C18" s="29">
        <v>2020</v>
      </c>
      <c r="D18" s="30">
        <v>50</v>
      </c>
      <c r="E18" s="31"/>
      <c r="F18" s="31"/>
      <c r="G18" s="32">
        <v>1</v>
      </c>
      <c r="H18" s="33">
        <f t="shared" si="0"/>
        <v>51</v>
      </c>
      <c r="I18" s="34">
        <v>3</v>
      </c>
      <c r="J18" s="31">
        <v>4</v>
      </c>
      <c r="K18" s="31">
        <v>9</v>
      </c>
      <c r="L18" s="31">
        <v>0</v>
      </c>
      <c r="M18" s="31">
        <v>0</v>
      </c>
      <c r="N18" s="31">
        <v>33</v>
      </c>
      <c r="O18" s="35">
        <v>2</v>
      </c>
      <c r="P18" s="10"/>
      <c r="Q18" s="10"/>
    </row>
    <row r="19" spans="1:17" ht="267" customHeight="1" thickBot="1" x14ac:dyDescent="0.3">
      <c r="A19" s="647"/>
      <c r="B19" s="648"/>
      <c r="C19" s="41" t="s">
        <v>13</v>
      </c>
      <c r="D19" s="42">
        <f>SUM(D12:D18)</f>
        <v>50</v>
      </c>
      <c r="E19" s="43">
        <f>SUM(E12:E18)</f>
        <v>0</v>
      </c>
      <c r="F19" s="43">
        <f>SUM(F12:F18)</f>
        <v>0</v>
      </c>
      <c r="G19" s="44">
        <v>1</v>
      </c>
      <c r="H19" s="45">
        <f>SUM(D19:G19)</f>
        <v>51</v>
      </c>
      <c r="I19" s="43">
        <f t="shared" ref="I19:O19" si="1">SUM(I12:I18)</f>
        <v>3</v>
      </c>
      <c r="J19" s="46">
        <f t="shared" si="1"/>
        <v>4</v>
      </c>
      <c r="K19" s="43">
        <f t="shared" si="1"/>
        <v>9</v>
      </c>
      <c r="L19" s="43">
        <f t="shared" si="1"/>
        <v>0</v>
      </c>
      <c r="M19" s="43">
        <f t="shared" si="1"/>
        <v>0</v>
      </c>
      <c r="N19" s="43">
        <f t="shared" si="1"/>
        <v>33</v>
      </c>
      <c r="O19" s="47">
        <f t="shared" si="1"/>
        <v>2</v>
      </c>
      <c r="P19" s="10"/>
      <c r="Q19" s="10"/>
    </row>
    <row r="20" spans="1:17" ht="15.75" thickBot="1" x14ac:dyDescent="0.3">
      <c r="B20" s="9"/>
      <c r="D20" s="48"/>
      <c r="O20" s="10"/>
      <c r="P20" s="10"/>
    </row>
    <row r="21" spans="1:17" s="10" customFormat="1" ht="18.75" x14ac:dyDescent="0.3">
      <c r="A21" s="11"/>
      <c r="B21" s="49"/>
      <c r="C21" s="692" t="s">
        <v>5</v>
      </c>
      <c r="D21" s="12"/>
      <c r="E21" s="13"/>
      <c r="F21" s="14" t="s">
        <v>6</v>
      </c>
      <c r="G21" s="15"/>
      <c r="H21" s="16"/>
    </row>
    <row r="22" spans="1:17" s="10" customFormat="1" ht="125.25" customHeight="1" x14ac:dyDescent="0.3">
      <c r="A22" s="50" t="s">
        <v>22</v>
      </c>
      <c r="B22" s="267" t="s">
        <v>23</v>
      </c>
      <c r="C22" s="693"/>
      <c r="D22" s="20" t="s">
        <v>9</v>
      </c>
      <c r="E22" s="22" t="s">
        <v>10</v>
      </c>
      <c r="F22" s="22" t="s">
        <v>11</v>
      </c>
      <c r="G22" s="23" t="s">
        <v>12</v>
      </c>
      <c r="H22" s="24" t="s">
        <v>13</v>
      </c>
    </row>
    <row r="23" spans="1:17" ht="15" customHeight="1" x14ac:dyDescent="0.25">
      <c r="A23" s="630" t="s">
        <v>195</v>
      </c>
      <c r="B23" s="646"/>
      <c r="C23" s="29">
        <v>2014</v>
      </c>
      <c r="D23" s="30"/>
      <c r="E23" s="31"/>
      <c r="F23" s="31"/>
      <c r="G23" s="32"/>
      <c r="H23" s="33">
        <f>SUM(D23:G23)</f>
        <v>0</v>
      </c>
    </row>
    <row r="24" spans="1:17" ht="54" customHeight="1" x14ac:dyDescent="0.25">
      <c r="A24" s="630"/>
      <c r="B24" s="646"/>
      <c r="C24" s="29">
        <v>2015</v>
      </c>
      <c r="D24" s="30"/>
      <c r="E24" s="31"/>
      <c r="F24" s="31"/>
      <c r="G24" s="32"/>
      <c r="H24" s="33">
        <f t="shared" ref="H24:H29" si="2">SUM(D24:G24)</f>
        <v>0</v>
      </c>
    </row>
    <row r="25" spans="1:17" ht="103.5" customHeight="1" x14ac:dyDescent="0.25">
      <c r="A25" s="630"/>
      <c r="B25" s="646"/>
      <c r="C25" s="29">
        <v>2016</v>
      </c>
      <c r="D25" s="30"/>
      <c r="E25" s="31"/>
      <c r="F25" s="31"/>
      <c r="G25" s="32"/>
      <c r="H25" s="33">
        <f t="shared" si="2"/>
        <v>0</v>
      </c>
    </row>
    <row r="26" spans="1:17" x14ac:dyDescent="0.25">
      <c r="A26" s="630"/>
      <c r="B26" s="646"/>
      <c r="C26" s="29">
        <v>2017</v>
      </c>
      <c r="D26" s="36"/>
      <c r="E26" s="37"/>
      <c r="F26" s="37"/>
      <c r="G26" s="38"/>
      <c r="H26" s="33">
        <f t="shared" si="2"/>
        <v>0</v>
      </c>
    </row>
    <row r="27" spans="1:17" x14ac:dyDescent="0.25">
      <c r="A27" s="630"/>
      <c r="B27" s="646"/>
      <c r="C27" s="29">
        <v>2018</v>
      </c>
      <c r="D27" s="30"/>
      <c r="E27" s="31"/>
      <c r="F27" s="31"/>
      <c r="G27" s="32"/>
      <c r="H27" s="33">
        <f t="shared" si="2"/>
        <v>0</v>
      </c>
    </row>
    <row r="28" spans="1:17" ht="87.75" customHeight="1" x14ac:dyDescent="0.25">
      <c r="A28" s="630"/>
      <c r="B28" s="646"/>
      <c r="C28" s="29">
        <v>2019</v>
      </c>
      <c r="D28" s="30"/>
      <c r="E28" s="31"/>
      <c r="F28" s="31"/>
      <c r="G28" s="32"/>
      <c r="H28" s="33">
        <f t="shared" si="2"/>
        <v>0</v>
      </c>
    </row>
    <row r="29" spans="1:17" x14ac:dyDescent="0.25">
      <c r="A29" s="630"/>
      <c r="B29" s="646"/>
      <c r="C29" s="29">
        <v>2020</v>
      </c>
      <c r="D29" s="30">
        <v>978</v>
      </c>
      <c r="E29" s="31">
        <v>0</v>
      </c>
      <c r="F29" s="31">
        <v>0</v>
      </c>
      <c r="G29" s="32">
        <v>250</v>
      </c>
      <c r="H29" s="33">
        <f t="shared" si="2"/>
        <v>1228</v>
      </c>
    </row>
    <row r="30" spans="1:17" ht="206.25" customHeight="1" thickBot="1" x14ac:dyDescent="0.3">
      <c r="A30" s="647"/>
      <c r="B30" s="648"/>
      <c r="C30" s="41" t="s">
        <v>13</v>
      </c>
      <c r="D30" s="42">
        <f>SUM(D23:D29)</f>
        <v>978</v>
      </c>
      <c r="E30" s="43">
        <f>SUM(E23:E29)</f>
        <v>0</v>
      </c>
      <c r="F30" s="43">
        <f>SUM(F23:F29)</f>
        <v>0</v>
      </c>
      <c r="G30" s="43">
        <f>SUM(G23:G29)</f>
        <v>250</v>
      </c>
      <c r="H30" s="45">
        <v>1228</v>
      </c>
    </row>
    <row r="31" spans="1:17" x14ac:dyDescent="0.25">
      <c r="A31" s="52"/>
      <c r="B31" s="53"/>
      <c r="D31" s="48"/>
    </row>
    <row r="32" spans="1:17" ht="21" x14ac:dyDescent="0.35">
      <c r="A32" s="54" t="s">
        <v>24</v>
      </c>
      <c r="B32" s="55"/>
      <c r="C32" s="54"/>
      <c r="D32" s="56"/>
      <c r="E32" s="56"/>
      <c r="F32" s="56"/>
      <c r="G32" s="56"/>
      <c r="H32" s="56"/>
      <c r="I32" s="56"/>
      <c r="J32" s="56"/>
      <c r="K32" s="56"/>
      <c r="L32" s="56"/>
      <c r="M32" s="56"/>
      <c r="N32" s="56"/>
      <c r="O32" s="56"/>
    </row>
    <row r="33" spans="1:13" ht="15.75" thickBot="1" x14ac:dyDescent="0.3">
      <c r="B33" s="9"/>
    </row>
    <row r="34" spans="1:13" ht="21" customHeight="1" x14ac:dyDescent="0.25">
      <c r="A34" s="684" t="s">
        <v>25</v>
      </c>
      <c r="B34" s="686" t="s">
        <v>26</v>
      </c>
      <c r="C34" s="688" t="s">
        <v>5</v>
      </c>
      <c r="D34" s="670" t="s">
        <v>27</v>
      </c>
      <c r="E34" s="57" t="s">
        <v>7</v>
      </c>
      <c r="F34" s="58"/>
      <c r="G34" s="58"/>
      <c r="H34" s="58"/>
      <c r="I34" s="58"/>
      <c r="J34" s="58"/>
      <c r="K34" s="59"/>
    </row>
    <row r="35" spans="1:13" ht="129.75" customHeight="1" x14ac:dyDescent="0.25">
      <c r="A35" s="685"/>
      <c r="B35" s="687"/>
      <c r="C35" s="689"/>
      <c r="D35" s="671"/>
      <c r="E35" s="60" t="s">
        <v>14</v>
      </c>
      <c r="F35" s="61" t="s">
        <v>15</v>
      </c>
      <c r="G35" s="61" t="s">
        <v>16</v>
      </c>
      <c r="H35" s="62" t="s">
        <v>17</v>
      </c>
      <c r="I35" s="62" t="s">
        <v>28</v>
      </c>
      <c r="J35" s="63" t="s">
        <v>19</v>
      </c>
      <c r="K35" s="64" t="s">
        <v>20</v>
      </c>
    </row>
    <row r="36" spans="1:13" ht="15" customHeight="1" x14ac:dyDescent="0.25">
      <c r="A36" s="623" t="s">
        <v>196</v>
      </c>
      <c r="B36" s="624"/>
      <c r="C36" s="29">
        <v>2014</v>
      </c>
      <c r="D36" s="65"/>
      <c r="E36" s="66"/>
      <c r="F36" s="67"/>
      <c r="G36" s="67"/>
      <c r="H36" s="67"/>
      <c r="I36" s="67"/>
      <c r="J36" s="67"/>
      <c r="K36" s="68"/>
    </row>
    <row r="37" spans="1:13" x14ac:dyDescent="0.25">
      <c r="A37" s="623"/>
      <c r="B37" s="624"/>
      <c r="C37" s="29">
        <v>2015</v>
      </c>
      <c r="D37" s="65"/>
      <c r="E37" s="34"/>
      <c r="F37" s="31"/>
      <c r="G37" s="31"/>
      <c r="H37" s="31"/>
      <c r="I37" s="31"/>
      <c r="J37" s="31"/>
      <c r="K37" s="35"/>
    </row>
    <row r="38" spans="1:13" x14ac:dyDescent="0.25">
      <c r="A38" s="623"/>
      <c r="B38" s="624"/>
      <c r="C38" s="29">
        <v>2016</v>
      </c>
      <c r="D38" s="65"/>
      <c r="E38" s="34"/>
      <c r="F38" s="31"/>
      <c r="G38" s="31"/>
      <c r="H38" s="31"/>
      <c r="I38" s="31"/>
      <c r="J38" s="31"/>
      <c r="K38" s="35"/>
    </row>
    <row r="39" spans="1:13" x14ac:dyDescent="0.25">
      <c r="A39" s="623"/>
      <c r="B39" s="624"/>
      <c r="C39" s="29">
        <v>2017</v>
      </c>
      <c r="D39" s="69"/>
      <c r="E39" s="39"/>
      <c r="F39" s="37"/>
      <c r="G39" s="37"/>
      <c r="H39" s="37"/>
      <c r="I39" s="37"/>
      <c r="J39" s="37"/>
      <c r="K39" s="40"/>
    </row>
    <row r="40" spans="1:13" x14ac:dyDescent="0.25">
      <c r="A40" s="623"/>
      <c r="B40" s="624"/>
      <c r="C40" s="29">
        <v>2018</v>
      </c>
      <c r="D40" s="65"/>
      <c r="E40" s="34"/>
      <c r="F40" s="31"/>
      <c r="G40" s="31"/>
      <c r="H40" s="31"/>
      <c r="I40" s="31"/>
      <c r="J40" s="31"/>
      <c r="K40" s="35"/>
    </row>
    <row r="41" spans="1:13" x14ac:dyDescent="0.25">
      <c r="A41" s="623"/>
      <c r="B41" s="624"/>
      <c r="C41" s="29">
        <v>2019</v>
      </c>
      <c r="D41" s="65"/>
      <c r="E41" s="34"/>
      <c r="F41" s="31"/>
      <c r="G41" s="31"/>
      <c r="H41" s="31"/>
      <c r="I41" s="31"/>
      <c r="J41" s="31"/>
      <c r="K41" s="35"/>
    </row>
    <row r="42" spans="1:13" ht="17.25" customHeight="1" x14ac:dyDescent="0.25">
      <c r="A42" s="623"/>
      <c r="B42" s="624"/>
      <c r="C42" s="29">
        <v>2020</v>
      </c>
      <c r="D42" s="65">
        <v>4</v>
      </c>
      <c r="E42" s="34">
        <v>1</v>
      </c>
      <c r="F42" s="31">
        <v>1</v>
      </c>
      <c r="G42" s="31">
        <v>0</v>
      </c>
      <c r="H42" s="31">
        <v>0</v>
      </c>
      <c r="I42" s="31">
        <v>0</v>
      </c>
      <c r="J42" s="31">
        <v>2</v>
      </c>
      <c r="K42" s="35">
        <v>0</v>
      </c>
    </row>
    <row r="43" spans="1:13" ht="35.25" customHeight="1" thickBot="1" x14ac:dyDescent="0.3">
      <c r="A43" s="625"/>
      <c r="B43" s="626"/>
      <c r="C43" s="41" t="s">
        <v>13</v>
      </c>
      <c r="D43" s="70">
        <f>SUM(D36:D42)</f>
        <v>4</v>
      </c>
      <c r="E43" s="46">
        <f t="shared" ref="E43:J43" si="3">SUM(E36:E42)</f>
        <v>1</v>
      </c>
      <c r="F43" s="43">
        <f t="shared" si="3"/>
        <v>1</v>
      </c>
      <c r="G43" s="43">
        <v>0</v>
      </c>
      <c r="H43" s="43">
        <f t="shared" si="3"/>
        <v>0</v>
      </c>
      <c r="I43" s="43">
        <f t="shared" si="3"/>
        <v>0</v>
      </c>
      <c r="J43" s="43">
        <f t="shared" si="3"/>
        <v>2</v>
      </c>
      <c r="K43" s="47">
        <v>0</v>
      </c>
    </row>
    <row r="44" spans="1:13" x14ac:dyDescent="0.25">
      <c r="B44" s="9"/>
    </row>
    <row r="45" spans="1:13" x14ac:dyDescent="0.25">
      <c r="B45" s="9"/>
    </row>
    <row r="46" spans="1:13" ht="21" x14ac:dyDescent="0.35">
      <c r="A46" s="71" t="s">
        <v>30</v>
      </c>
      <c r="B46" s="72"/>
      <c r="C46" s="71"/>
      <c r="D46" s="73"/>
      <c r="E46" s="73"/>
      <c r="F46" s="73"/>
      <c r="G46" s="73"/>
      <c r="H46" s="73"/>
      <c r="I46" s="73"/>
      <c r="J46" s="73"/>
      <c r="K46" s="73"/>
      <c r="L46" s="74"/>
      <c r="M46" s="74"/>
    </row>
    <row r="47" spans="1:13" ht="14.25" customHeight="1" thickBot="1" x14ac:dyDescent="0.3">
      <c r="A47" s="75"/>
      <c r="B47" s="76"/>
    </row>
    <row r="48" spans="1:13" ht="14.25" customHeight="1" x14ac:dyDescent="0.25">
      <c r="A48" s="676" t="s">
        <v>31</v>
      </c>
      <c r="B48" s="678" t="s">
        <v>32</v>
      </c>
      <c r="C48" s="680" t="s">
        <v>5</v>
      </c>
      <c r="D48" s="682" t="s">
        <v>33</v>
      </c>
      <c r="E48" s="77" t="s">
        <v>7</v>
      </c>
      <c r="F48" s="78"/>
      <c r="G48" s="78"/>
      <c r="H48" s="78"/>
      <c r="I48" s="78"/>
      <c r="J48" s="78"/>
      <c r="K48" s="79"/>
    </row>
    <row r="49" spans="1:14" s="10" customFormat="1" ht="117" customHeight="1" x14ac:dyDescent="0.25">
      <c r="A49" s="677"/>
      <c r="B49" s="679"/>
      <c r="C49" s="681"/>
      <c r="D49" s="683"/>
      <c r="E49" s="80" t="s">
        <v>14</v>
      </c>
      <c r="F49" s="81" t="s">
        <v>15</v>
      </c>
      <c r="G49" s="81" t="s">
        <v>16</v>
      </c>
      <c r="H49" s="82" t="s">
        <v>17</v>
      </c>
      <c r="I49" s="82" t="s">
        <v>28</v>
      </c>
      <c r="J49" s="83" t="s">
        <v>19</v>
      </c>
      <c r="K49" s="84" t="s">
        <v>20</v>
      </c>
    </row>
    <row r="50" spans="1:14" ht="15" customHeight="1" x14ac:dyDescent="0.25">
      <c r="A50" s="630" t="s">
        <v>197</v>
      </c>
      <c r="B50" s="646"/>
      <c r="C50" s="29">
        <v>2014</v>
      </c>
      <c r="D50" s="85"/>
      <c r="E50" s="34"/>
      <c r="F50" s="31"/>
      <c r="G50" s="31"/>
      <c r="H50" s="31"/>
      <c r="I50" s="31"/>
      <c r="J50" s="31"/>
      <c r="K50" s="35"/>
    </row>
    <row r="51" spans="1:14" x14ac:dyDescent="0.25">
      <c r="A51" s="630"/>
      <c r="B51" s="646"/>
      <c r="C51" s="29">
        <v>2015</v>
      </c>
      <c r="D51" s="85"/>
      <c r="E51" s="34"/>
      <c r="F51" s="31"/>
      <c r="G51" s="31"/>
      <c r="H51" s="31"/>
      <c r="I51" s="31"/>
      <c r="J51" s="31"/>
      <c r="K51" s="35"/>
    </row>
    <row r="52" spans="1:14" x14ac:dyDescent="0.25">
      <c r="A52" s="630"/>
      <c r="B52" s="646"/>
      <c r="C52" s="29">
        <v>2016</v>
      </c>
      <c r="D52" s="85"/>
      <c r="E52" s="34"/>
      <c r="F52" s="31"/>
      <c r="G52" s="31"/>
      <c r="H52" s="31"/>
      <c r="I52" s="31"/>
      <c r="J52" s="31"/>
      <c r="K52" s="35"/>
    </row>
    <row r="53" spans="1:14" x14ac:dyDescent="0.25">
      <c r="A53" s="630"/>
      <c r="B53" s="646"/>
      <c r="C53" s="29">
        <v>2017</v>
      </c>
      <c r="D53" s="86"/>
      <c r="E53" s="39"/>
      <c r="F53" s="37"/>
      <c r="G53" s="37"/>
      <c r="H53" s="37"/>
      <c r="I53" s="37"/>
      <c r="J53" s="37"/>
      <c r="K53" s="40"/>
    </row>
    <row r="54" spans="1:14" x14ac:dyDescent="0.25">
      <c r="A54" s="630"/>
      <c r="B54" s="646"/>
      <c r="C54" s="29">
        <v>2018</v>
      </c>
      <c r="D54" s="85"/>
      <c r="E54" s="34"/>
      <c r="F54" s="31"/>
      <c r="G54" s="31"/>
      <c r="H54" s="31"/>
      <c r="I54" s="31"/>
      <c r="J54" s="31"/>
      <c r="K54" s="35"/>
    </row>
    <row r="55" spans="1:14" x14ac:dyDescent="0.25">
      <c r="A55" s="630"/>
      <c r="B55" s="646"/>
      <c r="C55" s="29">
        <v>2019</v>
      </c>
      <c r="D55" s="85"/>
      <c r="E55" s="34"/>
      <c r="F55" s="31"/>
      <c r="G55" s="31"/>
      <c r="H55" s="31"/>
      <c r="I55" s="31"/>
      <c r="J55" s="31"/>
      <c r="K55" s="35"/>
    </row>
    <row r="56" spans="1:14" ht="66" customHeight="1" x14ac:dyDescent="0.25">
      <c r="A56" s="630"/>
      <c r="B56" s="646"/>
      <c r="C56" s="29">
        <v>2020</v>
      </c>
      <c r="D56" s="85">
        <v>7</v>
      </c>
      <c r="E56" s="34">
        <v>0</v>
      </c>
      <c r="F56" s="31">
        <v>2</v>
      </c>
      <c r="G56" s="31">
        <v>1</v>
      </c>
      <c r="H56" s="31">
        <v>0</v>
      </c>
      <c r="I56" s="31">
        <v>0</v>
      </c>
      <c r="J56" s="31">
        <v>4</v>
      </c>
      <c r="K56" s="35">
        <v>0</v>
      </c>
    </row>
    <row r="57" spans="1:14" ht="94.9" customHeight="1" thickBot="1" x14ac:dyDescent="0.3">
      <c r="A57" s="647"/>
      <c r="B57" s="648"/>
      <c r="C57" s="41" t="s">
        <v>13</v>
      </c>
      <c r="D57" s="87">
        <f t="shared" ref="D57:I57" si="4">SUM(D50:D56)</f>
        <v>7</v>
      </c>
      <c r="E57" s="46">
        <f t="shared" si="4"/>
        <v>0</v>
      </c>
      <c r="F57" s="43">
        <f t="shared" si="4"/>
        <v>2</v>
      </c>
      <c r="G57" s="43">
        <f t="shared" si="4"/>
        <v>1</v>
      </c>
      <c r="H57" s="43">
        <f t="shared" si="4"/>
        <v>0</v>
      </c>
      <c r="I57" s="43">
        <f t="shared" si="4"/>
        <v>0</v>
      </c>
      <c r="J57" s="43">
        <f>SUM(J50:J56)</f>
        <v>4</v>
      </c>
      <c r="K57" s="47">
        <f>SUM(K50:K56)</f>
        <v>0</v>
      </c>
    </row>
    <row r="58" spans="1:14" x14ac:dyDescent="0.25">
      <c r="B58" s="9"/>
    </row>
    <row r="59" spans="1:14" ht="21" x14ac:dyDescent="0.35">
      <c r="A59" s="88" t="s">
        <v>34</v>
      </c>
      <c r="B59" s="89"/>
      <c r="C59" s="88"/>
      <c r="D59" s="90"/>
      <c r="E59" s="90"/>
      <c r="F59" s="90"/>
      <c r="G59" s="90"/>
      <c r="H59" s="90"/>
      <c r="I59" s="90"/>
      <c r="J59" s="90"/>
      <c r="K59" s="90"/>
      <c r="L59" s="90"/>
      <c r="M59" s="10"/>
    </row>
    <row r="60" spans="1:14" ht="15" customHeight="1" thickBot="1" x14ac:dyDescent="0.4">
      <c r="A60" s="91"/>
      <c r="B60" s="76"/>
      <c r="M60" s="10"/>
    </row>
    <row r="61" spans="1:14" s="10" customFormat="1" x14ac:dyDescent="0.25">
      <c r="A61" s="665" t="s">
        <v>35</v>
      </c>
      <c r="B61" s="657" t="s">
        <v>36</v>
      </c>
      <c r="C61" s="666" t="s">
        <v>5</v>
      </c>
      <c r="D61" s="92"/>
      <c r="E61" s="93"/>
      <c r="F61" s="94" t="s">
        <v>37</v>
      </c>
      <c r="G61" s="95"/>
      <c r="H61" s="95"/>
      <c r="I61" s="95"/>
      <c r="J61" s="95"/>
      <c r="K61" s="95"/>
      <c r="L61" s="96"/>
      <c r="N61" s="97"/>
    </row>
    <row r="62" spans="1:14" s="10" customFormat="1" ht="90" customHeight="1" x14ac:dyDescent="0.25">
      <c r="A62" s="656"/>
      <c r="B62" s="658"/>
      <c r="C62" s="667"/>
      <c r="D62" s="98" t="s">
        <v>38</v>
      </c>
      <c r="E62" s="99" t="s">
        <v>39</v>
      </c>
      <c r="F62" s="100" t="s">
        <v>14</v>
      </c>
      <c r="G62" s="101" t="s">
        <v>15</v>
      </c>
      <c r="H62" s="101" t="s">
        <v>16</v>
      </c>
      <c r="I62" s="102" t="s">
        <v>17</v>
      </c>
      <c r="J62" s="102" t="s">
        <v>28</v>
      </c>
      <c r="K62" s="103" t="s">
        <v>19</v>
      </c>
      <c r="L62" s="104" t="s">
        <v>20</v>
      </c>
    </row>
    <row r="63" spans="1:14" x14ac:dyDescent="0.25">
      <c r="A63" s="630" t="s">
        <v>198</v>
      </c>
      <c r="B63" s="646"/>
      <c r="C63" s="29">
        <v>2014</v>
      </c>
      <c r="D63" s="30"/>
      <c r="E63" s="31"/>
      <c r="F63" s="34"/>
      <c r="G63" s="31"/>
      <c r="H63" s="31"/>
      <c r="I63" s="31"/>
      <c r="J63" s="31"/>
      <c r="K63" s="31"/>
      <c r="L63" s="35"/>
      <c r="M63" s="10"/>
    </row>
    <row r="64" spans="1:14" x14ac:dyDescent="0.25">
      <c r="A64" s="630"/>
      <c r="B64" s="646"/>
      <c r="C64" s="29">
        <v>2015</v>
      </c>
      <c r="D64" s="30"/>
      <c r="E64" s="31"/>
      <c r="F64" s="34"/>
      <c r="G64" s="31"/>
      <c r="H64" s="31"/>
      <c r="I64" s="31"/>
      <c r="J64" s="31"/>
      <c r="K64" s="31"/>
      <c r="L64" s="35"/>
      <c r="M64" s="10"/>
    </row>
    <row r="65" spans="1:13" x14ac:dyDescent="0.25">
      <c r="A65" s="630"/>
      <c r="B65" s="646"/>
      <c r="C65" s="29">
        <v>2016</v>
      </c>
      <c r="D65" s="30"/>
      <c r="E65" s="31"/>
      <c r="F65" s="34"/>
      <c r="G65" s="31"/>
      <c r="H65" s="31"/>
      <c r="I65" s="31"/>
      <c r="J65" s="31"/>
      <c r="K65" s="31"/>
      <c r="L65" s="35"/>
      <c r="M65" s="10"/>
    </row>
    <row r="66" spans="1:13" x14ac:dyDescent="0.25">
      <c r="A66" s="630"/>
      <c r="B66" s="646"/>
      <c r="C66" s="29">
        <v>2017</v>
      </c>
      <c r="D66" s="36"/>
      <c r="E66" s="37"/>
      <c r="F66" s="39"/>
      <c r="G66" s="37"/>
      <c r="H66" s="37"/>
      <c r="I66" s="37"/>
      <c r="J66" s="37"/>
      <c r="K66" s="37"/>
      <c r="L66" s="40"/>
      <c r="M66" s="10"/>
    </row>
    <row r="67" spans="1:13" x14ac:dyDescent="0.25">
      <c r="A67" s="630"/>
      <c r="B67" s="646"/>
      <c r="C67" s="29">
        <v>2018</v>
      </c>
      <c r="D67" s="30"/>
      <c r="E67" s="31"/>
      <c r="F67" s="34"/>
      <c r="G67" s="31"/>
      <c r="H67" s="31"/>
      <c r="I67" s="31"/>
      <c r="J67" s="31"/>
      <c r="K67" s="31"/>
      <c r="L67" s="35"/>
      <c r="M67" s="10"/>
    </row>
    <row r="68" spans="1:13" x14ac:dyDescent="0.25">
      <c r="A68" s="630"/>
      <c r="B68" s="646"/>
      <c r="C68" s="29">
        <v>2019</v>
      </c>
      <c r="D68" s="30"/>
      <c r="E68" s="31"/>
      <c r="F68" s="34"/>
      <c r="G68" s="31"/>
      <c r="H68" s="31"/>
      <c r="I68" s="31"/>
      <c r="J68" s="31"/>
      <c r="K68" s="31"/>
      <c r="L68" s="35"/>
      <c r="M68" s="10"/>
    </row>
    <row r="69" spans="1:13" s="299" customFormat="1" x14ac:dyDescent="0.25">
      <c r="A69" s="630"/>
      <c r="B69" s="646"/>
      <c r="C69" s="293">
        <v>2020</v>
      </c>
      <c r="D69" s="294">
        <v>2</v>
      </c>
      <c r="E69" s="295">
        <v>14</v>
      </c>
      <c r="F69" s="296">
        <v>0</v>
      </c>
      <c r="G69" s="295">
        <v>0</v>
      </c>
      <c r="H69" s="295">
        <v>1</v>
      </c>
      <c r="I69" s="295">
        <v>0</v>
      </c>
      <c r="J69" s="295">
        <v>0</v>
      </c>
      <c r="K69" s="295">
        <v>0</v>
      </c>
      <c r="L69" s="297">
        <v>1</v>
      </c>
      <c r="M69" s="298"/>
    </row>
    <row r="70" spans="1:13" ht="33" customHeight="1" thickBot="1" x14ac:dyDescent="0.3">
      <c r="A70" s="647"/>
      <c r="B70" s="648"/>
      <c r="C70" s="41" t="s">
        <v>13</v>
      </c>
      <c r="D70" s="300">
        <f t="shared" ref="D70:K70" si="5">SUM(D63:D69)</f>
        <v>2</v>
      </c>
      <c r="E70" s="301">
        <f t="shared" si="5"/>
        <v>14</v>
      </c>
      <c r="F70" s="302">
        <f t="shared" si="5"/>
        <v>0</v>
      </c>
      <c r="G70" s="301">
        <f t="shared" si="5"/>
        <v>0</v>
      </c>
      <c r="H70" s="301">
        <f t="shared" si="5"/>
        <v>1</v>
      </c>
      <c r="I70" s="301">
        <f t="shared" si="5"/>
        <v>0</v>
      </c>
      <c r="J70" s="301">
        <f t="shared" si="5"/>
        <v>0</v>
      </c>
      <c r="K70" s="301">
        <f t="shared" si="5"/>
        <v>0</v>
      </c>
      <c r="L70" s="303">
        <f>SUM(L63:L69)</f>
        <v>1</v>
      </c>
      <c r="M70" s="10"/>
    </row>
    <row r="71" spans="1:13" ht="15.75" thickBot="1" x14ac:dyDescent="0.3">
      <c r="A71" s="105"/>
      <c r="B71" s="106"/>
      <c r="D71" s="48"/>
    </row>
    <row r="72" spans="1:13" s="10" customFormat="1" ht="18.95" customHeight="1" x14ac:dyDescent="0.25">
      <c r="A72" s="665" t="s">
        <v>40</v>
      </c>
      <c r="B72" s="657" t="s">
        <v>41</v>
      </c>
      <c r="C72" s="666" t="s">
        <v>5</v>
      </c>
      <c r="D72" s="663" t="s">
        <v>42</v>
      </c>
      <c r="E72" s="94" t="s">
        <v>43</v>
      </c>
      <c r="F72" s="95"/>
      <c r="G72" s="95"/>
      <c r="H72" s="95"/>
      <c r="I72" s="95"/>
      <c r="J72" s="95"/>
      <c r="K72" s="96"/>
      <c r="L72"/>
      <c r="M72" s="97"/>
    </row>
    <row r="73" spans="1:13" s="10" customFormat="1" ht="93.75" customHeight="1" x14ac:dyDescent="0.25">
      <c r="A73" s="656"/>
      <c r="B73" s="658"/>
      <c r="C73" s="667"/>
      <c r="D73" s="664"/>
      <c r="E73" s="100" t="s">
        <v>14</v>
      </c>
      <c r="F73" s="227" t="s">
        <v>15</v>
      </c>
      <c r="G73" s="101" t="s">
        <v>16</v>
      </c>
      <c r="H73" s="102" t="s">
        <v>17</v>
      </c>
      <c r="I73" s="102" t="s">
        <v>28</v>
      </c>
      <c r="J73" s="103" t="s">
        <v>19</v>
      </c>
      <c r="K73" s="104" t="s">
        <v>20</v>
      </c>
      <c r="L73"/>
    </row>
    <row r="74" spans="1:13" ht="15" customHeight="1" x14ac:dyDescent="0.25">
      <c r="A74" s="630" t="s">
        <v>21</v>
      </c>
      <c r="B74" s="646"/>
      <c r="C74" s="29">
        <v>2014</v>
      </c>
      <c r="D74" s="31"/>
      <c r="E74" s="34"/>
      <c r="F74" s="31"/>
      <c r="G74" s="31"/>
      <c r="H74" s="31"/>
      <c r="I74" s="31"/>
      <c r="J74" s="31"/>
      <c r="K74" s="35"/>
    </row>
    <row r="75" spans="1:13" x14ac:dyDescent="0.25">
      <c r="A75" s="630"/>
      <c r="B75" s="646"/>
      <c r="C75" s="29">
        <v>2015</v>
      </c>
      <c r="D75" s="31"/>
      <c r="E75" s="34"/>
      <c r="F75" s="31"/>
      <c r="G75" s="31"/>
      <c r="H75" s="31"/>
      <c r="I75" s="31"/>
      <c r="J75" s="31"/>
      <c r="K75" s="35"/>
    </row>
    <row r="76" spans="1:13" x14ac:dyDescent="0.25">
      <c r="A76" s="630"/>
      <c r="B76" s="646"/>
      <c r="C76" s="29">
        <v>2016</v>
      </c>
      <c r="D76" s="31"/>
      <c r="E76" s="34"/>
      <c r="F76" s="31"/>
      <c r="G76" s="31"/>
      <c r="H76" s="31"/>
      <c r="I76" s="31"/>
      <c r="J76" s="31"/>
      <c r="K76" s="35"/>
    </row>
    <row r="77" spans="1:13" x14ac:dyDescent="0.25">
      <c r="A77" s="630"/>
      <c r="B77" s="646"/>
      <c r="C77" s="29">
        <v>2017</v>
      </c>
      <c r="D77" s="37"/>
      <c r="E77" s="39"/>
      <c r="F77" s="37"/>
      <c r="G77" s="37"/>
      <c r="H77" s="37"/>
      <c r="I77" s="37"/>
      <c r="J77" s="37"/>
      <c r="K77" s="40"/>
    </row>
    <row r="78" spans="1:13" x14ac:dyDescent="0.25">
      <c r="A78" s="630"/>
      <c r="B78" s="646"/>
      <c r="C78" s="29">
        <v>2018</v>
      </c>
      <c r="D78" s="31"/>
      <c r="E78" s="34"/>
      <c r="F78" s="31"/>
      <c r="G78" s="31"/>
      <c r="H78" s="31"/>
      <c r="I78" s="31"/>
      <c r="J78" s="31"/>
      <c r="K78" s="35"/>
    </row>
    <row r="79" spans="1:13" x14ac:dyDescent="0.25">
      <c r="A79" s="630"/>
      <c r="B79" s="646"/>
      <c r="C79" s="29">
        <v>2019</v>
      </c>
      <c r="D79" s="31"/>
      <c r="E79" s="34"/>
      <c r="F79" s="31"/>
      <c r="G79" s="31"/>
      <c r="H79" s="31"/>
      <c r="I79" s="31"/>
      <c r="J79" s="31"/>
      <c r="K79" s="35"/>
    </row>
    <row r="80" spans="1:13" s="299" customFormat="1" x14ac:dyDescent="0.25">
      <c r="A80" s="630"/>
      <c r="B80" s="646"/>
      <c r="C80" s="293">
        <v>2020</v>
      </c>
      <c r="D80" s="295">
        <v>0</v>
      </c>
      <c r="E80" s="296">
        <v>0</v>
      </c>
      <c r="F80" s="295">
        <v>0</v>
      </c>
      <c r="G80" s="295">
        <v>0</v>
      </c>
      <c r="H80" s="295">
        <v>0</v>
      </c>
      <c r="I80" s="295">
        <v>0</v>
      </c>
      <c r="J80" s="295">
        <v>0</v>
      </c>
      <c r="K80" s="297">
        <v>0</v>
      </c>
    </row>
    <row r="81" spans="1:14" ht="42" customHeight="1" thickBot="1" x14ac:dyDescent="0.3">
      <c r="A81" s="647"/>
      <c r="B81" s="648"/>
      <c r="C81" s="41" t="s">
        <v>13</v>
      </c>
      <c r="D81" s="301">
        <f t="shared" ref="D81:J81" si="6">SUM(D74:D80)</f>
        <v>0</v>
      </c>
      <c r="E81" s="302">
        <f t="shared" si="6"/>
        <v>0</v>
      </c>
      <c r="F81" s="301">
        <f t="shared" si="6"/>
        <v>0</v>
      </c>
      <c r="G81" s="301">
        <f t="shared" si="6"/>
        <v>0</v>
      </c>
      <c r="H81" s="301">
        <f t="shared" si="6"/>
        <v>0</v>
      </c>
      <c r="I81" s="301">
        <f t="shared" si="6"/>
        <v>0</v>
      </c>
      <c r="J81" s="301">
        <f t="shared" si="6"/>
        <v>0</v>
      </c>
      <c r="K81" s="303">
        <f>SUM(K74:K80)</f>
        <v>0</v>
      </c>
    </row>
    <row r="82" spans="1:14" ht="15" customHeight="1" thickBot="1" x14ac:dyDescent="0.4">
      <c r="A82" s="91"/>
      <c r="B82" s="76"/>
    </row>
    <row r="83" spans="1:14" ht="24.95" customHeight="1" x14ac:dyDescent="0.25">
      <c r="A83" s="665" t="s">
        <v>44</v>
      </c>
      <c r="B83" s="657" t="s">
        <v>41</v>
      </c>
      <c r="C83" s="666" t="s">
        <v>5</v>
      </c>
      <c r="D83" s="668" t="s">
        <v>45</v>
      </c>
      <c r="E83" s="94" t="s">
        <v>46</v>
      </c>
      <c r="F83" s="95"/>
      <c r="G83" s="95"/>
      <c r="H83" s="95"/>
      <c r="I83" s="95"/>
      <c r="J83" s="95"/>
      <c r="K83" s="96"/>
      <c r="L83" s="10"/>
    </row>
    <row r="84" spans="1:14" s="10" customFormat="1" ht="93.75" customHeight="1" x14ac:dyDescent="0.25">
      <c r="A84" s="656"/>
      <c r="B84" s="658"/>
      <c r="C84" s="667"/>
      <c r="D84" s="669"/>
      <c r="E84" s="100" t="s">
        <v>14</v>
      </c>
      <c r="F84" s="101" t="s">
        <v>15</v>
      </c>
      <c r="G84" s="101" t="s">
        <v>16</v>
      </c>
      <c r="H84" s="102" t="s">
        <v>17</v>
      </c>
      <c r="I84" s="102" t="s">
        <v>28</v>
      </c>
      <c r="J84" s="103" t="s">
        <v>19</v>
      </c>
      <c r="K84" s="104" t="s">
        <v>20</v>
      </c>
      <c r="L84"/>
    </row>
    <row r="85" spans="1:14" s="10" customFormat="1" ht="18" customHeight="1" x14ac:dyDescent="0.25">
      <c r="A85" s="630" t="s">
        <v>21</v>
      </c>
      <c r="B85" s="646"/>
      <c r="C85" s="29">
        <v>2014</v>
      </c>
      <c r="D85" s="31"/>
      <c r="E85" s="34"/>
      <c r="F85" s="31"/>
      <c r="G85" s="31"/>
      <c r="H85" s="31"/>
      <c r="I85" s="31"/>
      <c r="J85" s="31"/>
      <c r="K85" s="35"/>
      <c r="L85"/>
    </row>
    <row r="86" spans="1:14" ht="15.95" customHeight="1" x14ac:dyDescent="0.25">
      <c r="A86" s="630"/>
      <c r="B86" s="646"/>
      <c r="C86" s="29">
        <v>2015</v>
      </c>
      <c r="D86" s="31"/>
      <c r="E86" s="34"/>
      <c r="F86" s="31"/>
      <c r="G86" s="31"/>
      <c r="H86" s="31"/>
      <c r="I86" s="31"/>
      <c r="J86" s="31"/>
      <c r="K86" s="35"/>
    </row>
    <row r="87" spans="1:14" x14ac:dyDescent="0.25">
      <c r="A87" s="630"/>
      <c r="B87" s="646"/>
      <c r="C87" s="29">
        <v>2016</v>
      </c>
      <c r="D87" s="31"/>
      <c r="E87" s="34"/>
      <c r="F87" s="31"/>
      <c r="G87" s="31"/>
      <c r="H87" s="31"/>
      <c r="I87" s="31"/>
      <c r="J87" s="31"/>
      <c r="K87" s="35"/>
    </row>
    <row r="88" spans="1:14" x14ac:dyDescent="0.25">
      <c r="A88" s="630"/>
      <c r="B88" s="646"/>
      <c r="C88" s="29">
        <v>2017</v>
      </c>
      <c r="D88" s="37"/>
      <c r="E88" s="39"/>
      <c r="F88" s="37"/>
      <c r="G88" s="37"/>
      <c r="H88" s="37"/>
      <c r="I88" s="37"/>
      <c r="J88" s="37"/>
      <c r="K88" s="40"/>
    </row>
    <row r="89" spans="1:14" x14ac:dyDescent="0.25">
      <c r="A89" s="630"/>
      <c r="B89" s="646"/>
      <c r="C89" s="29">
        <v>2018</v>
      </c>
      <c r="D89" s="31"/>
      <c r="E89" s="34"/>
      <c r="F89" s="31"/>
      <c r="G89" s="31"/>
      <c r="H89" s="31"/>
      <c r="I89" s="31"/>
      <c r="J89" s="31"/>
      <c r="K89" s="35"/>
      <c r="L89" s="10"/>
    </row>
    <row r="90" spans="1:14" x14ac:dyDescent="0.25">
      <c r="A90" s="630"/>
      <c r="B90" s="646"/>
      <c r="C90" s="29">
        <v>2019</v>
      </c>
      <c r="D90" s="31"/>
      <c r="E90" s="34"/>
      <c r="F90" s="31"/>
      <c r="G90" s="31"/>
      <c r="H90" s="31"/>
      <c r="I90" s="31"/>
      <c r="J90" s="31"/>
      <c r="K90" s="35"/>
    </row>
    <row r="91" spans="1:14" x14ac:dyDescent="0.25">
      <c r="A91" s="630"/>
      <c r="B91" s="646"/>
      <c r="C91" s="29">
        <v>2020</v>
      </c>
      <c r="D91" s="295">
        <v>0</v>
      </c>
      <c r="E91" s="296">
        <v>0</v>
      </c>
      <c r="F91" s="295">
        <v>0</v>
      </c>
      <c r="G91" s="295">
        <v>0</v>
      </c>
      <c r="H91" s="295">
        <v>0</v>
      </c>
      <c r="I91" s="295">
        <v>0</v>
      </c>
      <c r="J91" s="295">
        <v>0</v>
      </c>
      <c r="K91" s="297">
        <v>0</v>
      </c>
    </row>
    <row r="92" spans="1:14" ht="18.95" customHeight="1" thickBot="1" x14ac:dyDescent="0.3">
      <c r="A92" s="647"/>
      <c r="B92" s="648"/>
      <c r="C92" s="41" t="s">
        <v>13</v>
      </c>
      <c r="D92" s="301">
        <f t="shared" ref="D92:J92" si="7">SUM(D85:D91)</f>
        <v>0</v>
      </c>
      <c r="E92" s="302">
        <f t="shared" si="7"/>
        <v>0</v>
      </c>
      <c r="F92" s="301">
        <f t="shared" si="7"/>
        <v>0</v>
      </c>
      <c r="G92" s="301">
        <f t="shared" si="7"/>
        <v>0</v>
      </c>
      <c r="H92" s="301">
        <f t="shared" si="7"/>
        <v>0</v>
      </c>
      <c r="I92" s="301">
        <f t="shared" si="7"/>
        <v>0</v>
      </c>
      <c r="J92" s="301">
        <f t="shared" si="7"/>
        <v>0</v>
      </c>
      <c r="K92" s="303">
        <f>SUM(K85:K91)</f>
        <v>0</v>
      </c>
    </row>
    <row r="93" spans="1:14" ht="18.75" customHeight="1" thickBot="1" x14ac:dyDescent="0.4">
      <c r="A93" s="91"/>
      <c r="B93" s="76"/>
    </row>
    <row r="94" spans="1:14" x14ac:dyDescent="0.25">
      <c r="A94" s="655" t="s">
        <v>47</v>
      </c>
      <c r="B94" s="657" t="s">
        <v>48</v>
      </c>
      <c r="C94" s="265" t="s">
        <v>5</v>
      </c>
      <c r="D94" s="108" t="s">
        <v>49</v>
      </c>
      <c r="E94" s="109"/>
      <c r="F94" s="109"/>
      <c r="G94" s="110"/>
      <c r="H94" s="10"/>
      <c r="I94" s="10"/>
      <c r="J94" s="10"/>
      <c r="K94" s="10"/>
    </row>
    <row r="95" spans="1:14" ht="64.5" x14ac:dyDescent="0.25">
      <c r="A95" s="656"/>
      <c r="B95" s="658"/>
      <c r="C95" s="266"/>
      <c r="D95" s="98" t="s">
        <v>50</v>
      </c>
      <c r="E95" s="99" t="s">
        <v>51</v>
      </c>
      <c r="F95" s="99" t="s">
        <v>52</v>
      </c>
      <c r="G95" s="112" t="s">
        <v>13</v>
      </c>
      <c r="H95" s="10"/>
      <c r="I95" s="10"/>
      <c r="J95" s="10"/>
      <c r="K95" s="10"/>
      <c r="L95" s="10"/>
      <c r="M95" s="10"/>
      <c r="N95" s="10"/>
    </row>
    <row r="96" spans="1:14" s="10" customFormat="1" ht="26.25" customHeight="1" x14ac:dyDescent="0.25">
      <c r="A96" s="630" t="s">
        <v>21</v>
      </c>
      <c r="B96" s="646"/>
      <c r="C96" s="29">
        <v>2015</v>
      </c>
      <c r="D96" s="30"/>
      <c r="E96" s="31"/>
      <c r="F96" s="31"/>
      <c r="G96" s="33">
        <f t="shared" ref="G96:G101" si="8">SUM(D96:F96)</f>
        <v>0</v>
      </c>
      <c r="H96"/>
      <c r="I96"/>
      <c r="J96"/>
      <c r="K96"/>
    </row>
    <row r="97" spans="1:14" s="10" customFormat="1" ht="16.5" customHeight="1" x14ac:dyDescent="0.25">
      <c r="A97" s="630"/>
      <c r="B97" s="646"/>
      <c r="C97" s="29">
        <v>2016</v>
      </c>
      <c r="D97" s="30"/>
      <c r="E97" s="31"/>
      <c r="F97" s="31"/>
      <c r="G97" s="33">
        <f t="shared" si="8"/>
        <v>0</v>
      </c>
      <c r="H97"/>
      <c r="I97"/>
      <c r="J97"/>
      <c r="K97"/>
      <c r="L97"/>
      <c r="M97"/>
      <c r="N97"/>
    </row>
    <row r="98" spans="1:14" x14ac:dyDescent="0.25">
      <c r="A98" s="630"/>
      <c r="B98" s="646"/>
      <c r="C98" s="29">
        <v>2017</v>
      </c>
      <c r="D98" s="36"/>
      <c r="E98" s="37"/>
      <c r="F98" s="37"/>
      <c r="G98" s="33">
        <f t="shared" si="8"/>
        <v>0</v>
      </c>
    </row>
    <row r="99" spans="1:14" x14ac:dyDescent="0.25">
      <c r="A99" s="630"/>
      <c r="B99" s="646"/>
      <c r="C99" s="29">
        <v>2018</v>
      </c>
      <c r="D99" s="30"/>
      <c r="E99" s="31"/>
      <c r="F99" s="31"/>
      <c r="G99" s="33">
        <f t="shared" si="8"/>
        <v>0</v>
      </c>
    </row>
    <row r="100" spans="1:14" x14ac:dyDescent="0.25">
      <c r="A100" s="630"/>
      <c r="B100" s="646"/>
      <c r="C100" s="29">
        <v>2019</v>
      </c>
      <c r="D100" s="30"/>
      <c r="E100" s="31"/>
      <c r="F100" s="31"/>
      <c r="G100" s="33">
        <f t="shared" si="8"/>
        <v>0</v>
      </c>
    </row>
    <row r="101" spans="1:14" x14ac:dyDescent="0.25">
      <c r="A101" s="630"/>
      <c r="B101" s="646"/>
      <c r="C101" s="29">
        <v>2020</v>
      </c>
      <c r="D101" s="294">
        <v>462</v>
      </c>
      <c r="E101" s="295">
        <v>0</v>
      </c>
      <c r="F101" s="295">
        <v>0</v>
      </c>
      <c r="G101" s="304">
        <f t="shared" si="8"/>
        <v>462</v>
      </c>
    </row>
    <row r="102" spans="1:14" ht="15.75" thickBot="1" x14ac:dyDescent="0.3">
      <c r="A102" s="647"/>
      <c r="B102" s="648"/>
      <c r="C102" s="41" t="s">
        <v>13</v>
      </c>
      <c r="D102" s="300">
        <f>SUM(D96:D101)</f>
        <v>462</v>
      </c>
      <c r="E102" s="301">
        <f>SUM(E96:E101)</f>
        <v>0</v>
      </c>
      <c r="F102" s="301">
        <f>SUM(F96:F101)</f>
        <v>0</v>
      </c>
      <c r="G102" s="305">
        <f>SUM(G95:G101)</f>
        <v>462</v>
      </c>
    </row>
    <row r="103" spans="1:14" x14ac:dyDescent="0.25">
      <c r="A103" s="106"/>
      <c r="B103" s="114"/>
      <c r="C103" s="48"/>
      <c r="D103" s="48"/>
      <c r="J103" s="75"/>
    </row>
    <row r="104" spans="1:14" ht="21" x14ac:dyDescent="0.35">
      <c r="A104" s="115" t="s">
        <v>53</v>
      </c>
      <c r="B104" s="116"/>
      <c r="C104" s="115"/>
      <c r="D104" s="117"/>
      <c r="E104" s="117"/>
      <c r="F104" s="117"/>
      <c r="G104" s="117"/>
      <c r="H104" s="117"/>
      <c r="I104" s="117"/>
      <c r="J104" s="117"/>
      <c r="K104" s="117"/>
      <c r="L104" s="117"/>
    </row>
    <row r="105" spans="1:14" ht="15.75" thickBot="1" x14ac:dyDescent="0.3">
      <c r="B105" s="9"/>
    </row>
    <row r="106" spans="1:14" s="10" customFormat="1" ht="47.25" customHeight="1" x14ac:dyDescent="0.25">
      <c r="A106" s="659" t="s">
        <v>54</v>
      </c>
      <c r="B106" s="661" t="s">
        <v>55</v>
      </c>
      <c r="C106" s="644" t="s">
        <v>5</v>
      </c>
      <c r="D106" s="118" t="s">
        <v>56</v>
      </c>
      <c r="E106" s="118"/>
      <c r="F106" s="119"/>
      <c r="G106" s="119"/>
      <c r="H106" s="120" t="s">
        <v>57</v>
      </c>
      <c r="I106" s="118"/>
      <c r="J106" s="121"/>
    </row>
    <row r="107" spans="1:14" s="10" customFormat="1" ht="87.75" customHeight="1" x14ac:dyDescent="0.25">
      <c r="A107" s="660"/>
      <c r="B107" s="662"/>
      <c r="C107" s="645"/>
      <c r="D107" s="122" t="s">
        <v>58</v>
      </c>
      <c r="E107" s="123" t="s">
        <v>59</v>
      </c>
      <c r="F107" s="124" t="s">
        <v>60</v>
      </c>
      <c r="G107" s="125" t="s">
        <v>61</v>
      </c>
      <c r="H107" s="122" t="s">
        <v>62</v>
      </c>
      <c r="I107" s="123" t="s">
        <v>63</v>
      </c>
      <c r="J107" s="126" t="s">
        <v>64</v>
      </c>
    </row>
    <row r="108" spans="1:14" x14ac:dyDescent="0.25">
      <c r="A108" s="630" t="s">
        <v>21</v>
      </c>
      <c r="B108" s="646"/>
      <c r="C108" s="127">
        <v>2014</v>
      </c>
      <c r="D108" s="30"/>
      <c r="E108" s="31"/>
      <c r="F108" s="128"/>
      <c r="G108" s="129">
        <f>SUM(D108:F108)</f>
        <v>0</v>
      </c>
      <c r="H108" s="30"/>
      <c r="I108" s="31"/>
      <c r="J108" s="35"/>
    </row>
    <row r="109" spans="1:14" x14ac:dyDescent="0.25">
      <c r="A109" s="630"/>
      <c r="B109" s="646"/>
      <c r="C109" s="127">
        <v>2015</v>
      </c>
      <c r="D109" s="30"/>
      <c r="E109" s="31"/>
      <c r="F109" s="128"/>
      <c r="G109" s="129">
        <f t="shared" ref="G109:G114" si="9">SUM(D109:F109)</f>
        <v>0</v>
      </c>
      <c r="H109" s="30"/>
      <c r="I109" s="31"/>
      <c r="J109" s="35"/>
    </row>
    <row r="110" spans="1:14" x14ac:dyDescent="0.25">
      <c r="A110" s="630"/>
      <c r="B110" s="646"/>
      <c r="C110" s="127">
        <v>2016</v>
      </c>
      <c r="D110" s="30"/>
      <c r="E110" s="31"/>
      <c r="F110" s="128"/>
      <c r="G110" s="129">
        <f t="shared" si="9"/>
        <v>0</v>
      </c>
      <c r="H110" s="30"/>
      <c r="I110" s="31"/>
      <c r="J110" s="35"/>
    </row>
    <row r="111" spans="1:14" x14ac:dyDescent="0.25">
      <c r="A111" s="630"/>
      <c r="B111" s="646"/>
      <c r="C111" s="127">
        <v>2017</v>
      </c>
      <c r="D111" s="36"/>
      <c r="E111" s="37"/>
      <c r="F111" s="130"/>
      <c r="G111" s="129">
        <f t="shared" si="9"/>
        <v>0</v>
      </c>
      <c r="H111" s="131"/>
      <c r="I111" s="132"/>
      <c r="J111" s="133"/>
    </row>
    <row r="112" spans="1:14" x14ac:dyDescent="0.25">
      <c r="A112" s="630"/>
      <c r="B112" s="646"/>
      <c r="C112" s="127">
        <v>2018</v>
      </c>
      <c r="D112" s="30"/>
      <c r="E112" s="31"/>
      <c r="F112" s="128"/>
      <c r="G112" s="129">
        <f t="shared" si="9"/>
        <v>0</v>
      </c>
      <c r="H112" s="30"/>
      <c r="I112" s="31"/>
      <c r="J112" s="35"/>
    </row>
    <row r="113" spans="1:19" x14ac:dyDescent="0.25">
      <c r="A113" s="630"/>
      <c r="B113" s="646"/>
      <c r="C113" s="127">
        <v>2019</v>
      </c>
      <c r="D113" s="30"/>
      <c r="E113" s="31"/>
      <c r="F113" s="128"/>
      <c r="G113" s="129">
        <f t="shared" si="9"/>
        <v>0</v>
      </c>
      <c r="H113" s="30"/>
      <c r="I113" s="31"/>
      <c r="J113" s="35"/>
    </row>
    <row r="114" spans="1:19" x14ac:dyDescent="0.25">
      <c r="A114" s="630"/>
      <c r="B114" s="646"/>
      <c r="C114" s="127">
        <v>2020</v>
      </c>
      <c r="D114" s="294">
        <v>0</v>
      </c>
      <c r="E114" s="295">
        <v>0</v>
      </c>
      <c r="F114" s="306">
        <v>0</v>
      </c>
      <c r="G114" s="307">
        <f t="shared" si="9"/>
        <v>0</v>
      </c>
      <c r="H114" s="294">
        <v>0</v>
      </c>
      <c r="I114" s="295">
        <v>0</v>
      </c>
      <c r="J114" s="297">
        <v>0</v>
      </c>
    </row>
    <row r="115" spans="1:19" ht="30.6" customHeight="1" thickBot="1" x14ac:dyDescent="0.3">
      <c r="A115" s="647"/>
      <c r="B115" s="648"/>
      <c r="C115" s="134" t="s">
        <v>13</v>
      </c>
      <c r="D115" s="300">
        <f t="shared" ref="D115:J115" si="10">SUM(D108:D114)</f>
        <v>0</v>
      </c>
      <c r="E115" s="301">
        <f t="shared" si="10"/>
        <v>0</v>
      </c>
      <c r="F115" s="308">
        <f t="shared" si="10"/>
        <v>0</v>
      </c>
      <c r="G115" s="308">
        <f t="shared" si="10"/>
        <v>0</v>
      </c>
      <c r="H115" s="300">
        <f t="shared" si="10"/>
        <v>0</v>
      </c>
      <c r="I115" s="301">
        <f t="shared" si="10"/>
        <v>0</v>
      </c>
      <c r="J115" s="309">
        <f t="shared" si="10"/>
        <v>0</v>
      </c>
    </row>
    <row r="116" spans="1:19" ht="17.100000000000001" customHeight="1" thickBot="1" x14ac:dyDescent="0.3">
      <c r="A116" s="137"/>
      <c r="B116" s="114"/>
      <c r="C116" s="138"/>
      <c r="D116" s="139"/>
      <c r="H116" s="140"/>
      <c r="K116" s="75"/>
    </row>
    <row r="117" spans="1:19" s="10" customFormat="1" ht="78" customHeight="1" x14ac:dyDescent="0.3">
      <c r="A117" s="141" t="s">
        <v>65</v>
      </c>
      <c r="B117" s="264" t="s">
        <v>36</v>
      </c>
      <c r="C117" s="143" t="s">
        <v>5</v>
      </c>
      <c r="D117" s="144" t="s">
        <v>66</v>
      </c>
      <c r="E117" s="145" t="s">
        <v>67</v>
      </c>
      <c r="F117" s="145" t="s">
        <v>68</v>
      </c>
      <c r="G117" s="145" t="s">
        <v>69</v>
      </c>
      <c r="H117" s="145" t="s">
        <v>70</v>
      </c>
      <c r="I117" s="146" t="s">
        <v>71</v>
      </c>
      <c r="J117" s="147" t="s">
        <v>72</v>
      </c>
      <c r="K117" s="147" t="s">
        <v>73</v>
      </c>
    </row>
    <row r="118" spans="1:19" x14ac:dyDescent="0.25">
      <c r="A118" s="630" t="s">
        <v>21</v>
      </c>
      <c r="B118" s="646"/>
      <c r="C118" s="29">
        <v>2014</v>
      </c>
      <c r="D118" s="34"/>
      <c r="E118" s="31"/>
      <c r="F118" s="31"/>
      <c r="G118" s="31"/>
      <c r="H118" s="31"/>
      <c r="I118" s="35"/>
      <c r="J118" s="148">
        <f t="shared" ref="J118:K124" si="11">D118+F118+H118</f>
        <v>0</v>
      </c>
      <c r="K118" s="148">
        <f t="shared" si="11"/>
        <v>0</v>
      </c>
    </row>
    <row r="119" spans="1:19" x14ac:dyDescent="0.25">
      <c r="A119" s="630"/>
      <c r="B119" s="646"/>
      <c r="C119" s="29">
        <v>2015</v>
      </c>
      <c r="D119" s="34"/>
      <c r="E119" s="31"/>
      <c r="F119" s="31"/>
      <c r="G119" s="31"/>
      <c r="H119" s="31"/>
      <c r="I119" s="35"/>
      <c r="J119" s="148">
        <f t="shared" si="11"/>
        <v>0</v>
      </c>
      <c r="K119" s="148">
        <f t="shared" si="11"/>
        <v>0</v>
      </c>
    </row>
    <row r="120" spans="1:19" x14ac:dyDescent="0.25">
      <c r="A120" s="630"/>
      <c r="B120" s="646"/>
      <c r="C120" s="29">
        <v>2016</v>
      </c>
      <c r="D120" s="34"/>
      <c r="E120" s="31"/>
      <c r="F120" s="31"/>
      <c r="G120" s="31"/>
      <c r="H120" s="31"/>
      <c r="I120" s="35"/>
      <c r="J120" s="148">
        <f t="shared" si="11"/>
        <v>0</v>
      </c>
      <c r="K120" s="148">
        <f t="shared" si="11"/>
        <v>0</v>
      </c>
    </row>
    <row r="121" spans="1:19" x14ac:dyDescent="0.25">
      <c r="A121" s="630"/>
      <c r="B121" s="646"/>
      <c r="C121" s="29">
        <v>2017</v>
      </c>
      <c r="D121" s="39"/>
      <c r="E121" s="37"/>
      <c r="F121" s="37"/>
      <c r="G121" s="37"/>
      <c r="H121" s="37"/>
      <c r="I121" s="40"/>
      <c r="J121" s="148">
        <f t="shared" si="11"/>
        <v>0</v>
      </c>
      <c r="K121" s="148">
        <f t="shared" si="11"/>
        <v>0</v>
      </c>
    </row>
    <row r="122" spans="1:19" x14ac:dyDescent="0.25">
      <c r="A122" s="630"/>
      <c r="B122" s="646"/>
      <c r="C122" s="29">
        <v>2018</v>
      </c>
      <c r="D122" s="34"/>
      <c r="E122" s="31"/>
      <c r="F122" s="31"/>
      <c r="G122" s="31"/>
      <c r="H122" s="31"/>
      <c r="I122" s="35"/>
      <c r="J122" s="148">
        <f t="shared" si="11"/>
        <v>0</v>
      </c>
      <c r="K122" s="148">
        <f t="shared" si="11"/>
        <v>0</v>
      </c>
    </row>
    <row r="123" spans="1:19" x14ac:dyDescent="0.25">
      <c r="A123" s="630"/>
      <c r="B123" s="646"/>
      <c r="C123" s="29">
        <v>2019</v>
      </c>
      <c r="D123" s="34"/>
      <c r="E123" s="31"/>
      <c r="F123" s="31"/>
      <c r="G123" s="31"/>
      <c r="H123" s="31"/>
      <c r="I123" s="35"/>
      <c r="J123" s="148">
        <f t="shared" si="11"/>
        <v>0</v>
      </c>
      <c r="K123" s="148">
        <f t="shared" si="11"/>
        <v>0</v>
      </c>
    </row>
    <row r="124" spans="1:19" x14ac:dyDescent="0.25">
      <c r="A124" s="630"/>
      <c r="B124" s="646"/>
      <c r="C124" s="29">
        <v>2020</v>
      </c>
      <c r="D124" s="296">
        <v>0</v>
      </c>
      <c r="E124" s="295">
        <v>0</v>
      </c>
      <c r="F124" s="295">
        <v>0</v>
      </c>
      <c r="G124" s="295">
        <v>0</v>
      </c>
      <c r="H124" s="295">
        <v>0</v>
      </c>
      <c r="I124" s="297">
        <v>0</v>
      </c>
      <c r="J124" s="310">
        <f t="shared" si="11"/>
        <v>0</v>
      </c>
      <c r="K124" s="310">
        <f t="shared" si="11"/>
        <v>0</v>
      </c>
    </row>
    <row r="125" spans="1:19" ht="51" customHeight="1" thickBot="1" x14ac:dyDescent="0.3">
      <c r="A125" s="647"/>
      <c r="B125" s="648"/>
      <c r="C125" s="41" t="s">
        <v>13</v>
      </c>
      <c r="D125" s="301">
        <f t="shared" ref="D125" si="12">SUM(D118:D124)</f>
        <v>0</v>
      </c>
      <c r="E125" s="301">
        <f>SUM(E118:E124)</f>
        <v>0</v>
      </c>
      <c r="F125" s="301">
        <f t="shared" ref="F125:I125" si="13">SUM(F118:F124)</f>
        <v>0</v>
      </c>
      <c r="G125" s="301">
        <f t="shared" si="13"/>
        <v>0</v>
      </c>
      <c r="H125" s="301">
        <f t="shared" si="13"/>
        <v>0</v>
      </c>
      <c r="I125" s="301">
        <f t="shared" si="13"/>
        <v>0</v>
      </c>
      <c r="J125" s="303">
        <f>SUM(J118:J124)</f>
        <v>0</v>
      </c>
      <c r="K125" s="303">
        <f>SUM(K118:K124)</f>
        <v>0</v>
      </c>
    </row>
    <row r="126" spans="1:19" ht="18.95" customHeight="1" x14ac:dyDescent="0.25">
      <c r="A126" s="149"/>
      <c r="B126" s="114"/>
      <c r="C126" s="48"/>
      <c r="D126" s="48"/>
      <c r="S126" s="75"/>
    </row>
    <row r="127" spans="1:19" ht="21" x14ac:dyDescent="0.35">
      <c r="A127" s="150" t="s">
        <v>74</v>
      </c>
      <c r="B127" s="151"/>
      <c r="C127" s="150"/>
      <c r="D127" s="152"/>
      <c r="E127" s="152"/>
      <c r="F127" s="152"/>
      <c r="G127" s="152"/>
      <c r="H127" s="152"/>
      <c r="I127" s="152"/>
      <c r="J127" s="152"/>
      <c r="K127" s="152"/>
      <c r="L127" s="152"/>
      <c r="M127" s="152"/>
      <c r="N127" s="152"/>
      <c r="O127" s="152"/>
    </row>
    <row r="128" spans="1:19" ht="21.75" thickBot="1" x14ac:dyDescent="0.4">
      <c r="A128" s="91"/>
      <c r="B128" s="76"/>
    </row>
    <row r="129" spans="1:15" s="10" customFormat="1" ht="27" customHeight="1" x14ac:dyDescent="0.25">
      <c r="A129" s="649" t="s">
        <v>75</v>
      </c>
      <c r="B129" s="651" t="s">
        <v>36</v>
      </c>
      <c r="C129" s="653" t="s">
        <v>76</v>
      </c>
      <c r="D129" s="153" t="s">
        <v>77</v>
      </c>
      <c r="E129" s="154"/>
      <c r="F129" s="154"/>
      <c r="G129" s="155"/>
      <c r="H129" s="156"/>
      <c r="I129" s="627" t="s">
        <v>7</v>
      </c>
      <c r="J129" s="628"/>
      <c r="K129" s="628"/>
      <c r="L129" s="628"/>
      <c r="M129" s="628"/>
      <c r="N129" s="628"/>
      <c r="O129" s="629"/>
    </row>
    <row r="130" spans="1:15" s="10" customFormat="1" ht="110.25" customHeight="1" x14ac:dyDescent="0.25">
      <c r="A130" s="650"/>
      <c r="B130" s="652"/>
      <c r="C130" s="654"/>
      <c r="D130" s="157" t="s">
        <v>78</v>
      </c>
      <c r="E130" s="158" t="s">
        <v>79</v>
      </c>
      <c r="F130" s="158" t="s">
        <v>80</v>
      </c>
      <c r="G130" s="159" t="s">
        <v>81</v>
      </c>
      <c r="H130" s="160" t="s">
        <v>82</v>
      </c>
      <c r="I130" s="161" t="s">
        <v>14</v>
      </c>
      <c r="J130" s="161" t="s">
        <v>15</v>
      </c>
      <c r="K130" s="158" t="s">
        <v>16</v>
      </c>
      <c r="L130" s="157" t="s">
        <v>17</v>
      </c>
      <c r="M130" s="157" t="s">
        <v>28</v>
      </c>
      <c r="N130" s="158" t="s">
        <v>19</v>
      </c>
      <c r="O130" s="162" t="s">
        <v>20</v>
      </c>
    </row>
    <row r="131" spans="1:15" ht="15" customHeight="1" x14ac:dyDescent="0.25">
      <c r="A131" s="630" t="s">
        <v>199</v>
      </c>
      <c r="B131" s="646"/>
      <c r="C131" s="29">
        <v>2014</v>
      </c>
      <c r="D131" s="30"/>
      <c r="E131" s="31"/>
      <c r="F131" s="31"/>
      <c r="G131" s="129">
        <f>SUM(D131:F131)</f>
        <v>0</v>
      </c>
      <c r="H131" s="85"/>
      <c r="I131" s="34"/>
      <c r="J131" s="31"/>
      <c r="K131" s="31"/>
      <c r="L131" s="31"/>
      <c r="M131" s="31"/>
      <c r="N131" s="31"/>
      <c r="O131" s="35"/>
    </row>
    <row r="132" spans="1:15" ht="59.25" customHeight="1" x14ac:dyDescent="0.25">
      <c r="A132" s="630"/>
      <c r="B132" s="646"/>
      <c r="C132" s="29">
        <v>2015</v>
      </c>
      <c r="D132" s="30"/>
      <c r="E132" s="31"/>
      <c r="F132" s="31"/>
      <c r="G132" s="129">
        <f t="shared" ref="G132:G137" si="14">SUM(D132:F132)</f>
        <v>0</v>
      </c>
      <c r="H132" s="85"/>
      <c r="I132" s="34"/>
      <c r="J132" s="31"/>
      <c r="K132" s="31"/>
      <c r="L132" s="31"/>
      <c r="M132" s="31"/>
      <c r="N132" s="31"/>
      <c r="O132" s="35"/>
    </row>
    <row r="133" spans="1:15" ht="73.5" customHeight="1" x14ac:dyDescent="0.25">
      <c r="A133" s="630"/>
      <c r="B133" s="646"/>
      <c r="C133" s="29">
        <v>2016</v>
      </c>
      <c r="D133" s="30"/>
      <c r="E133" s="31"/>
      <c r="F133" s="31"/>
      <c r="G133" s="129">
        <f t="shared" si="14"/>
        <v>0</v>
      </c>
      <c r="H133" s="85"/>
      <c r="I133" s="34"/>
      <c r="J133" s="31"/>
      <c r="K133" s="31"/>
      <c r="L133" s="31"/>
      <c r="M133" s="31"/>
      <c r="N133" s="31"/>
      <c r="O133" s="35"/>
    </row>
    <row r="134" spans="1:15" ht="66.75" customHeight="1" x14ac:dyDescent="0.25">
      <c r="A134" s="630"/>
      <c r="B134" s="646"/>
      <c r="C134" s="29">
        <v>2017</v>
      </c>
      <c r="D134" s="36"/>
      <c r="E134" s="37"/>
      <c r="F134" s="37"/>
      <c r="G134" s="129">
        <f t="shared" si="14"/>
        <v>0</v>
      </c>
      <c r="H134" s="85"/>
      <c r="I134" s="39"/>
      <c r="J134" s="37"/>
      <c r="K134" s="37"/>
      <c r="L134" s="37"/>
      <c r="M134" s="37"/>
      <c r="N134" s="37"/>
      <c r="O134" s="40"/>
    </row>
    <row r="135" spans="1:15" ht="71.25" customHeight="1" x14ac:dyDescent="0.25">
      <c r="A135" s="630"/>
      <c r="B135" s="646"/>
      <c r="C135" s="29">
        <v>2018</v>
      </c>
      <c r="D135" s="30"/>
      <c r="E135" s="31"/>
      <c r="F135" s="31"/>
      <c r="G135" s="129">
        <f t="shared" si="14"/>
        <v>0</v>
      </c>
      <c r="H135" s="85"/>
      <c r="I135" s="34"/>
      <c r="J135" s="31"/>
      <c r="K135" s="31"/>
      <c r="L135" s="31"/>
      <c r="M135" s="31"/>
      <c r="N135" s="31"/>
      <c r="O135" s="35"/>
    </row>
    <row r="136" spans="1:15" ht="70.5" customHeight="1" x14ac:dyDescent="0.25">
      <c r="A136" s="630"/>
      <c r="B136" s="646"/>
      <c r="C136" s="29">
        <v>2019</v>
      </c>
      <c r="D136" s="30"/>
      <c r="E136" s="31"/>
      <c r="F136" s="31"/>
      <c r="G136" s="129">
        <f t="shared" si="14"/>
        <v>0</v>
      </c>
      <c r="H136" s="85"/>
      <c r="I136" s="34"/>
      <c r="J136" s="31"/>
      <c r="K136" s="31"/>
      <c r="L136" s="31"/>
      <c r="M136" s="31"/>
      <c r="N136" s="31"/>
      <c r="O136" s="35"/>
    </row>
    <row r="137" spans="1:15" ht="66" customHeight="1" x14ac:dyDescent="0.25">
      <c r="A137" s="630"/>
      <c r="B137" s="646"/>
      <c r="C137" s="29">
        <v>2020</v>
      </c>
      <c r="D137" s="294">
        <v>40</v>
      </c>
      <c r="E137" s="295">
        <v>2</v>
      </c>
      <c r="F137" s="295">
        <v>0</v>
      </c>
      <c r="G137" s="307">
        <f t="shared" si="14"/>
        <v>42</v>
      </c>
      <c r="H137" s="311">
        <v>53</v>
      </c>
      <c r="I137" s="296">
        <v>3</v>
      </c>
      <c r="J137" s="295">
        <v>3</v>
      </c>
      <c r="K137" s="295">
        <v>7</v>
      </c>
      <c r="L137" s="295">
        <v>0</v>
      </c>
      <c r="M137" s="295">
        <v>0</v>
      </c>
      <c r="N137" s="295">
        <v>27</v>
      </c>
      <c r="O137" s="297">
        <v>2</v>
      </c>
    </row>
    <row r="138" spans="1:15" ht="15.95" customHeight="1" thickBot="1" x14ac:dyDescent="0.3">
      <c r="A138" s="647"/>
      <c r="B138" s="648"/>
      <c r="C138" s="41" t="s">
        <v>13</v>
      </c>
      <c r="D138" s="300">
        <f>SUM(D131:D137)</f>
        <v>40</v>
      </c>
      <c r="E138" s="301">
        <f>SUM(E131:E137)</f>
        <v>2</v>
      </c>
      <c r="F138" s="301">
        <f>SUM(F131:F137)</f>
        <v>0</v>
      </c>
      <c r="G138" s="308">
        <f t="shared" ref="G138:O138" si="15">SUM(G131:G137)</f>
        <v>42</v>
      </c>
      <c r="H138" s="312">
        <f t="shared" si="15"/>
        <v>53</v>
      </c>
      <c r="I138" s="302">
        <f t="shared" si="15"/>
        <v>3</v>
      </c>
      <c r="J138" s="301">
        <f t="shared" si="15"/>
        <v>3</v>
      </c>
      <c r="K138" s="301">
        <f t="shared" si="15"/>
        <v>7</v>
      </c>
      <c r="L138" s="301">
        <f t="shared" si="15"/>
        <v>0</v>
      </c>
      <c r="M138" s="301">
        <f t="shared" si="15"/>
        <v>0</v>
      </c>
      <c r="N138" s="301">
        <f t="shared" si="15"/>
        <v>27</v>
      </c>
      <c r="O138" s="303">
        <f t="shared" si="15"/>
        <v>2</v>
      </c>
    </row>
    <row r="139" spans="1:15" ht="15.75" thickBot="1" x14ac:dyDescent="0.3">
      <c r="B139" s="9"/>
    </row>
    <row r="140" spans="1:15" ht="19.5" customHeight="1" x14ac:dyDescent="0.25">
      <c r="A140" s="635" t="s">
        <v>83</v>
      </c>
      <c r="B140" s="637" t="s">
        <v>84</v>
      </c>
      <c r="C140" s="639" t="s">
        <v>5</v>
      </c>
      <c r="D140" s="639" t="s">
        <v>77</v>
      </c>
      <c r="E140" s="639"/>
      <c r="F140" s="639"/>
      <c r="G140" s="641"/>
      <c r="H140" s="642" t="s">
        <v>85</v>
      </c>
      <c r="I140" s="639"/>
      <c r="J140" s="639"/>
      <c r="K140" s="639"/>
      <c r="L140" s="643"/>
    </row>
    <row r="141" spans="1:15" ht="102.75" x14ac:dyDescent="0.25">
      <c r="A141" s="636"/>
      <c r="B141" s="638"/>
      <c r="C141" s="640"/>
      <c r="D141" s="164" t="s">
        <v>86</v>
      </c>
      <c r="E141" s="165" t="s">
        <v>87</v>
      </c>
      <c r="F141" s="164" t="s">
        <v>88</v>
      </c>
      <c r="G141" s="166" t="s">
        <v>89</v>
      </c>
      <c r="H141" s="167" t="s">
        <v>90</v>
      </c>
      <c r="I141" s="164" t="s">
        <v>91</v>
      </c>
      <c r="J141" s="164" t="s">
        <v>92</v>
      </c>
      <c r="K141" s="164" t="s">
        <v>93</v>
      </c>
      <c r="L141" s="168" t="s">
        <v>94</v>
      </c>
    </row>
    <row r="142" spans="1:15" ht="15" customHeight="1" x14ac:dyDescent="0.25">
      <c r="A142" s="630" t="s">
        <v>200</v>
      </c>
      <c r="B142" s="646"/>
      <c r="C142" s="169">
        <v>2014</v>
      </c>
      <c r="D142" s="170"/>
      <c r="E142" s="67"/>
      <c r="F142" s="67"/>
      <c r="G142" s="171">
        <f>SUM(D142:F142)</f>
        <v>0</v>
      </c>
      <c r="H142" s="66"/>
      <c r="I142" s="67"/>
      <c r="J142" s="67"/>
      <c r="K142" s="67"/>
      <c r="L142" s="68"/>
    </row>
    <row r="143" spans="1:15" x14ac:dyDescent="0.25">
      <c r="A143" s="630"/>
      <c r="B143" s="646"/>
      <c r="C143" s="29">
        <v>2015</v>
      </c>
      <c r="D143" s="30"/>
      <c r="E143" s="31"/>
      <c r="F143" s="31"/>
      <c r="G143" s="171">
        <f t="shared" ref="G143:G148" si="16">SUM(D143:F143)</f>
        <v>0</v>
      </c>
      <c r="H143" s="34"/>
      <c r="I143" s="31"/>
      <c r="J143" s="31"/>
      <c r="K143" s="31"/>
      <c r="L143" s="35"/>
    </row>
    <row r="144" spans="1:15" ht="42" customHeight="1" x14ac:dyDescent="0.25">
      <c r="A144" s="630"/>
      <c r="B144" s="646"/>
      <c r="C144" s="29">
        <v>2016</v>
      </c>
      <c r="D144" s="30"/>
      <c r="E144" s="31"/>
      <c r="F144" s="31"/>
      <c r="G144" s="171">
        <f t="shared" si="16"/>
        <v>0</v>
      </c>
      <c r="H144" s="34"/>
      <c r="I144" s="31"/>
      <c r="J144" s="31"/>
      <c r="K144" s="31"/>
      <c r="L144" s="35"/>
    </row>
    <row r="145" spans="1:12" ht="63.75" customHeight="1" x14ac:dyDescent="0.25">
      <c r="A145" s="630"/>
      <c r="B145" s="646"/>
      <c r="C145" s="29">
        <v>2017</v>
      </c>
      <c r="D145" s="36"/>
      <c r="E145" s="37"/>
      <c r="F145" s="37"/>
      <c r="G145" s="171">
        <f t="shared" si="16"/>
        <v>0</v>
      </c>
      <c r="H145" s="39"/>
      <c r="I145" s="37"/>
      <c r="J145" s="37"/>
      <c r="K145" s="37"/>
      <c r="L145" s="40"/>
    </row>
    <row r="146" spans="1:12" ht="51" customHeight="1" x14ac:dyDescent="0.25">
      <c r="A146" s="630"/>
      <c r="B146" s="646"/>
      <c r="C146" s="29">
        <v>2018</v>
      </c>
      <c r="D146" s="30"/>
      <c r="E146" s="31"/>
      <c r="F146" s="31"/>
      <c r="G146" s="171">
        <f t="shared" si="16"/>
        <v>0</v>
      </c>
      <c r="H146" s="34"/>
      <c r="I146" s="31"/>
      <c r="J146" s="31"/>
      <c r="K146" s="31"/>
      <c r="L146" s="35"/>
    </row>
    <row r="147" spans="1:12" ht="84.75" customHeight="1" x14ac:dyDescent="0.25">
      <c r="A147" s="630"/>
      <c r="B147" s="646"/>
      <c r="C147" s="29">
        <v>2019</v>
      </c>
      <c r="D147" s="30"/>
      <c r="E147" s="31"/>
      <c r="F147" s="31"/>
      <c r="G147" s="171">
        <f t="shared" si="16"/>
        <v>0</v>
      </c>
      <c r="H147" s="34"/>
      <c r="I147" s="31"/>
      <c r="J147" s="31"/>
      <c r="K147" s="31"/>
      <c r="L147" s="35"/>
    </row>
    <row r="148" spans="1:12" ht="70.5" customHeight="1" x14ac:dyDescent="0.25">
      <c r="A148" s="630"/>
      <c r="B148" s="646"/>
      <c r="C148" s="29">
        <v>2020</v>
      </c>
      <c r="D148" s="294">
        <v>789</v>
      </c>
      <c r="E148" s="295">
        <v>33</v>
      </c>
      <c r="F148" s="295">
        <v>0</v>
      </c>
      <c r="G148" s="313">
        <f t="shared" si="16"/>
        <v>822</v>
      </c>
      <c r="H148" s="296">
        <v>0</v>
      </c>
      <c r="I148" s="295">
        <v>50</v>
      </c>
      <c r="J148" s="295">
        <v>0</v>
      </c>
      <c r="K148" s="295">
        <v>0</v>
      </c>
      <c r="L148" s="297">
        <v>772</v>
      </c>
    </row>
    <row r="149" spans="1:12" ht="69.75" customHeight="1" thickBot="1" x14ac:dyDescent="0.3">
      <c r="A149" s="647"/>
      <c r="B149" s="648"/>
      <c r="C149" s="41" t="s">
        <v>13</v>
      </c>
      <c r="D149" s="300">
        <f t="shared" ref="D149:L149" si="17">SUM(D142:D148)</f>
        <v>789</v>
      </c>
      <c r="E149" s="301">
        <f t="shared" si="17"/>
        <v>33</v>
      </c>
      <c r="F149" s="301">
        <f t="shared" si="17"/>
        <v>0</v>
      </c>
      <c r="G149" s="314">
        <f t="shared" si="17"/>
        <v>822</v>
      </c>
      <c r="H149" s="302">
        <f t="shared" si="17"/>
        <v>0</v>
      </c>
      <c r="I149" s="301">
        <f t="shared" si="17"/>
        <v>50</v>
      </c>
      <c r="J149" s="301">
        <f t="shared" si="17"/>
        <v>0</v>
      </c>
      <c r="K149" s="301">
        <f t="shared" si="17"/>
        <v>0</v>
      </c>
      <c r="L149" s="303">
        <f t="shared" si="17"/>
        <v>772</v>
      </c>
    </row>
    <row r="150" spans="1:12" x14ac:dyDescent="0.25">
      <c r="B150" s="9"/>
    </row>
    <row r="151" spans="1:12" x14ac:dyDescent="0.25">
      <c r="B151" s="9"/>
    </row>
    <row r="152" spans="1:12" ht="21" x14ac:dyDescent="0.35">
      <c r="A152" s="172" t="s">
        <v>95</v>
      </c>
      <c r="B152" s="55"/>
      <c r="C152" s="54"/>
      <c r="D152" s="56"/>
      <c r="E152" s="56"/>
      <c r="F152" s="56"/>
      <c r="G152" s="56"/>
      <c r="H152" s="56"/>
      <c r="I152" s="56"/>
      <c r="J152" s="56"/>
      <c r="K152" s="56"/>
      <c r="L152" s="56"/>
    </row>
    <row r="153" spans="1:12" ht="15.75" thickBot="1" x14ac:dyDescent="0.3">
      <c r="A153" s="75"/>
      <c r="B153" s="76"/>
    </row>
    <row r="154" spans="1:12" s="10" customFormat="1" ht="90.75" x14ac:dyDescent="0.3">
      <c r="A154" s="173" t="s">
        <v>96</v>
      </c>
      <c r="B154" s="174" t="s">
        <v>97</v>
      </c>
      <c r="C154" s="175" t="s">
        <v>98</v>
      </c>
      <c r="D154" s="176" t="s">
        <v>99</v>
      </c>
      <c r="E154" s="177" t="s">
        <v>100</v>
      </c>
      <c r="F154" s="177" t="s">
        <v>101</v>
      </c>
      <c r="G154" s="178" t="s">
        <v>102</v>
      </c>
    </row>
    <row r="155" spans="1:12" ht="15" customHeight="1" x14ac:dyDescent="0.25">
      <c r="A155" s="623" t="s">
        <v>201</v>
      </c>
      <c r="B155" s="624"/>
      <c r="C155" s="29">
        <v>2014</v>
      </c>
      <c r="D155" s="30"/>
      <c r="E155" s="31"/>
      <c r="F155" s="31"/>
      <c r="G155" s="35"/>
    </row>
    <row r="156" spans="1:12" x14ac:dyDescent="0.25">
      <c r="A156" s="623"/>
      <c r="B156" s="624"/>
      <c r="C156" s="29">
        <v>2015</v>
      </c>
      <c r="D156" s="30"/>
      <c r="E156" s="31"/>
      <c r="F156" s="31"/>
      <c r="G156" s="35"/>
    </row>
    <row r="157" spans="1:12" x14ac:dyDescent="0.25">
      <c r="A157" s="623"/>
      <c r="B157" s="624"/>
      <c r="C157" s="29">
        <v>2016</v>
      </c>
      <c r="D157" s="30"/>
      <c r="E157" s="31"/>
      <c r="F157" s="31"/>
      <c r="G157" s="35"/>
    </row>
    <row r="158" spans="1:12" x14ac:dyDescent="0.25">
      <c r="A158" s="623"/>
      <c r="B158" s="624"/>
      <c r="C158" s="29">
        <v>2017</v>
      </c>
      <c r="D158" s="36"/>
      <c r="E158" s="37"/>
      <c r="F158" s="37"/>
      <c r="G158" s="40"/>
    </row>
    <row r="159" spans="1:12" x14ac:dyDescent="0.25">
      <c r="A159" s="623"/>
      <c r="B159" s="624"/>
      <c r="C159" s="29">
        <v>2018</v>
      </c>
      <c r="D159" s="30"/>
      <c r="E159" s="31"/>
      <c r="F159" s="31"/>
      <c r="G159" s="35"/>
    </row>
    <row r="160" spans="1:12" x14ac:dyDescent="0.25">
      <c r="A160" s="623"/>
      <c r="B160" s="624"/>
      <c r="C160" s="29">
        <v>2019</v>
      </c>
      <c r="D160" s="30"/>
      <c r="E160" s="31"/>
      <c r="F160" s="31"/>
      <c r="G160" s="35"/>
    </row>
    <row r="161" spans="1:9" x14ac:dyDescent="0.25">
      <c r="A161" s="623"/>
      <c r="B161" s="624"/>
      <c r="C161" s="29">
        <v>2020</v>
      </c>
      <c r="D161" s="315">
        <v>2</v>
      </c>
      <c r="E161" s="316">
        <v>47</v>
      </c>
      <c r="F161" s="316">
        <v>0</v>
      </c>
      <c r="G161" s="317">
        <v>0</v>
      </c>
    </row>
    <row r="162" spans="1:9" ht="15.75" thickBot="1" x14ac:dyDescent="0.3">
      <c r="A162" s="625"/>
      <c r="B162" s="626"/>
      <c r="C162" s="41" t="s">
        <v>13</v>
      </c>
      <c r="D162" s="300">
        <f>SUM(D155:D161)</f>
        <v>2</v>
      </c>
      <c r="E162" s="300">
        <f t="shared" ref="E162:G162" si="18">SUM(E155:E161)</f>
        <v>47</v>
      </c>
      <c r="F162" s="300">
        <f t="shared" si="18"/>
        <v>0</v>
      </c>
      <c r="G162" s="303">
        <f t="shared" si="18"/>
        <v>0</v>
      </c>
    </row>
    <row r="163" spans="1:9" x14ac:dyDescent="0.25">
      <c r="B163" s="9"/>
    </row>
    <row r="164" spans="1:9" ht="15.75" thickBot="1" x14ac:dyDescent="0.3">
      <c r="B164" s="9"/>
    </row>
    <row r="165" spans="1:9" ht="18.75" x14ac:dyDescent="0.3">
      <c r="A165" s="182" t="s">
        <v>103</v>
      </c>
      <c r="B165" s="183" t="s">
        <v>104</v>
      </c>
      <c r="C165" s="184">
        <v>2014</v>
      </c>
      <c r="D165" s="184">
        <v>2015</v>
      </c>
      <c r="E165" s="184">
        <v>2016</v>
      </c>
      <c r="F165" s="184">
        <v>2017</v>
      </c>
      <c r="G165" s="184">
        <v>2018</v>
      </c>
      <c r="H165" s="184">
        <v>2019</v>
      </c>
      <c r="I165" s="185">
        <v>2020</v>
      </c>
    </row>
    <row r="166" spans="1:9" ht="105" customHeight="1" x14ac:dyDescent="0.25">
      <c r="A166" s="186" t="s">
        <v>105</v>
      </c>
      <c r="B166" s="318" t="s">
        <v>202</v>
      </c>
      <c r="C166" s="188">
        <f>SUM(C167:C169)</f>
        <v>0</v>
      </c>
      <c r="D166" s="188">
        <f t="shared" ref="D166:I166" si="19">SUM(D167:D169)</f>
        <v>0</v>
      </c>
      <c r="E166" s="188">
        <f t="shared" si="19"/>
        <v>0</v>
      </c>
      <c r="F166" s="188">
        <f t="shared" si="19"/>
        <v>0</v>
      </c>
      <c r="G166" s="188">
        <f t="shared" si="19"/>
        <v>0</v>
      </c>
      <c r="H166" s="188">
        <f t="shared" si="19"/>
        <v>0</v>
      </c>
      <c r="I166" s="189">
        <f t="shared" si="19"/>
        <v>779881.13000000012</v>
      </c>
    </row>
    <row r="167" spans="1:9" ht="15.75" x14ac:dyDescent="0.25">
      <c r="A167" s="190" t="s">
        <v>106</v>
      </c>
      <c r="B167" s="191"/>
      <c r="C167" s="65"/>
      <c r="D167" s="65"/>
      <c r="E167" s="65"/>
      <c r="F167" s="69"/>
      <c r="G167" s="65"/>
      <c r="H167" s="65"/>
      <c r="I167" s="193">
        <v>444874.53</v>
      </c>
    </row>
    <row r="168" spans="1:9" ht="15.75" x14ac:dyDescent="0.25">
      <c r="A168" s="190" t="s">
        <v>107</v>
      </c>
      <c r="B168" s="191"/>
      <c r="C168" s="65"/>
      <c r="D168" s="65"/>
      <c r="E168" s="65"/>
      <c r="F168" s="69"/>
      <c r="G168" s="65"/>
      <c r="H168" s="65"/>
      <c r="I168" s="193">
        <v>131181.9</v>
      </c>
    </row>
    <row r="169" spans="1:9" ht="15.75" x14ac:dyDescent="0.25">
      <c r="A169" s="190" t="s">
        <v>108</v>
      </c>
      <c r="B169" s="191"/>
      <c r="C169" s="65"/>
      <c r="D169" s="65"/>
      <c r="E169" s="65"/>
      <c r="F169" s="69"/>
      <c r="G169" s="65"/>
      <c r="H169" s="65"/>
      <c r="I169" s="193">
        <v>203824.7</v>
      </c>
    </row>
    <row r="170" spans="1:9" ht="31.5" x14ac:dyDescent="0.25">
      <c r="A170" s="186" t="s">
        <v>109</v>
      </c>
      <c r="B170" s="191"/>
      <c r="C170" s="65"/>
      <c r="D170" s="65"/>
      <c r="E170" s="65"/>
      <c r="F170" s="69"/>
      <c r="G170" s="65"/>
      <c r="H170" s="65"/>
      <c r="I170" s="193">
        <v>424272.83</v>
      </c>
    </row>
    <row r="171" spans="1:9" ht="16.5" thickBot="1" x14ac:dyDescent="0.3">
      <c r="A171" s="195" t="s">
        <v>110</v>
      </c>
      <c r="B171" s="196"/>
      <c r="C171" s="197">
        <f t="shared" ref="C171:I171" si="20">C166+C170</f>
        <v>0</v>
      </c>
      <c r="D171" s="197">
        <f t="shared" si="20"/>
        <v>0</v>
      </c>
      <c r="E171" s="197">
        <f t="shared" si="20"/>
        <v>0</v>
      </c>
      <c r="F171" s="197">
        <f t="shared" si="20"/>
        <v>0</v>
      </c>
      <c r="G171" s="197">
        <f t="shared" si="20"/>
        <v>0</v>
      </c>
      <c r="H171" s="197">
        <f t="shared" si="20"/>
        <v>0</v>
      </c>
      <c r="I171" s="47">
        <f t="shared" si="20"/>
        <v>1204153.9600000002</v>
      </c>
    </row>
  </sheetData>
  <mergeCells count="49">
    <mergeCell ref="B10:B11"/>
    <mergeCell ref="C10:C11"/>
    <mergeCell ref="A12:B19"/>
    <mergeCell ref="C21:C22"/>
    <mergeCell ref="A23:B30"/>
    <mergeCell ref="D34:D35"/>
    <mergeCell ref="A36:B43"/>
    <mergeCell ref="A48:A49"/>
    <mergeCell ref="B48:B49"/>
    <mergeCell ref="C48:C49"/>
    <mergeCell ref="D48:D49"/>
    <mergeCell ref="A34:A35"/>
    <mergeCell ref="B34:B35"/>
    <mergeCell ref="C34:C35"/>
    <mergeCell ref="A50:B57"/>
    <mergeCell ref="A61:A62"/>
    <mergeCell ref="B61:B62"/>
    <mergeCell ref="C61:C62"/>
    <mergeCell ref="A63:B70"/>
    <mergeCell ref="D72:D73"/>
    <mergeCell ref="A74:B81"/>
    <mergeCell ref="A83:A84"/>
    <mergeCell ref="B83:B84"/>
    <mergeCell ref="C83:C84"/>
    <mergeCell ref="D83:D84"/>
    <mergeCell ref="A72:A73"/>
    <mergeCell ref="B72:B73"/>
    <mergeCell ref="C72:C73"/>
    <mergeCell ref="A85:B92"/>
    <mergeCell ref="A94:A95"/>
    <mergeCell ref="B94:B95"/>
    <mergeCell ref="A96:B102"/>
    <mergeCell ref="A106:A107"/>
    <mergeCell ref="B106:B107"/>
    <mergeCell ref="C106:C107"/>
    <mergeCell ref="A108:B115"/>
    <mergeCell ref="A118:B125"/>
    <mergeCell ref="A129:A130"/>
    <mergeCell ref="B129:B130"/>
    <mergeCell ref="C129:C130"/>
    <mergeCell ref="A142:B149"/>
    <mergeCell ref="A155:B162"/>
    <mergeCell ref="I129:O129"/>
    <mergeCell ref="A131:B138"/>
    <mergeCell ref="A140:A141"/>
    <mergeCell ref="B140:B141"/>
    <mergeCell ref="C140:C141"/>
    <mergeCell ref="D140:G140"/>
    <mergeCell ref="H140:L140"/>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S171"/>
  <sheetViews>
    <sheetView topLeftCell="B1" workbookViewId="0">
      <selection activeCell="H148" sqref="H148:L148"/>
    </sheetView>
  </sheetViews>
  <sheetFormatPr defaultColWidth="8.85546875" defaultRowHeight="15" x14ac:dyDescent="0.25"/>
  <cols>
    <col min="1" max="1" width="87.28515625" customWidth="1"/>
    <col min="2" max="2" width="29.42578125" customWidth="1"/>
    <col min="3" max="3" width="15.7109375" customWidth="1"/>
    <col min="4" max="4" width="16.140625" customWidth="1"/>
    <col min="5" max="5" width="15.28515625" customWidth="1"/>
    <col min="6" max="6" width="18.42578125" customWidth="1"/>
    <col min="7" max="7" width="15.85546875" customWidth="1"/>
    <col min="8" max="8" width="16" customWidth="1"/>
    <col min="9" max="9" width="16.42578125" customWidth="1"/>
    <col min="10" max="10" width="17" customWidth="1"/>
    <col min="11" max="11" width="16.85546875" customWidth="1"/>
    <col min="12" max="12" width="17" customWidth="1"/>
    <col min="13" max="13" width="15.42578125" customWidth="1"/>
    <col min="14" max="14" width="14.85546875" customWidth="1"/>
    <col min="15" max="15" width="13.140625" customWidth="1"/>
    <col min="16" max="17" width="11.85546875" customWidth="1"/>
    <col min="18" max="18" width="12" customWidth="1"/>
  </cols>
  <sheetData>
    <row r="1" spans="1:17" s="1" customFormat="1" ht="31.5" x14ac:dyDescent="0.5">
      <c r="A1" s="1" t="s">
        <v>0</v>
      </c>
    </row>
    <row r="2" spans="1:17" s="2" customFormat="1" ht="15.75" x14ac:dyDescent="0.25"/>
    <row r="3" spans="1:17" s="2" customFormat="1" ht="15.75" x14ac:dyDescent="0.25">
      <c r="A3" s="3" t="s">
        <v>1</v>
      </c>
    </row>
    <row r="4" spans="1:17" s="2" customFormat="1" ht="15.75" x14ac:dyDescent="0.25">
      <c r="A4" s="4" t="s">
        <v>203</v>
      </c>
    </row>
    <row r="5" spans="1:17" s="2" customFormat="1" ht="15.75" x14ac:dyDescent="0.25">
      <c r="A5" s="5" t="s">
        <v>2</v>
      </c>
    </row>
    <row r="6" spans="1:17" s="2" customFormat="1" ht="15.75" x14ac:dyDescent="0.25"/>
    <row r="8" spans="1:17" ht="21" x14ac:dyDescent="0.35">
      <c r="A8" s="6" t="s">
        <v>3</v>
      </c>
      <c r="B8" s="7"/>
      <c r="C8" s="8"/>
      <c r="D8" s="8"/>
      <c r="E8" s="8"/>
      <c r="F8" s="8"/>
      <c r="G8" s="8"/>
      <c r="H8" s="8"/>
      <c r="I8" s="8"/>
      <c r="J8" s="8"/>
      <c r="K8" s="8"/>
      <c r="L8" s="8"/>
      <c r="M8" s="8"/>
      <c r="N8" s="8"/>
    </row>
    <row r="9" spans="1:17" ht="15.75" thickBot="1" x14ac:dyDescent="0.3">
      <c r="B9" s="9"/>
      <c r="O9" s="10"/>
      <c r="P9" s="10"/>
    </row>
    <row r="10" spans="1:17" s="10" customFormat="1" ht="18.75" x14ac:dyDescent="0.3">
      <c r="A10" s="11"/>
      <c r="B10" s="690" t="s">
        <v>4</v>
      </c>
      <c r="C10" s="692" t="s">
        <v>5</v>
      </c>
      <c r="D10" s="12"/>
      <c r="E10" s="13"/>
      <c r="F10" s="14" t="s">
        <v>6</v>
      </c>
      <c r="G10" s="15"/>
      <c r="H10" s="16"/>
      <c r="I10" s="17" t="s">
        <v>7</v>
      </c>
      <c r="J10" s="13"/>
      <c r="K10" s="13"/>
      <c r="L10" s="13"/>
      <c r="M10" s="13"/>
      <c r="N10" s="13"/>
      <c r="O10" s="18"/>
    </row>
    <row r="11" spans="1:17" s="10" customFormat="1" ht="90" customHeight="1" x14ac:dyDescent="0.3">
      <c r="A11" s="19" t="s">
        <v>8</v>
      </c>
      <c r="B11" s="691"/>
      <c r="C11" s="693"/>
      <c r="D11" s="20" t="s">
        <v>9</v>
      </c>
      <c r="E11" s="21" t="s">
        <v>10</v>
      </c>
      <c r="F11" s="22" t="s">
        <v>11</v>
      </c>
      <c r="G11" s="23" t="s">
        <v>12</v>
      </c>
      <c r="H11" s="24" t="s">
        <v>13</v>
      </c>
      <c r="I11" s="25" t="s">
        <v>14</v>
      </c>
      <c r="J11" s="26" t="s">
        <v>15</v>
      </c>
      <c r="K11" s="26" t="s">
        <v>16</v>
      </c>
      <c r="L11" s="27" t="s">
        <v>17</v>
      </c>
      <c r="M11" s="27" t="s">
        <v>18</v>
      </c>
      <c r="N11" s="27" t="s">
        <v>19</v>
      </c>
      <c r="O11" s="28" t="s">
        <v>20</v>
      </c>
    </row>
    <row r="12" spans="1:17" ht="15" customHeight="1" x14ac:dyDescent="0.25">
      <c r="A12" s="630" t="s">
        <v>21</v>
      </c>
      <c r="B12" s="646"/>
      <c r="C12" s="29">
        <v>2014</v>
      </c>
      <c r="D12" s="30"/>
      <c r="E12" s="31"/>
      <c r="F12" s="31"/>
      <c r="G12" s="32"/>
      <c r="H12" s="33">
        <f>SUM(D12:G12)</f>
        <v>0</v>
      </c>
      <c r="I12" s="34"/>
      <c r="J12" s="31"/>
      <c r="K12" s="31"/>
      <c r="L12" s="31"/>
      <c r="M12" s="31"/>
      <c r="N12" s="31"/>
      <c r="O12" s="35"/>
      <c r="P12" s="10"/>
      <c r="Q12" s="10"/>
    </row>
    <row r="13" spans="1:17" x14ac:dyDescent="0.25">
      <c r="A13" s="630" t="s">
        <v>204</v>
      </c>
      <c r="B13" s="646"/>
      <c r="C13" s="29">
        <v>2015</v>
      </c>
      <c r="D13" s="30"/>
      <c r="E13" s="31"/>
      <c r="F13" s="31"/>
      <c r="G13" s="32"/>
      <c r="H13" s="33">
        <f t="shared" ref="H13:H18" si="0">SUM(D13:G13)</f>
        <v>0</v>
      </c>
      <c r="I13" s="34"/>
      <c r="J13" s="31"/>
      <c r="K13" s="31"/>
      <c r="L13" s="31"/>
      <c r="M13" s="31"/>
      <c r="N13" s="31"/>
      <c r="O13" s="35"/>
      <c r="P13" s="10"/>
      <c r="Q13" s="10"/>
    </row>
    <row r="14" spans="1:17" x14ac:dyDescent="0.25">
      <c r="A14" s="630"/>
      <c r="B14" s="646"/>
      <c r="C14" s="29">
        <v>2016</v>
      </c>
      <c r="D14" s="30"/>
      <c r="E14" s="31"/>
      <c r="F14" s="31"/>
      <c r="G14" s="32"/>
      <c r="H14" s="33">
        <f t="shared" si="0"/>
        <v>0</v>
      </c>
      <c r="I14" s="34"/>
      <c r="J14" s="31"/>
      <c r="K14" s="31"/>
      <c r="L14" s="31"/>
      <c r="M14" s="31"/>
      <c r="N14" s="31"/>
      <c r="O14" s="35"/>
      <c r="P14" s="10"/>
      <c r="Q14" s="10"/>
    </row>
    <row r="15" spans="1:17" x14ac:dyDescent="0.25">
      <c r="A15" s="630"/>
      <c r="B15" s="646"/>
      <c r="C15" s="29">
        <v>2017</v>
      </c>
      <c r="D15" s="36"/>
      <c r="E15" s="37"/>
      <c r="F15" s="37"/>
      <c r="G15" s="38"/>
      <c r="H15" s="33">
        <f t="shared" si="0"/>
        <v>0</v>
      </c>
      <c r="I15" s="39"/>
      <c r="J15" s="37"/>
      <c r="K15" s="37"/>
      <c r="L15" s="37"/>
      <c r="M15" s="37"/>
      <c r="N15" s="37"/>
      <c r="O15" s="40"/>
      <c r="P15" s="10"/>
      <c r="Q15" s="10"/>
    </row>
    <row r="16" spans="1:17" x14ac:dyDescent="0.25">
      <c r="A16" s="630" t="s">
        <v>205</v>
      </c>
      <c r="B16" s="646"/>
      <c r="C16" s="29">
        <v>2018</v>
      </c>
      <c r="D16" s="30"/>
      <c r="E16" s="31"/>
      <c r="F16" s="31"/>
      <c r="G16" s="32"/>
      <c r="H16" s="33">
        <f t="shared" si="0"/>
        <v>0</v>
      </c>
      <c r="I16" s="34"/>
      <c r="J16" s="31"/>
      <c r="K16" s="31"/>
      <c r="L16" s="31"/>
      <c r="M16" s="31"/>
      <c r="N16" s="31"/>
      <c r="O16" s="35"/>
      <c r="P16" s="10"/>
      <c r="Q16" s="10"/>
    </row>
    <row r="17" spans="1:17" x14ac:dyDescent="0.25">
      <c r="A17" s="630" t="s">
        <v>206</v>
      </c>
      <c r="B17" s="646"/>
      <c r="C17" s="29">
        <v>2019</v>
      </c>
      <c r="D17" s="30"/>
      <c r="E17" s="31"/>
      <c r="F17" s="31"/>
      <c r="G17" s="32"/>
      <c r="H17" s="33">
        <f t="shared" si="0"/>
        <v>0</v>
      </c>
      <c r="I17" s="34"/>
      <c r="J17" s="31"/>
      <c r="K17" s="31"/>
      <c r="L17" s="31"/>
      <c r="M17" s="31"/>
      <c r="N17" s="31"/>
      <c r="O17" s="35"/>
      <c r="P17" s="10"/>
      <c r="Q17" s="10"/>
    </row>
    <row r="18" spans="1:17" x14ac:dyDescent="0.25">
      <c r="A18" s="723"/>
      <c r="B18" s="724"/>
      <c r="C18" s="29">
        <v>2020</v>
      </c>
      <c r="D18" s="36">
        <v>45</v>
      </c>
      <c r="E18" s="37">
        <v>0</v>
      </c>
      <c r="F18" s="37">
        <v>0</v>
      </c>
      <c r="G18" s="38">
        <v>1</v>
      </c>
      <c r="H18" s="33">
        <f t="shared" si="0"/>
        <v>46</v>
      </c>
      <c r="I18" s="39">
        <v>23</v>
      </c>
      <c r="J18" s="37">
        <v>0</v>
      </c>
      <c r="K18" s="37">
        <v>3</v>
      </c>
      <c r="L18" s="37">
        <v>0</v>
      </c>
      <c r="M18" s="37">
        <v>0</v>
      </c>
      <c r="N18" s="37">
        <v>13</v>
      </c>
      <c r="O18" s="40">
        <v>7</v>
      </c>
      <c r="P18" s="10"/>
      <c r="Q18" s="10"/>
    </row>
    <row r="19" spans="1:17" ht="77.25" customHeight="1" thickBot="1" x14ac:dyDescent="0.3">
      <c r="A19" s="725"/>
      <c r="B19" s="726"/>
      <c r="C19" s="41" t="s">
        <v>13</v>
      </c>
      <c r="D19" s="42">
        <f>SUM(D12:D18)</f>
        <v>45</v>
      </c>
      <c r="E19" s="43">
        <f>SUM(E12:E18)</f>
        <v>0</v>
      </c>
      <c r="F19" s="43">
        <f>SUM(F12:F18)</f>
        <v>0</v>
      </c>
      <c r="G19" s="43">
        <f>SUM(G12:G18)</f>
        <v>1</v>
      </c>
      <c r="H19" s="45">
        <f>SUM(D19:G19)</f>
        <v>46</v>
      </c>
      <c r="I19" s="46">
        <f t="shared" ref="I19:O19" si="1">SUM(I12:I18)</f>
        <v>23</v>
      </c>
      <c r="J19" s="42">
        <f t="shared" si="1"/>
        <v>0</v>
      </c>
      <c r="K19" s="43">
        <f t="shared" si="1"/>
        <v>3</v>
      </c>
      <c r="L19" s="43">
        <f t="shared" si="1"/>
        <v>0</v>
      </c>
      <c r="M19" s="43">
        <f t="shared" si="1"/>
        <v>0</v>
      </c>
      <c r="N19" s="43">
        <f t="shared" si="1"/>
        <v>13</v>
      </c>
      <c r="O19" s="47">
        <f t="shared" si="1"/>
        <v>7</v>
      </c>
      <c r="P19" s="10"/>
      <c r="Q19" s="10"/>
    </row>
    <row r="20" spans="1:17" ht="15.75" thickBot="1" x14ac:dyDescent="0.3">
      <c r="B20" s="9"/>
      <c r="D20" s="48"/>
      <c r="O20" s="10"/>
      <c r="P20" s="10"/>
    </row>
    <row r="21" spans="1:17" s="10" customFormat="1" ht="18.75" x14ac:dyDescent="0.3">
      <c r="A21" s="11"/>
      <c r="B21" s="49"/>
      <c r="C21" s="692" t="s">
        <v>5</v>
      </c>
      <c r="D21" s="12"/>
      <c r="E21" s="13"/>
      <c r="F21" s="14" t="s">
        <v>6</v>
      </c>
      <c r="G21" s="15"/>
      <c r="H21" s="16"/>
      <c r="I21" s="319"/>
    </row>
    <row r="22" spans="1:17" s="10" customFormat="1" ht="44.25" customHeight="1" x14ac:dyDescent="0.3">
      <c r="A22" s="50" t="s">
        <v>22</v>
      </c>
      <c r="B22" s="289" t="s">
        <v>23</v>
      </c>
      <c r="C22" s="693"/>
      <c r="D22" s="20" t="s">
        <v>9</v>
      </c>
      <c r="E22" s="22" t="s">
        <v>10</v>
      </c>
      <c r="F22" s="22" t="s">
        <v>11</v>
      </c>
      <c r="G22" s="23" t="s">
        <v>12</v>
      </c>
      <c r="H22" s="24" t="s">
        <v>13</v>
      </c>
    </row>
    <row r="23" spans="1:17" ht="15" customHeight="1" x14ac:dyDescent="0.25">
      <c r="A23" s="630" t="s">
        <v>169</v>
      </c>
      <c r="B23" s="646"/>
      <c r="C23" s="29">
        <v>2014</v>
      </c>
      <c r="D23" s="30"/>
      <c r="E23" s="31"/>
      <c r="F23" s="31"/>
      <c r="G23" s="32"/>
      <c r="H23" s="33">
        <f>SUM(D23:G23)</f>
        <v>0</v>
      </c>
    </row>
    <row r="24" spans="1:17" ht="24.6" customHeight="1" x14ac:dyDescent="0.25">
      <c r="A24" s="630" t="s">
        <v>207</v>
      </c>
      <c r="B24" s="646"/>
      <c r="C24" s="29">
        <v>2015</v>
      </c>
      <c r="D24" s="30"/>
      <c r="E24" s="31"/>
      <c r="F24" s="31"/>
      <c r="G24" s="32"/>
      <c r="H24" s="33">
        <f t="shared" ref="H24:H29" si="2">SUM(D24:G24)</f>
        <v>0</v>
      </c>
    </row>
    <row r="25" spans="1:17" x14ac:dyDescent="0.25">
      <c r="A25" s="630"/>
      <c r="B25" s="646"/>
      <c r="C25" s="29">
        <v>2016</v>
      </c>
      <c r="D25" s="30"/>
      <c r="E25" s="31"/>
      <c r="F25" s="31"/>
      <c r="G25" s="32"/>
      <c r="H25" s="33">
        <f t="shared" si="2"/>
        <v>0</v>
      </c>
    </row>
    <row r="26" spans="1:17" x14ac:dyDescent="0.25">
      <c r="A26" s="630"/>
      <c r="B26" s="646"/>
      <c r="C26" s="29">
        <v>2017</v>
      </c>
      <c r="D26" s="36"/>
      <c r="E26" s="37"/>
      <c r="F26" s="37"/>
      <c r="G26" s="38"/>
      <c r="H26" s="33">
        <f t="shared" si="2"/>
        <v>0</v>
      </c>
    </row>
    <row r="27" spans="1:17" ht="15" customHeight="1" x14ac:dyDescent="0.25">
      <c r="A27" s="630" t="s">
        <v>208</v>
      </c>
      <c r="B27" s="646"/>
      <c r="C27" s="29">
        <v>2018</v>
      </c>
      <c r="D27" s="30"/>
      <c r="E27" s="31"/>
      <c r="F27" s="31"/>
      <c r="G27" s="32"/>
      <c r="H27" s="33">
        <f t="shared" si="2"/>
        <v>0</v>
      </c>
    </row>
    <row r="28" spans="1:17" ht="19.5" customHeight="1" x14ac:dyDescent="0.25">
      <c r="A28" s="630"/>
      <c r="B28" s="646"/>
      <c r="C28" s="29">
        <v>2019</v>
      </c>
      <c r="D28" s="30"/>
      <c r="E28" s="31"/>
      <c r="F28" s="31"/>
      <c r="G28" s="32"/>
      <c r="H28" s="33">
        <f t="shared" si="2"/>
        <v>0</v>
      </c>
    </row>
    <row r="29" spans="1:17" ht="21" customHeight="1" x14ac:dyDescent="0.25">
      <c r="A29" s="630"/>
      <c r="B29" s="646"/>
      <c r="C29" s="29">
        <v>2020</v>
      </c>
      <c r="D29" s="342">
        <v>1522</v>
      </c>
      <c r="E29" s="343">
        <v>0</v>
      </c>
      <c r="F29" s="343">
        <v>0</v>
      </c>
      <c r="G29" s="344">
        <v>1800000</v>
      </c>
      <c r="H29" s="320">
        <f t="shared" si="2"/>
        <v>1801522</v>
      </c>
    </row>
    <row r="30" spans="1:17" ht="24" customHeight="1" thickBot="1" x14ac:dyDescent="0.3">
      <c r="A30" s="321"/>
      <c r="B30" s="322"/>
      <c r="C30" s="41" t="s">
        <v>13</v>
      </c>
      <c r="D30" s="323">
        <f>SUM(D23:D29)</f>
        <v>1522</v>
      </c>
      <c r="E30" s="324">
        <f>SUM(E23:E29)</f>
        <v>0</v>
      </c>
      <c r="F30" s="324">
        <f>SUM(F23:F29)</f>
        <v>0</v>
      </c>
      <c r="G30" s="324">
        <f>SUM(G23:G29)</f>
        <v>1800000</v>
      </c>
      <c r="H30" s="325">
        <f>H29</f>
        <v>1801522</v>
      </c>
    </row>
    <row r="31" spans="1:17" x14ac:dyDescent="0.25">
      <c r="A31" s="52"/>
      <c r="B31" s="53"/>
      <c r="D31" s="48"/>
    </row>
    <row r="32" spans="1:17" ht="21" x14ac:dyDescent="0.35">
      <c r="A32" s="54" t="s">
        <v>24</v>
      </c>
      <c r="B32" s="55"/>
      <c r="C32" s="54"/>
      <c r="D32" s="56"/>
      <c r="E32" s="56"/>
      <c r="F32" s="56"/>
      <c r="G32" s="56"/>
      <c r="H32" s="56"/>
      <c r="I32" s="56"/>
      <c r="J32" s="56"/>
      <c r="K32" s="56"/>
      <c r="L32" s="56"/>
      <c r="M32" s="56"/>
      <c r="N32" s="56"/>
      <c r="O32" s="56"/>
    </row>
    <row r="33" spans="1:13" ht="15.75" thickBot="1" x14ac:dyDescent="0.3">
      <c r="B33" s="9"/>
    </row>
    <row r="34" spans="1:13" ht="21" customHeight="1" x14ac:dyDescent="0.25">
      <c r="A34" s="684" t="s">
        <v>25</v>
      </c>
      <c r="B34" s="686" t="s">
        <v>26</v>
      </c>
      <c r="C34" s="688" t="s">
        <v>5</v>
      </c>
      <c r="D34" s="670" t="s">
        <v>27</v>
      </c>
      <c r="E34" s="57" t="s">
        <v>7</v>
      </c>
      <c r="F34" s="58"/>
      <c r="G34" s="58"/>
      <c r="H34" s="58"/>
      <c r="I34" s="58"/>
      <c r="J34" s="58"/>
      <c r="K34" s="59"/>
    </row>
    <row r="35" spans="1:13" ht="98.25" customHeight="1" x14ac:dyDescent="0.25">
      <c r="A35" s="685"/>
      <c r="B35" s="687"/>
      <c r="C35" s="689"/>
      <c r="D35" s="671"/>
      <c r="E35" s="60" t="s">
        <v>14</v>
      </c>
      <c r="F35" s="61" t="s">
        <v>15</v>
      </c>
      <c r="G35" s="61" t="s">
        <v>16</v>
      </c>
      <c r="H35" s="62" t="s">
        <v>17</v>
      </c>
      <c r="I35" s="62" t="s">
        <v>28</v>
      </c>
      <c r="J35" s="63" t="s">
        <v>19</v>
      </c>
      <c r="K35" s="64" t="s">
        <v>20</v>
      </c>
    </row>
    <row r="36" spans="1:13" ht="15" customHeight="1" x14ac:dyDescent="0.25">
      <c r="A36" s="623" t="s">
        <v>29</v>
      </c>
      <c r="B36" s="624"/>
      <c r="C36" s="29">
        <v>2014</v>
      </c>
      <c r="D36" s="65"/>
      <c r="E36" s="66"/>
      <c r="F36" s="67"/>
      <c r="G36" s="67"/>
      <c r="H36" s="67"/>
      <c r="I36" s="67"/>
      <c r="J36" s="67"/>
      <c r="K36" s="68"/>
    </row>
    <row r="37" spans="1:13" ht="15" customHeight="1" x14ac:dyDescent="0.25">
      <c r="A37" s="623" t="s">
        <v>209</v>
      </c>
      <c r="B37" s="624"/>
      <c r="C37" s="29">
        <v>2015</v>
      </c>
      <c r="D37" s="65"/>
      <c r="E37" s="34"/>
      <c r="F37" s="31"/>
      <c r="G37" s="31"/>
      <c r="H37" s="31"/>
      <c r="I37" s="31"/>
      <c r="J37" s="31"/>
      <c r="K37" s="35"/>
    </row>
    <row r="38" spans="1:13" x14ac:dyDescent="0.25">
      <c r="A38" s="623"/>
      <c r="B38" s="624"/>
      <c r="C38" s="29">
        <v>2016</v>
      </c>
      <c r="D38" s="65"/>
      <c r="E38" s="34"/>
      <c r="F38" s="31"/>
      <c r="G38" s="31"/>
      <c r="H38" s="31"/>
      <c r="I38" s="31"/>
      <c r="J38" s="31"/>
      <c r="K38" s="35"/>
    </row>
    <row r="39" spans="1:13" ht="15" customHeight="1" x14ac:dyDescent="0.25">
      <c r="A39" s="623" t="s">
        <v>210</v>
      </c>
      <c r="B39" s="624"/>
      <c r="C39" s="29">
        <v>2017</v>
      </c>
      <c r="D39" s="69"/>
      <c r="E39" s="39"/>
      <c r="F39" s="37"/>
      <c r="G39" s="37"/>
      <c r="H39" s="37"/>
      <c r="I39" s="37"/>
      <c r="J39" s="37"/>
      <c r="K39" s="40"/>
    </row>
    <row r="40" spans="1:13" x14ac:dyDescent="0.25">
      <c r="A40" s="623"/>
      <c r="B40" s="624"/>
      <c r="C40" s="29">
        <v>2018</v>
      </c>
      <c r="D40" s="65"/>
      <c r="E40" s="34"/>
      <c r="F40" s="31"/>
      <c r="G40" s="31"/>
      <c r="H40" s="31"/>
      <c r="I40" s="31"/>
      <c r="J40" s="31"/>
      <c r="K40" s="35"/>
    </row>
    <row r="41" spans="1:13" x14ac:dyDescent="0.25">
      <c r="A41" s="623"/>
      <c r="B41" s="624"/>
      <c r="C41" s="29">
        <v>2019</v>
      </c>
      <c r="D41" s="65"/>
      <c r="E41" s="34"/>
      <c r="F41" s="31"/>
      <c r="G41" s="31"/>
      <c r="H41" s="31"/>
      <c r="I41" s="31"/>
      <c r="J41" s="31"/>
      <c r="K41" s="35"/>
    </row>
    <row r="42" spans="1:13" ht="17.25" customHeight="1" x14ac:dyDescent="0.25">
      <c r="A42" s="623" t="s">
        <v>211</v>
      </c>
      <c r="B42" s="624"/>
      <c r="C42" s="29">
        <v>2020</v>
      </c>
      <c r="D42" s="69">
        <f>SUM(E42:K42)</f>
        <v>8</v>
      </c>
      <c r="E42" s="39">
        <v>2</v>
      </c>
      <c r="F42" s="37">
        <v>0</v>
      </c>
      <c r="G42" s="37">
        <v>3</v>
      </c>
      <c r="H42" s="37"/>
      <c r="I42" s="37">
        <v>0</v>
      </c>
      <c r="J42" s="37">
        <v>0</v>
      </c>
      <c r="K42" s="40">
        <v>3</v>
      </c>
    </row>
    <row r="43" spans="1:13" ht="35.25" customHeight="1" thickBot="1" x14ac:dyDescent="0.3">
      <c r="A43" s="326"/>
      <c r="B43" s="327"/>
      <c r="C43" s="41" t="s">
        <v>13</v>
      </c>
      <c r="D43" s="70">
        <f>SUM(D36:D42)</f>
        <v>8</v>
      </c>
      <c r="E43" s="46">
        <f t="shared" ref="E43:J43" si="3">SUM(E36:E42)</f>
        <v>2</v>
      </c>
      <c r="F43" s="43">
        <f t="shared" si="3"/>
        <v>0</v>
      </c>
      <c r="G43" s="43">
        <f t="shared" si="3"/>
        <v>3</v>
      </c>
      <c r="H43" s="43">
        <f t="shared" si="3"/>
        <v>0</v>
      </c>
      <c r="I43" s="43">
        <f t="shared" si="3"/>
        <v>0</v>
      </c>
      <c r="J43" s="43">
        <f t="shared" si="3"/>
        <v>0</v>
      </c>
      <c r="K43" s="47">
        <f>SUM(K36:K42)</f>
        <v>3</v>
      </c>
    </row>
    <row r="44" spans="1:13" x14ac:dyDescent="0.25">
      <c r="B44" s="9"/>
    </row>
    <row r="45" spans="1:13" x14ac:dyDescent="0.25">
      <c r="B45" s="9"/>
    </row>
    <row r="46" spans="1:13" ht="21" x14ac:dyDescent="0.35">
      <c r="A46" s="71" t="s">
        <v>30</v>
      </c>
      <c r="B46" s="72"/>
      <c r="C46" s="71"/>
      <c r="D46" s="73"/>
      <c r="E46" s="73"/>
      <c r="F46" s="73"/>
      <c r="G46" s="73"/>
      <c r="H46" s="73"/>
      <c r="I46" s="73"/>
      <c r="J46" s="73"/>
      <c r="K46" s="73"/>
      <c r="L46" s="74"/>
      <c r="M46" s="74"/>
    </row>
    <row r="47" spans="1:13" ht="14.25" customHeight="1" thickBot="1" x14ac:dyDescent="0.3">
      <c r="A47" s="75"/>
      <c r="B47" s="76"/>
    </row>
    <row r="48" spans="1:13" ht="14.25" customHeight="1" x14ac:dyDescent="0.25">
      <c r="A48" s="676" t="s">
        <v>31</v>
      </c>
      <c r="B48" s="678" t="s">
        <v>32</v>
      </c>
      <c r="C48" s="680" t="s">
        <v>5</v>
      </c>
      <c r="D48" s="682" t="s">
        <v>33</v>
      </c>
      <c r="E48" s="77" t="s">
        <v>7</v>
      </c>
      <c r="F48" s="78"/>
      <c r="G48" s="78"/>
      <c r="H48" s="78"/>
      <c r="I48" s="78"/>
      <c r="J48" s="78"/>
      <c r="K48" s="79"/>
    </row>
    <row r="49" spans="1:14" s="10" customFormat="1" ht="117" customHeight="1" x14ac:dyDescent="0.25">
      <c r="A49" s="677"/>
      <c r="B49" s="679"/>
      <c r="C49" s="681"/>
      <c r="D49" s="683"/>
      <c r="E49" s="80" t="s">
        <v>14</v>
      </c>
      <c r="F49" s="81" t="s">
        <v>15</v>
      </c>
      <c r="G49" s="81" t="s">
        <v>16</v>
      </c>
      <c r="H49" s="82" t="s">
        <v>17</v>
      </c>
      <c r="I49" s="82" t="s">
        <v>28</v>
      </c>
      <c r="J49" s="83" t="s">
        <v>19</v>
      </c>
      <c r="K49" s="84" t="s">
        <v>20</v>
      </c>
    </row>
    <row r="50" spans="1:14" ht="15" customHeight="1" x14ac:dyDescent="0.25">
      <c r="A50" s="328" t="s">
        <v>169</v>
      </c>
      <c r="B50" s="329"/>
      <c r="C50" s="29">
        <v>2014</v>
      </c>
      <c r="D50" s="85"/>
      <c r="E50" s="34"/>
      <c r="F50" s="31"/>
      <c r="G50" s="31"/>
      <c r="H50" s="31"/>
      <c r="I50" s="31"/>
      <c r="J50" s="31"/>
      <c r="K50" s="35"/>
    </row>
    <row r="51" spans="1:14" x14ac:dyDescent="0.25">
      <c r="A51" s="328" t="s">
        <v>212</v>
      </c>
      <c r="B51" s="329"/>
      <c r="C51" s="29">
        <v>2015</v>
      </c>
      <c r="D51" s="85"/>
      <c r="E51" s="34"/>
      <c r="F51" s="31"/>
      <c r="G51" s="31"/>
      <c r="H51" s="31"/>
      <c r="I51" s="31"/>
      <c r="J51" s="31"/>
      <c r="K51" s="35"/>
    </row>
    <row r="52" spans="1:14" x14ac:dyDescent="0.25">
      <c r="A52" s="630" t="s">
        <v>213</v>
      </c>
      <c r="B52" s="646"/>
      <c r="C52" s="29">
        <v>2016</v>
      </c>
      <c r="D52" s="85"/>
      <c r="E52" s="34"/>
      <c r="F52" s="31"/>
      <c r="G52" s="31"/>
      <c r="H52" s="31"/>
      <c r="I52" s="31"/>
      <c r="J52" s="31"/>
      <c r="K52" s="35"/>
    </row>
    <row r="53" spans="1:14" ht="15" customHeight="1" x14ac:dyDescent="0.25">
      <c r="A53" s="630" t="s">
        <v>214</v>
      </c>
      <c r="B53" s="646"/>
      <c r="C53" s="29">
        <v>2017</v>
      </c>
      <c r="D53" s="86"/>
      <c r="E53" s="39"/>
      <c r="F53" s="37"/>
      <c r="G53" s="37"/>
      <c r="H53" s="37"/>
      <c r="I53" s="37"/>
      <c r="J53" s="37"/>
      <c r="K53" s="40"/>
    </row>
    <row r="54" spans="1:14" x14ac:dyDescent="0.25">
      <c r="A54" s="630"/>
      <c r="B54" s="646"/>
      <c r="C54" s="29">
        <v>2018</v>
      </c>
      <c r="D54" s="85"/>
      <c r="E54" s="34"/>
      <c r="F54" s="31"/>
      <c r="G54" s="31"/>
      <c r="H54" s="31"/>
      <c r="I54" s="31"/>
      <c r="J54" s="31"/>
      <c r="K54" s="35"/>
    </row>
    <row r="55" spans="1:14" x14ac:dyDescent="0.25">
      <c r="A55" s="630"/>
      <c r="B55" s="646"/>
      <c r="C55" s="29">
        <v>2019</v>
      </c>
      <c r="D55" s="85"/>
      <c r="E55" s="34"/>
      <c r="F55" s="31"/>
      <c r="G55" s="31"/>
      <c r="H55" s="31"/>
      <c r="I55" s="31"/>
      <c r="J55" s="31"/>
      <c r="K55" s="35"/>
    </row>
    <row r="56" spans="1:14" x14ac:dyDescent="0.25">
      <c r="A56" s="328"/>
      <c r="B56" s="329"/>
      <c r="C56" s="29">
        <v>2020</v>
      </c>
      <c r="D56" s="86">
        <f>SUM(E56:K56)</f>
        <v>5</v>
      </c>
      <c r="E56" s="39">
        <v>1</v>
      </c>
      <c r="F56" s="37">
        <v>0</v>
      </c>
      <c r="G56" s="37">
        <v>1</v>
      </c>
      <c r="H56" s="37">
        <v>0</v>
      </c>
      <c r="I56" s="37">
        <v>0</v>
      </c>
      <c r="J56" s="37">
        <v>3</v>
      </c>
      <c r="K56" s="40">
        <v>0</v>
      </c>
    </row>
    <row r="57" spans="1:14" ht="94.9" customHeight="1" thickBot="1" x14ac:dyDescent="0.3">
      <c r="A57" s="321"/>
      <c r="B57" s="322"/>
      <c r="C57" s="41" t="s">
        <v>13</v>
      </c>
      <c r="D57" s="87">
        <f t="shared" ref="D57:I57" si="4">SUM(D50:D56)</f>
        <v>5</v>
      </c>
      <c r="E57" s="46">
        <f t="shared" si="4"/>
        <v>1</v>
      </c>
      <c r="F57" s="43">
        <f t="shared" si="4"/>
        <v>0</v>
      </c>
      <c r="G57" s="43">
        <f t="shared" si="4"/>
        <v>1</v>
      </c>
      <c r="H57" s="43">
        <f t="shared" si="4"/>
        <v>0</v>
      </c>
      <c r="I57" s="43">
        <f t="shared" si="4"/>
        <v>0</v>
      </c>
      <c r="J57" s="43">
        <f>SUM(J50:J56)</f>
        <v>3</v>
      </c>
      <c r="K57" s="47">
        <f>SUM(K50:K56)</f>
        <v>0</v>
      </c>
    </row>
    <row r="58" spans="1:14" x14ac:dyDescent="0.25">
      <c r="B58" s="9"/>
    </row>
    <row r="59" spans="1:14" ht="21" x14ac:dyDescent="0.35">
      <c r="A59" s="88" t="s">
        <v>34</v>
      </c>
      <c r="B59" s="89"/>
      <c r="C59" s="88"/>
      <c r="D59" s="90"/>
      <c r="E59" s="90"/>
      <c r="F59" s="90"/>
      <c r="G59" s="90"/>
      <c r="H59" s="90"/>
      <c r="I59" s="90"/>
      <c r="J59" s="90"/>
      <c r="K59" s="90"/>
      <c r="L59" s="90"/>
      <c r="M59" s="10"/>
    </row>
    <row r="60" spans="1:14" ht="15" customHeight="1" thickBot="1" x14ac:dyDescent="0.4">
      <c r="A60" s="91"/>
      <c r="B60" s="76"/>
      <c r="M60" s="10"/>
    </row>
    <row r="61" spans="1:14" s="10" customFormat="1" x14ac:dyDescent="0.25">
      <c r="A61" s="665" t="s">
        <v>35</v>
      </c>
      <c r="B61" s="657" t="s">
        <v>36</v>
      </c>
      <c r="C61" s="666" t="s">
        <v>5</v>
      </c>
      <c r="D61" s="92"/>
      <c r="E61" s="93"/>
      <c r="F61" s="94" t="s">
        <v>37</v>
      </c>
      <c r="G61" s="95"/>
      <c r="H61" s="95"/>
      <c r="I61" s="95"/>
      <c r="J61" s="95"/>
      <c r="K61" s="95"/>
      <c r="L61" s="96"/>
      <c r="N61" s="97"/>
    </row>
    <row r="62" spans="1:14" s="10" customFormat="1" ht="90" customHeight="1" x14ac:dyDescent="0.25">
      <c r="A62" s="656"/>
      <c r="B62" s="658"/>
      <c r="C62" s="667"/>
      <c r="D62" s="98" t="s">
        <v>38</v>
      </c>
      <c r="E62" s="99" t="s">
        <v>39</v>
      </c>
      <c r="F62" s="100" t="s">
        <v>14</v>
      </c>
      <c r="G62" s="101" t="s">
        <v>15</v>
      </c>
      <c r="H62" s="101" t="s">
        <v>16</v>
      </c>
      <c r="I62" s="102" t="s">
        <v>17</v>
      </c>
      <c r="J62" s="102" t="s">
        <v>28</v>
      </c>
      <c r="K62" s="103" t="s">
        <v>19</v>
      </c>
      <c r="L62" s="104" t="s">
        <v>20</v>
      </c>
    </row>
    <row r="63" spans="1:14" x14ac:dyDescent="0.25">
      <c r="A63" s="328" t="s">
        <v>169</v>
      </c>
      <c r="B63" s="329"/>
      <c r="C63" s="29">
        <v>2014</v>
      </c>
      <c r="D63" s="30"/>
      <c r="E63" s="31"/>
      <c r="F63" s="34"/>
      <c r="G63" s="31"/>
      <c r="H63" s="31"/>
      <c r="I63" s="31"/>
      <c r="J63" s="31"/>
      <c r="K63" s="31"/>
      <c r="L63" s="35"/>
      <c r="M63" s="10"/>
    </row>
    <row r="64" spans="1:14" x14ac:dyDescent="0.25">
      <c r="A64" s="630" t="s">
        <v>215</v>
      </c>
      <c r="B64" s="646"/>
      <c r="C64" s="29">
        <v>2015</v>
      </c>
      <c r="D64" s="30"/>
      <c r="E64" s="31"/>
      <c r="F64" s="34"/>
      <c r="G64" s="31"/>
      <c r="H64" s="31"/>
      <c r="I64" s="31"/>
      <c r="J64" s="31"/>
      <c r="K64" s="31"/>
      <c r="L64" s="35"/>
      <c r="M64" s="10"/>
    </row>
    <row r="65" spans="1:13" x14ac:dyDescent="0.25">
      <c r="A65" s="328" t="s">
        <v>216</v>
      </c>
      <c r="B65" s="329"/>
      <c r="C65" s="29">
        <v>2016</v>
      </c>
      <c r="D65" s="30"/>
      <c r="E65" s="31"/>
      <c r="F65" s="34"/>
      <c r="G65" s="31"/>
      <c r="H65" s="31"/>
      <c r="I65" s="31"/>
      <c r="J65" s="31"/>
      <c r="K65" s="31"/>
      <c r="L65" s="35"/>
      <c r="M65" s="10"/>
    </row>
    <row r="66" spans="1:13" x14ac:dyDescent="0.25">
      <c r="A66" s="328"/>
      <c r="B66" s="329"/>
      <c r="C66" s="29">
        <v>2017</v>
      </c>
      <c r="D66" s="36"/>
      <c r="E66" s="37"/>
      <c r="F66" s="39"/>
      <c r="G66" s="37"/>
      <c r="H66" s="37"/>
      <c r="I66" s="37"/>
      <c r="J66" s="37"/>
      <c r="K66" s="37"/>
      <c r="L66" s="40"/>
      <c r="M66" s="10"/>
    </row>
    <row r="67" spans="1:13" x14ac:dyDescent="0.25">
      <c r="A67" s="328"/>
      <c r="B67" s="329"/>
      <c r="C67" s="29">
        <v>2018</v>
      </c>
      <c r="D67" s="30"/>
      <c r="E67" s="31"/>
      <c r="F67" s="34"/>
      <c r="G67" s="31"/>
      <c r="H67" s="31"/>
      <c r="I67" s="31"/>
      <c r="J67" s="31"/>
      <c r="K67" s="31"/>
      <c r="L67" s="35"/>
      <c r="M67" s="10"/>
    </row>
    <row r="68" spans="1:13" x14ac:dyDescent="0.25">
      <c r="A68" s="328"/>
      <c r="B68" s="329"/>
      <c r="C68" s="29">
        <v>2019</v>
      </c>
      <c r="D68" s="30"/>
      <c r="E68" s="31"/>
      <c r="F68" s="34"/>
      <c r="G68" s="31"/>
      <c r="H68" s="31"/>
      <c r="I68" s="31"/>
      <c r="J68" s="31"/>
      <c r="K68" s="31"/>
      <c r="L68" s="35"/>
      <c r="M68" s="10"/>
    </row>
    <row r="69" spans="1:13" x14ac:dyDescent="0.25">
      <c r="A69" s="328"/>
      <c r="B69" s="329"/>
      <c r="C69" s="29">
        <v>2020</v>
      </c>
      <c r="D69" s="36">
        <v>1</v>
      </c>
      <c r="E69" s="37">
        <v>6</v>
      </c>
      <c r="F69" s="39">
        <v>0</v>
      </c>
      <c r="G69" s="37">
        <v>0</v>
      </c>
      <c r="H69" s="37">
        <v>0</v>
      </c>
      <c r="I69" s="37">
        <v>0</v>
      </c>
      <c r="J69" s="37">
        <v>0</v>
      </c>
      <c r="K69" s="37">
        <v>0</v>
      </c>
      <c r="L69" s="40">
        <v>1</v>
      </c>
      <c r="M69" s="10"/>
    </row>
    <row r="70" spans="1:13" ht="33" customHeight="1" thickBot="1" x14ac:dyDescent="0.3">
      <c r="A70" s="321"/>
      <c r="B70" s="322"/>
      <c r="C70" s="41" t="s">
        <v>13</v>
      </c>
      <c r="D70" s="42">
        <f t="shared" ref="D70:K70" si="5">SUM(D63:D69)</f>
        <v>1</v>
      </c>
      <c r="E70" s="43">
        <f t="shared" si="5"/>
        <v>6</v>
      </c>
      <c r="F70" s="46">
        <f t="shared" si="5"/>
        <v>0</v>
      </c>
      <c r="G70" s="43">
        <f t="shared" si="5"/>
        <v>0</v>
      </c>
      <c r="H70" s="43">
        <f t="shared" si="5"/>
        <v>0</v>
      </c>
      <c r="I70" s="43">
        <f t="shared" si="5"/>
        <v>0</v>
      </c>
      <c r="J70" s="43">
        <f t="shared" si="5"/>
        <v>0</v>
      </c>
      <c r="K70" s="43">
        <f t="shared" si="5"/>
        <v>0</v>
      </c>
      <c r="L70" s="47">
        <f>SUM(L63:L69)</f>
        <v>1</v>
      </c>
      <c r="M70" s="10"/>
    </row>
    <row r="71" spans="1:13" ht="15.75" thickBot="1" x14ac:dyDescent="0.3">
      <c r="A71" s="105"/>
      <c r="B71" s="106"/>
      <c r="D71" s="48"/>
    </row>
    <row r="72" spans="1:13" s="10" customFormat="1" ht="18.95" customHeight="1" x14ac:dyDescent="0.25">
      <c r="A72" s="665" t="s">
        <v>40</v>
      </c>
      <c r="B72" s="657" t="s">
        <v>41</v>
      </c>
      <c r="C72" s="666" t="s">
        <v>5</v>
      </c>
      <c r="D72" s="663" t="s">
        <v>42</v>
      </c>
      <c r="E72" s="94" t="s">
        <v>43</v>
      </c>
      <c r="F72" s="95"/>
      <c r="G72" s="95"/>
      <c r="H72" s="95"/>
      <c r="I72" s="95"/>
      <c r="J72" s="95"/>
      <c r="K72" s="96"/>
      <c r="L72"/>
      <c r="M72" s="97"/>
    </row>
    <row r="73" spans="1:13" s="10" customFormat="1" ht="93.75" customHeight="1" x14ac:dyDescent="0.25">
      <c r="A73" s="656"/>
      <c r="B73" s="658"/>
      <c r="C73" s="667"/>
      <c r="D73" s="664"/>
      <c r="E73" s="100" t="s">
        <v>14</v>
      </c>
      <c r="F73" s="227" t="s">
        <v>15</v>
      </c>
      <c r="G73" s="101" t="s">
        <v>16</v>
      </c>
      <c r="H73" s="102" t="s">
        <v>17</v>
      </c>
      <c r="I73" s="102" t="s">
        <v>28</v>
      </c>
      <c r="J73" s="103" t="s">
        <v>19</v>
      </c>
      <c r="K73" s="104" t="s">
        <v>20</v>
      </c>
      <c r="L73"/>
    </row>
    <row r="74" spans="1:13" ht="15" customHeight="1" x14ac:dyDescent="0.25">
      <c r="A74" s="630" t="s">
        <v>21</v>
      </c>
      <c r="B74" s="646"/>
      <c r="C74" s="29">
        <v>2014</v>
      </c>
      <c r="D74" s="31"/>
      <c r="E74" s="34"/>
      <c r="F74" s="31"/>
      <c r="G74" s="31"/>
      <c r="H74" s="31"/>
      <c r="I74" s="31"/>
      <c r="J74" s="31"/>
      <c r="K74" s="35"/>
    </row>
    <row r="75" spans="1:13" x14ac:dyDescent="0.25">
      <c r="A75" s="630"/>
      <c r="B75" s="646"/>
      <c r="C75" s="29">
        <v>2015</v>
      </c>
      <c r="D75" s="31"/>
      <c r="E75" s="34"/>
      <c r="F75" s="31"/>
      <c r="G75" s="31"/>
      <c r="H75" s="31"/>
      <c r="I75" s="31"/>
      <c r="J75" s="31"/>
      <c r="K75" s="35"/>
    </row>
    <row r="76" spans="1:13" x14ac:dyDescent="0.25">
      <c r="A76" s="630"/>
      <c r="B76" s="646"/>
      <c r="C76" s="29">
        <v>2016</v>
      </c>
      <c r="D76" s="31"/>
      <c r="E76" s="34"/>
      <c r="F76" s="31"/>
      <c r="G76" s="31"/>
      <c r="H76" s="31"/>
      <c r="I76" s="31"/>
      <c r="J76" s="31"/>
      <c r="K76" s="35"/>
    </row>
    <row r="77" spans="1:13" x14ac:dyDescent="0.25">
      <c r="A77" s="630"/>
      <c r="B77" s="646"/>
      <c r="C77" s="29">
        <v>2017</v>
      </c>
      <c r="D77" s="37"/>
      <c r="E77" s="39"/>
      <c r="F77" s="37"/>
      <c r="G77" s="37"/>
      <c r="H77" s="37"/>
      <c r="I77" s="37"/>
      <c r="J77" s="37"/>
      <c r="K77" s="40"/>
    </row>
    <row r="78" spans="1:13" x14ac:dyDescent="0.25">
      <c r="A78" s="630"/>
      <c r="B78" s="646"/>
      <c r="C78" s="29">
        <v>2018</v>
      </c>
      <c r="D78" s="31"/>
      <c r="E78" s="34"/>
      <c r="F78" s="31"/>
      <c r="G78" s="31"/>
      <c r="H78" s="31"/>
      <c r="I78" s="31"/>
      <c r="J78" s="31"/>
      <c r="K78" s="35"/>
    </row>
    <row r="79" spans="1:13" x14ac:dyDescent="0.25">
      <c r="A79" s="630"/>
      <c r="B79" s="646"/>
      <c r="C79" s="29">
        <v>2019</v>
      </c>
      <c r="D79" s="31"/>
      <c r="E79" s="34"/>
      <c r="F79" s="31"/>
      <c r="G79" s="31"/>
      <c r="H79" s="31"/>
      <c r="I79" s="31"/>
      <c r="J79" s="31"/>
      <c r="K79" s="35"/>
    </row>
    <row r="80" spans="1:13" x14ac:dyDescent="0.25">
      <c r="A80" s="630"/>
      <c r="B80" s="646"/>
      <c r="C80" s="29">
        <v>2020</v>
      </c>
      <c r="D80" s="37">
        <v>0</v>
      </c>
      <c r="E80" s="39">
        <v>0</v>
      </c>
      <c r="F80" s="37">
        <v>0</v>
      </c>
      <c r="G80" s="37">
        <v>0</v>
      </c>
      <c r="H80" s="37">
        <v>0</v>
      </c>
      <c r="I80" s="37">
        <v>0</v>
      </c>
      <c r="J80" s="37">
        <v>0</v>
      </c>
      <c r="K80" s="40">
        <v>0</v>
      </c>
    </row>
    <row r="81" spans="1:14" ht="42" customHeight="1" thickBot="1" x14ac:dyDescent="0.3">
      <c r="A81" s="647"/>
      <c r="B81" s="648"/>
      <c r="C81" s="41" t="s">
        <v>13</v>
      </c>
      <c r="D81" s="43">
        <f t="shared" ref="D81:J81" si="6">SUM(D74:D80)</f>
        <v>0</v>
      </c>
      <c r="E81" s="46">
        <f t="shared" si="6"/>
        <v>0</v>
      </c>
      <c r="F81" s="43">
        <f t="shared" si="6"/>
        <v>0</v>
      </c>
      <c r="G81" s="43">
        <f t="shared" si="6"/>
        <v>0</v>
      </c>
      <c r="H81" s="43">
        <f t="shared" si="6"/>
        <v>0</v>
      </c>
      <c r="I81" s="43">
        <f t="shared" si="6"/>
        <v>0</v>
      </c>
      <c r="J81" s="43">
        <f t="shared" si="6"/>
        <v>0</v>
      </c>
      <c r="K81" s="47">
        <f>SUM(K74:K80)</f>
        <v>0</v>
      </c>
    </row>
    <row r="82" spans="1:14" ht="15" customHeight="1" thickBot="1" x14ac:dyDescent="0.4">
      <c r="A82" s="91"/>
      <c r="B82" s="76"/>
    </row>
    <row r="83" spans="1:14" ht="24.95" customHeight="1" x14ac:dyDescent="0.25">
      <c r="A83" s="665" t="s">
        <v>44</v>
      </c>
      <c r="B83" s="657" t="s">
        <v>41</v>
      </c>
      <c r="C83" s="666" t="s">
        <v>5</v>
      </c>
      <c r="D83" s="668" t="s">
        <v>45</v>
      </c>
      <c r="E83" s="94" t="s">
        <v>46</v>
      </c>
      <c r="F83" s="95"/>
      <c r="G83" s="95"/>
      <c r="H83" s="95"/>
      <c r="I83" s="95"/>
      <c r="J83" s="95"/>
      <c r="K83" s="96"/>
      <c r="L83" s="10"/>
    </row>
    <row r="84" spans="1:14" s="10" customFormat="1" ht="99.6" customHeight="1" x14ac:dyDescent="0.25">
      <c r="A84" s="656"/>
      <c r="B84" s="658"/>
      <c r="C84" s="667"/>
      <c r="D84" s="669"/>
      <c r="E84" s="100" t="s">
        <v>14</v>
      </c>
      <c r="F84" s="101" t="s">
        <v>15</v>
      </c>
      <c r="G84" s="101" t="s">
        <v>16</v>
      </c>
      <c r="H84" s="102" t="s">
        <v>17</v>
      </c>
      <c r="I84" s="102" t="s">
        <v>28</v>
      </c>
      <c r="J84" s="103" t="s">
        <v>19</v>
      </c>
      <c r="K84" s="104" t="s">
        <v>20</v>
      </c>
      <c r="L84"/>
    </row>
    <row r="85" spans="1:14" s="10" customFormat="1" ht="18" customHeight="1" x14ac:dyDescent="0.25">
      <c r="A85" s="630" t="s">
        <v>21</v>
      </c>
      <c r="B85" s="646"/>
      <c r="C85" s="29">
        <v>2014</v>
      </c>
      <c r="D85" s="31"/>
      <c r="E85" s="34"/>
      <c r="F85" s="31"/>
      <c r="G85" s="31"/>
      <c r="H85" s="31"/>
      <c r="I85" s="31"/>
      <c r="J85" s="31"/>
      <c r="K85" s="35"/>
      <c r="L85"/>
    </row>
    <row r="86" spans="1:14" ht="15.95" customHeight="1" x14ac:dyDescent="0.25">
      <c r="A86" s="630"/>
      <c r="B86" s="646"/>
      <c r="C86" s="29">
        <v>2015</v>
      </c>
      <c r="D86" s="31"/>
      <c r="E86" s="34"/>
      <c r="F86" s="31"/>
      <c r="G86" s="31"/>
      <c r="H86" s="31"/>
      <c r="I86" s="31"/>
      <c r="J86" s="31"/>
      <c r="K86" s="35"/>
    </row>
    <row r="87" spans="1:14" x14ac:dyDescent="0.25">
      <c r="A87" s="630"/>
      <c r="B87" s="646"/>
      <c r="C87" s="29">
        <v>2016</v>
      </c>
      <c r="D87" s="31"/>
      <c r="E87" s="34"/>
      <c r="F87" s="31"/>
      <c r="G87" s="31"/>
      <c r="H87" s="31"/>
      <c r="I87" s="31"/>
      <c r="J87" s="31"/>
      <c r="K87" s="35"/>
    </row>
    <row r="88" spans="1:14" x14ac:dyDescent="0.25">
      <c r="A88" s="630"/>
      <c r="B88" s="646"/>
      <c r="C88" s="29">
        <v>2017</v>
      </c>
      <c r="D88" s="37"/>
      <c r="E88" s="39"/>
      <c r="F88" s="37"/>
      <c r="G88" s="37"/>
      <c r="H88" s="37"/>
      <c r="I88" s="37"/>
      <c r="J88" s="37"/>
      <c r="K88" s="40"/>
    </row>
    <row r="89" spans="1:14" x14ac:dyDescent="0.25">
      <c r="A89" s="630"/>
      <c r="B89" s="646"/>
      <c r="C89" s="29">
        <v>2018</v>
      </c>
      <c r="D89" s="31"/>
      <c r="E89" s="34"/>
      <c r="F89" s="31"/>
      <c r="G89" s="31"/>
      <c r="H89" s="31"/>
      <c r="I89" s="31"/>
      <c r="J89" s="31"/>
      <c r="K89" s="35"/>
      <c r="L89" s="10"/>
    </row>
    <row r="90" spans="1:14" x14ac:dyDescent="0.25">
      <c r="A90" s="630"/>
      <c r="B90" s="646"/>
      <c r="C90" s="29">
        <v>2019</v>
      </c>
      <c r="D90" s="31"/>
      <c r="E90" s="34"/>
      <c r="F90" s="31"/>
      <c r="G90" s="31"/>
      <c r="H90" s="31"/>
      <c r="I90" s="31"/>
      <c r="J90" s="31"/>
      <c r="K90" s="35"/>
    </row>
    <row r="91" spans="1:14" x14ac:dyDescent="0.25">
      <c r="A91" s="630"/>
      <c r="B91" s="646"/>
      <c r="C91" s="29">
        <v>2020</v>
      </c>
      <c r="D91" s="37">
        <v>0</v>
      </c>
      <c r="E91" s="39">
        <v>0</v>
      </c>
      <c r="F91" s="37">
        <v>0</v>
      </c>
      <c r="G91" s="37">
        <v>0</v>
      </c>
      <c r="H91" s="37">
        <v>0</v>
      </c>
      <c r="I91" s="37">
        <v>0</v>
      </c>
      <c r="J91" s="37">
        <v>0</v>
      </c>
      <c r="K91" s="40">
        <v>0</v>
      </c>
    </row>
    <row r="92" spans="1:14" ht="18.95" customHeight="1" thickBot="1" x14ac:dyDescent="0.3">
      <c r="A92" s="647"/>
      <c r="B92" s="648"/>
      <c r="C92" s="41" t="s">
        <v>13</v>
      </c>
      <c r="D92" s="43">
        <f t="shared" ref="D92:J92" si="7">SUM(D85:D91)</f>
        <v>0</v>
      </c>
      <c r="E92" s="46">
        <f t="shared" si="7"/>
        <v>0</v>
      </c>
      <c r="F92" s="43">
        <f t="shared" si="7"/>
        <v>0</v>
      </c>
      <c r="G92" s="43">
        <f t="shared" si="7"/>
        <v>0</v>
      </c>
      <c r="H92" s="43">
        <f t="shared" si="7"/>
        <v>0</v>
      </c>
      <c r="I92" s="43">
        <f t="shared" si="7"/>
        <v>0</v>
      </c>
      <c r="J92" s="43">
        <f t="shared" si="7"/>
        <v>0</v>
      </c>
      <c r="K92" s="47">
        <f>SUM(K85:K91)</f>
        <v>0</v>
      </c>
    </row>
    <row r="93" spans="1:14" ht="18.75" customHeight="1" thickBot="1" x14ac:dyDescent="0.4">
      <c r="A93" s="91"/>
      <c r="B93" s="76"/>
    </row>
    <row r="94" spans="1:14" x14ac:dyDescent="0.25">
      <c r="A94" s="655" t="s">
        <v>47</v>
      </c>
      <c r="B94" s="657" t="s">
        <v>48</v>
      </c>
      <c r="C94" s="290" t="s">
        <v>5</v>
      </c>
      <c r="D94" s="108" t="s">
        <v>49</v>
      </c>
      <c r="E94" s="109"/>
      <c r="F94" s="109"/>
      <c r="G94" s="110"/>
      <c r="H94" s="10"/>
      <c r="I94" s="10"/>
      <c r="J94" s="10"/>
      <c r="K94" s="10"/>
    </row>
    <row r="95" spans="1:14" ht="64.5" x14ac:dyDescent="0.25">
      <c r="A95" s="656"/>
      <c r="B95" s="658"/>
      <c r="C95" s="291"/>
      <c r="D95" s="98" t="s">
        <v>50</v>
      </c>
      <c r="E95" s="99" t="s">
        <v>51</v>
      </c>
      <c r="F95" s="99" t="s">
        <v>52</v>
      </c>
      <c r="G95" s="112" t="s">
        <v>13</v>
      </c>
      <c r="H95" s="10"/>
      <c r="I95" s="10"/>
      <c r="J95" s="10"/>
      <c r="K95" s="10"/>
      <c r="L95" s="10"/>
      <c r="M95" s="10"/>
      <c r="N95" s="10"/>
    </row>
    <row r="96" spans="1:14" s="10" customFormat="1" x14ac:dyDescent="0.25">
      <c r="A96" s="328" t="s">
        <v>21</v>
      </c>
      <c r="B96" s="329"/>
      <c r="C96" s="29">
        <v>2015</v>
      </c>
      <c r="D96" s="30"/>
      <c r="E96" s="31"/>
      <c r="F96" s="31"/>
      <c r="G96" s="33">
        <f t="shared" ref="G96:G101" si="8">SUM(D96:F96)</f>
        <v>0</v>
      </c>
      <c r="H96"/>
      <c r="I96"/>
      <c r="J96"/>
      <c r="K96"/>
    </row>
    <row r="97" spans="1:14" s="10" customFormat="1" ht="16.5" customHeight="1" x14ac:dyDescent="0.25">
      <c r="A97" s="328" t="s">
        <v>217</v>
      </c>
      <c r="B97" s="329"/>
      <c r="C97" s="29">
        <v>2016</v>
      </c>
      <c r="D97" s="30"/>
      <c r="E97" s="31"/>
      <c r="F97" s="31"/>
      <c r="G97" s="33">
        <f t="shared" si="8"/>
        <v>0</v>
      </c>
      <c r="H97"/>
      <c r="I97"/>
      <c r="J97"/>
      <c r="K97"/>
      <c r="L97"/>
      <c r="M97"/>
      <c r="N97"/>
    </row>
    <row r="98" spans="1:14" x14ac:dyDescent="0.25">
      <c r="A98" s="328"/>
      <c r="B98" s="329"/>
      <c r="C98" s="29">
        <v>2017</v>
      </c>
      <c r="D98" s="36"/>
      <c r="E98" s="37"/>
      <c r="F98" s="37"/>
      <c r="G98" s="33">
        <f t="shared" si="8"/>
        <v>0</v>
      </c>
    </row>
    <row r="99" spans="1:14" x14ac:dyDescent="0.25">
      <c r="A99" s="328"/>
      <c r="B99" s="329"/>
      <c r="C99" s="29">
        <v>2018</v>
      </c>
      <c r="D99" s="30"/>
      <c r="E99" s="31"/>
      <c r="F99" s="31"/>
      <c r="G99" s="33">
        <f t="shared" si="8"/>
        <v>0</v>
      </c>
    </row>
    <row r="100" spans="1:14" x14ac:dyDescent="0.25">
      <c r="A100" s="328"/>
      <c r="B100" s="329"/>
      <c r="C100" s="29">
        <v>2019</v>
      </c>
      <c r="D100" s="30"/>
      <c r="E100" s="31"/>
      <c r="F100" s="31"/>
      <c r="G100" s="33">
        <f t="shared" si="8"/>
        <v>0</v>
      </c>
    </row>
    <row r="101" spans="1:14" x14ac:dyDescent="0.25">
      <c r="A101" s="328"/>
      <c r="B101" s="329"/>
      <c r="C101" s="29">
        <v>2020</v>
      </c>
      <c r="D101" s="36">
        <v>63</v>
      </c>
      <c r="E101" s="37">
        <v>0</v>
      </c>
      <c r="F101" s="37">
        <v>0</v>
      </c>
      <c r="G101" s="33">
        <f t="shared" si="8"/>
        <v>63</v>
      </c>
    </row>
    <row r="102" spans="1:14" ht="15.75" thickBot="1" x14ac:dyDescent="0.3">
      <c r="A102" s="321"/>
      <c r="B102" s="322"/>
      <c r="C102" s="41" t="s">
        <v>13</v>
      </c>
      <c r="D102" s="42">
        <f>SUM(D96:D101)</f>
        <v>63</v>
      </c>
      <c r="E102" s="43">
        <f>SUM(E96:E101)</f>
        <v>0</v>
      </c>
      <c r="F102" s="43">
        <f>SUM(F96:F101)</f>
        <v>0</v>
      </c>
      <c r="G102" s="113">
        <f>SUM(G95:G101)</f>
        <v>63</v>
      </c>
    </row>
    <row r="103" spans="1:14" x14ac:dyDescent="0.25">
      <c r="A103" s="106"/>
      <c r="B103" s="114"/>
      <c r="C103" s="48"/>
      <c r="D103" s="48"/>
      <c r="J103" s="75"/>
    </row>
    <row r="104" spans="1:14" ht="21" x14ac:dyDescent="0.35">
      <c r="A104" s="115" t="s">
        <v>53</v>
      </c>
      <c r="B104" s="116"/>
      <c r="C104" s="115"/>
      <c r="D104" s="117"/>
      <c r="E104" s="117"/>
      <c r="F104" s="117"/>
      <c r="G104" s="117"/>
      <c r="H104" s="117"/>
      <c r="I104" s="117"/>
      <c r="J104" s="117"/>
      <c r="K104" s="117"/>
      <c r="L104" s="117"/>
    </row>
    <row r="105" spans="1:14" ht="15.75" thickBot="1" x14ac:dyDescent="0.3">
      <c r="B105" s="9"/>
    </row>
    <row r="106" spans="1:14" s="10" customFormat="1" ht="47.25" customHeight="1" x14ac:dyDescent="0.25">
      <c r="A106" s="659" t="s">
        <v>54</v>
      </c>
      <c r="B106" s="661" t="s">
        <v>55</v>
      </c>
      <c r="C106" s="644" t="s">
        <v>5</v>
      </c>
      <c r="D106" s="118" t="s">
        <v>56</v>
      </c>
      <c r="E106" s="118"/>
      <c r="F106" s="119"/>
      <c r="G106" s="119"/>
      <c r="H106" s="120" t="s">
        <v>57</v>
      </c>
      <c r="I106" s="118"/>
      <c r="J106" s="121"/>
    </row>
    <row r="107" spans="1:14" s="10" customFormat="1" ht="87.75" customHeight="1" x14ac:dyDescent="0.25">
      <c r="A107" s="660"/>
      <c r="B107" s="662"/>
      <c r="C107" s="645"/>
      <c r="D107" s="122" t="s">
        <v>58</v>
      </c>
      <c r="E107" s="123" t="s">
        <v>59</v>
      </c>
      <c r="F107" s="124" t="s">
        <v>60</v>
      </c>
      <c r="G107" s="125" t="s">
        <v>61</v>
      </c>
      <c r="H107" s="122" t="s">
        <v>62</v>
      </c>
      <c r="I107" s="123" t="s">
        <v>63</v>
      </c>
      <c r="J107" s="126" t="s">
        <v>64</v>
      </c>
    </row>
    <row r="108" spans="1:14" x14ac:dyDescent="0.25">
      <c r="A108" s="630" t="s">
        <v>21</v>
      </c>
      <c r="B108" s="646"/>
      <c r="C108" s="127">
        <v>2014</v>
      </c>
      <c r="D108" s="30"/>
      <c r="E108" s="31"/>
      <c r="F108" s="128"/>
      <c r="G108" s="129">
        <f>SUM(D108:F108)</f>
        <v>0</v>
      </c>
      <c r="H108" s="30"/>
      <c r="I108" s="31"/>
      <c r="J108" s="35"/>
    </row>
    <row r="109" spans="1:14" x14ac:dyDescent="0.25">
      <c r="A109" s="630"/>
      <c r="B109" s="646"/>
      <c r="C109" s="127">
        <v>2015</v>
      </c>
      <c r="D109" s="30"/>
      <c r="E109" s="31"/>
      <c r="F109" s="128"/>
      <c r="G109" s="129">
        <f t="shared" ref="G109:G114" si="9">SUM(D109:F109)</f>
        <v>0</v>
      </c>
      <c r="H109" s="30"/>
      <c r="I109" s="31"/>
      <c r="J109" s="35"/>
    </row>
    <row r="110" spans="1:14" x14ac:dyDescent="0.25">
      <c r="A110" s="630"/>
      <c r="B110" s="646"/>
      <c r="C110" s="127">
        <v>2016</v>
      </c>
      <c r="D110" s="30"/>
      <c r="E110" s="31"/>
      <c r="F110" s="128"/>
      <c r="G110" s="129">
        <f t="shared" si="9"/>
        <v>0</v>
      </c>
      <c r="H110" s="30"/>
      <c r="I110" s="31"/>
      <c r="J110" s="35"/>
    </row>
    <row r="111" spans="1:14" x14ac:dyDescent="0.25">
      <c r="A111" s="630"/>
      <c r="B111" s="646"/>
      <c r="C111" s="127">
        <v>2017</v>
      </c>
      <c r="D111" s="36"/>
      <c r="E111" s="37"/>
      <c r="F111" s="130"/>
      <c r="G111" s="129">
        <f t="shared" si="9"/>
        <v>0</v>
      </c>
      <c r="H111" s="131"/>
      <c r="I111" s="132"/>
      <c r="J111" s="133"/>
    </row>
    <row r="112" spans="1:14" x14ac:dyDescent="0.25">
      <c r="A112" s="630"/>
      <c r="B112" s="646"/>
      <c r="C112" s="127">
        <v>2018</v>
      </c>
      <c r="D112" s="30"/>
      <c r="E112" s="31"/>
      <c r="F112" s="128"/>
      <c r="G112" s="129">
        <f t="shared" si="9"/>
        <v>0</v>
      </c>
      <c r="H112" s="30"/>
      <c r="I112" s="31"/>
      <c r="J112" s="35"/>
    </row>
    <row r="113" spans="1:19" x14ac:dyDescent="0.25">
      <c r="A113" s="630"/>
      <c r="B113" s="646"/>
      <c r="C113" s="127">
        <v>2019</v>
      </c>
      <c r="D113" s="30"/>
      <c r="E113" s="31"/>
      <c r="F113" s="128"/>
      <c r="G113" s="129">
        <f t="shared" si="9"/>
        <v>0</v>
      </c>
      <c r="H113" s="30"/>
      <c r="I113" s="31"/>
      <c r="J113" s="35"/>
    </row>
    <row r="114" spans="1:19" x14ac:dyDescent="0.25">
      <c r="A114" s="630"/>
      <c r="B114" s="646"/>
      <c r="C114" s="127">
        <v>2020</v>
      </c>
      <c r="D114" s="36">
        <v>0</v>
      </c>
      <c r="E114" s="37">
        <v>0</v>
      </c>
      <c r="F114" s="130">
        <v>0</v>
      </c>
      <c r="G114" s="129">
        <f t="shared" si="9"/>
        <v>0</v>
      </c>
      <c r="H114" s="36">
        <v>0</v>
      </c>
      <c r="I114" s="37">
        <v>0</v>
      </c>
      <c r="J114" s="40">
        <v>0</v>
      </c>
    </row>
    <row r="115" spans="1:19" ht="30.6" customHeight="1" thickBot="1" x14ac:dyDescent="0.3">
      <c r="A115" s="647"/>
      <c r="B115" s="648"/>
      <c r="C115" s="134" t="s">
        <v>13</v>
      </c>
      <c r="D115" s="42">
        <f t="shared" ref="D115:J115" si="10">SUM(D108:D114)</f>
        <v>0</v>
      </c>
      <c r="E115" s="43">
        <f t="shared" si="10"/>
        <v>0</v>
      </c>
      <c r="F115" s="135">
        <f t="shared" si="10"/>
        <v>0</v>
      </c>
      <c r="G115" s="135">
        <f t="shared" si="10"/>
        <v>0</v>
      </c>
      <c r="H115" s="42">
        <f t="shared" si="10"/>
        <v>0</v>
      </c>
      <c r="I115" s="43">
        <f t="shared" si="10"/>
        <v>0</v>
      </c>
      <c r="J115" s="136">
        <f t="shared" si="10"/>
        <v>0</v>
      </c>
    </row>
    <row r="116" spans="1:19" ht="17.100000000000001" customHeight="1" thickBot="1" x14ac:dyDescent="0.3">
      <c r="A116" s="137"/>
      <c r="B116" s="114"/>
      <c r="C116" s="138"/>
      <c r="D116" s="139"/>
      <c r="H116" s="140"/>
      <c r="K116" s="75"/>
    </row>
    <row r="117" spans="1:19" s="10" customFormat="1" ht="78" customHeight="1" x14ac:dyDescent="0.3">
      <c r="A117" s="141" t="s">
        <v>65</v>
      </c>
      <c r="B117" s="292" t="s">
        <v>36</v>
      </c>
      <c r="C117" s="143" t="s">
        <v>5</v>
      </c>
      <c r="D117" s="144" t="s">
        <v>66</v>
      </c>
      <c r="E117" s="145" t="s">
        <v>67</v>
      </c>
      <c r="F117" s="145" t="s">
        <v>68</v>
      </c>
      <c r="G117" s="145" t="s">
        <v>69</v>
      </c>
      <c r="H117" s="145" t="s">
        <v>70</v>
      </c>
      <c r="I117" s="146" t="s">
        <v>71</v>
      </c>
      <c r="J117" s="147" t="s">
        <v>72</v>
      </c>
      <c r="K117" s="147" t="s">
        <v>73</v>
      </c>
    </row>
    <row r="118" spans="1:19" x14ac:dyDescent="0.25">
      <c r="A118" s="630" t="s">
        <v>21</v>
      </c>
      <c r="B118" s="646"/>
      <c r="C118" s="29">
        <v>2014</v>
      </c>
      <c r="D118" s="34"/>
      <c r="E118" s="31"/>
      <c r="F118" s="31"/>
      <c r="G118" s="31"/>
      <c r="H118" s="31"/>
      <c r="I118" s="35"/>
      <c r="J118" s="148">
        <f t="shared" ref="J118:K124" si="11">D118+F118+H118</f>
        <v>0</v>
      </c>
      <c r="K118" s="148">
        <f t="shared" si="11"/>
        <v>0</v>
      </c>
    </row>
    <row r="119" spans="1:19" x14ac:dyDescent="0.25">
      <c r="A119" s="630"/>
      <c r="B119" s="646"/>
      <c r="C119" s="29">
        <v>2015</v>
      </c>
      <c r="D119" s="34"/>
      <c r="E119" s="31"/>
      <c r="F119" s="31"/>
      <c r="G119" s="31"/>
      <c r="H119" s="31"/>
      <c r="I119" s="35"/>
      <c r="J119" s="148">
        <f t="shared" si="11"/>
        <v>0</v>
      </c>
      <c r="K119" s="148">
        <f t="shared" si="11"/>
        <v>0</v>
      </c>
    </row>
    <row r="120" spans="1:19" x14ac:dyDescent="0.25">
      <c r="A120" s="630"/>
      <c r="B120" s="646"/>
      <c r="C120" s="29">
        <v>2016</v>
      </c>
      <c r="D120" s="34"/>
      <c r="E120" s="31"/>
      <c r="F120" s="31"/>
      <c r="G120" s="31"/>
      <c r="H120" s="31"/>
      <c r="I120" s="35"/>
      <c r="J120" s="148">
        <f t="shared" si="11"/>
        <v>0</v>
      </c>
      <c r="K120" s="148">
        <f t="shared" si="11"/>
        <v>0</v>
      </c>
    </row>
    <row r="121" spans="1:19" x14ac:dyDescent="0.25">
      <c r="A121" s="630"/>
      <c r="B121" s="646"/>
      <c r="C121" s="29">
        <v>2017</v>
      </c>
      <c r="D121" s="39"/>
      <c r="E121" s="37"/>
      <c r="F121" s="37"/>
      <c r="G121" s="37"/>
      <c r="H121" s="37"/>
      <c r="I121" s="40"/>
      <c r="J121" s="148">
        <f t="shared" si="11"/>
        <v>0</v>
      </c>
      <c r="K121" s="148">
        <f t="shared" si="11"/>
        <v>0</v>
      </c>
    </row>
    <row r="122" spans="1:19" x14ac:dyDescent="0.25">
      <c r="A122" s="630"/>
      <c r="B122" s="646"/>
      <c r="C122" s="29">
        <v>2018</v>
      </c>
      <c r="D122" s="34"/>
      <c r="E122" s="31"/>
      <c r="F122" s="31"/>
      <c r="G122" s="31"/>
      <c r="H122" s="31"/>
      <c r="I122" s="35"/>
      <c r="J122" s="148">
        <f t="shared" si="11"/>
        <v>0</v>
      </c>
      <c r="K122" s="148">
        <f t="shared" si="11"/>
        <v>0</v>
      </c>
    </row>
    <row r="123" spans="1:19" x14ac:dyDescent="0.25">
      <c r="A123" s="630"/>
      <c r="B123" s="646"/>
      <c r="C123" s="29">
        <v>2019</v>
      </c>
      <c r="D123" s="34"/>
      <c r="E123" s="31"/>
      <c r="F123" s="31"/>
      <c r="G123" s="31"/>
      <c r="H123" s="31"/>
      <c r="I123" s="35"/>
      <c r="J123" s="148">
        <f t="shared" si="11"/>
        <v>0</v>
      </c>
      <c r="K123" s="148">
        <f t="shared" si="11"/>
        <v>0</v>
      </c>
    </row>
    <row r="124" spans="1:19" x14ac:dyDescent="0.25">
      <c r="A124" s="630"/>
      <c r="B124" s="646"/>
      <c r="C124" s="29">
        <v>2020</v>
      </c>
      <c r="D124" s="39">
        <v>0</v>
      </c>
      <c r="E124" s="37">
        <v>0</v>
      </c>
      <c r="F124" s="37">
        <v>0</v>
      </c>
      <c r="G124" s="37">
        <v>0</v>
      </c>
      <c r="H124" s="37">
        <v>0</v>
      </c>
      <c r="I124" s="40">
        <v>0</v>
      </c>
      <c r="J124" s="148">
        <f t="shared" si="11"/>
        <v>0</v>
      </c>
      <c r="K124" s="148">
        <f t="shared" si="11"/>
        <v>0</v>
      </c>
    </row>
    <row r="125" spans="1:19" ht="51" customHeight="1" thickBot="1" x14ac:dyDescent="0.3">
      <c r="A125" s="647"/>
      <c r="B125" s="648"/>
      <c r="C125" s="41" t="s">
        <v>13</v>
      </c>
      <c r="D125" s="43">
        <f t="shared" ref="D125" si="12">SUM(D118:D124)</f>
        <v>0</v>
      </c>
      <c r="E125" s="43">
        <f>SUM(E118:E124)</f>
        <v>0</v>
      </c>
      <c r="F125" s="43">
        <f t="shared" ref="F125:I125" si="13">SUM(F118:F124)</f>
        <v>0</v>
      </c>
      <c r="G125" s="43">
        <f t="shared" si="13"/>
        <v>0</v>
      </c>
      <c r="H125" s="43">
        <f t="shared" si="13"/>
        <v>0</v>
      </c>
      <c r="I125" s="43">
        <f t="shared" si="13"/>
        <v>0</v>
      </c>
      <c r="J125" s="47">
        <f>SUM(J118:J124)</f>
        <v>0</v>
      </c>
      <c r="K125" s="47">
        <f>SUM(K118:K124)</f>
        <v>0</v>
      </c>
    </row>
    <row r="126" spans="1:19" ht="18.95" customHeight="1" x14ac:dyDescent="0.25">
      <c r="A126" s="149"/>
      <c r="B126" s="114"/>
      <c r="C126" s="48"/>
      <c r="D126" s="48"/>
      <c r="S126" s="75"/>
    </row>
    <row r="127" spans="1:19" ht="21" x14ac:dyDescent="0.35">
      <c r="A127" s="150" t="s">
        <v>74</v>
      </c>
      <c r="B127" s="151"/>
      <c r="C127" s="150"/>
      <c r="D127" s="152"/>
      <c r="E127" s="152"/>
      <c r="F127" s="152"/>
      <c r="G127" s="152"/>
      <c r="H127" s="152"/>
      <c r="I127" s="152"/>
      <c r="J127" s="152"/>
      <c r="K127" s="152"/>
      <c r="L127" s="152"/>
      <c r="M127" s="152"/>
      <c r="N127" s="152"/>
      <c r="O127" s="152"/>
    </row>
    <row r="128" spans="1:19" ht="21.75" thickBot="1" x14ac:dyDescent="0.4">
      <c r="A128" s="91"/>
      <c r="B128" s="76"/>
    </row>
    <row r="129" spans="1:15" s="10" customFormat="1" ht="27" customHeight="1" x14ac:dyDescent="0.25">
      <c r="A129" s="649" t="s">
        <v>75</v>
      </c>
      <c r="B129" s="651" t="s">
        <v>36</v>
      </c>
      <c r="C129" s="653" t="s">
        <v>76</v>
      </c>
      <c r="D129" s="153" t="s">
        <v>77</v>
      </c>
      <c r="E129" s="154"/>
      <c r="F129" s="154"/>
      <c r="G129" s="155"/>
      <c r="H129" s="156"/>
      <c r="I129" s="627" t="s">
        <v>7</v>
      </c>
      <c r="J129" s="628"/>
      <c r="K129" s="628"/>
      <c r="L129" s="628"/>
      <c r="M129" s="628"/>
      <c r="N129" s="628"/>
      <c r="O129" s="629"/>
    </row>
    <row r="130" spans="1:15" s="10" customFormat="1" ht="110.25" customHeight="1" x14ac:dyDescent="0.25">
      <c r="A130" s="650"/>
      <c r="B130" s="652"/>
      <c r="C130" s="654"/>
      <c r="D130" s="157" t="s">
        <v>78</v>
      </c>
      <c r="E130" s="158" t="s">
        <v>79</v>
      </c>
      <c r="F130" s="158" t="s">
        <v>80</v>
      </c>
      <c r="G130" s="159" t="s">
        <v>81</v>
      </c>
      <c r="H130" s="160" t="s">
        <v>82</v>
      </c>
      <c r="I130" s="161" t="s">
        <v>14</v>
      </c>
      <c r="J130" s="161" t="s">
        <v>15</v>
      </c>
      <c r="K130" s="158" t="s">
        <v>16</v>
      </c>
      <c r="L130" s="157" t="s">
        <v>17</v>
      </c>
      <c r="M130" s="157" t="s">
        <v>28</v>
      </c>
      <c r="N130" s="158" t="s">
        <v>19</v>
      </c>
      <c r="O130" s="162" t="s">
        <v>20</v>
      </c>
    </row>
    <row r="131" spans="1:15" ht="15" customHeight="1" x14ac:dyDescent="0.25">
      <c r="A131" s="632" t="s">
        <v>169</v>
      </c>
      <c r="B131" s="631"/>
      <c r="C131" s="29">
        <v>2014</v>
      </c>
      <c r="D131" s="30"/>
      <c r="E131" s="31"/>
      <c r="F131" s="31"/>
      <c r="G131" s="129">
        <f>SUM(D131:F131)</f>
        <v>0</v>
      </c>
      <c r="H131" s="85"/>
      <c r="I131" s="34"/>
      <c r="J131" s="31"/>
      <c r="K131" s="31"/>
      <c r="L131" s="31"/>
      <c r="M131" s="31"/>
      <c r="N131" s="31"/>
      <c r="O131" s="35"/>
    </row>
    <row r="132" spans="1:15" x14ac:dyDescent="0.25">
      <c r="A132" s="632" t="s">
        <v>218</v>
      </c>
      <c r="B132" s="631"/>
      <c r="C132" s="29">
        <v>2015</v>
      </c>
      <c r="D132" s="30"/>
      <c r="E132" s="31"/>
      <c r="F132" s="31"/>
      <c r="G132" s="129">
        <f t="shared" ref="G132:G137" si="14">SUM(D132:F132)</f>
        <v>0</v>
      </c>
      <c r="H132" s="85"/>
      <c r="I132" s="34"/>
      <c r="J132" s="31"/>
      <c r="K132" s="31"/>
      <c r="L132" s="31"/>
      <c r="M132" s="31"/>
      <c r="N132" s="31"/>
      <c r="O132" s="35"/>
    </row>
    <row r="133" spans="1:15" x14ac:dyDescent="0.25">
      <c r="A133" s="632"/>
      <c r="B133" s="631"/>
      <c r="C133" s="29">
        <v>2016</v>
      </c>
      <c r="D133" s="30"/>
      <c r="E133" s="31"/>
      <c r="F133" s="31"/>
      <c r="G133" s="129">
        <f t="shared" si="14"/>
        <v>0</v>
      </c>
      <c r="H133" s="85"/>
      <c r="I133" s="34"/>
      <c r="J133" s="31"/>
      <c r="K133" s="31"/>
      <c r="L133" s="31"/>
      <c r="M133" s="31"/>
      <c r="N133" s="31"/>
      <c r="O133" s="35"/>
    </row>
    <row r="134" spans="1:15" x14ac:dyDescent="0.25">
      <c r="A134" s="632" t="s">
        <v>219</v>
      </c>
      <c r="B134" s="631"/>
      <c r="C134" s="29">
        <v>2017</v>
      </c>
      <c r="D134" s="36"/>
      <c r="E134" s="37"/>
      <c r="F134" s="37"/>
      <c r="G134" s="129">
        <f t="shared" si="14"/>
        <v>0</v>
      </c>
      <c r="H134" s="85"/>
      <c r="I134" s="39"/>
      <c r="J134" s="37"/>
      <c r="K134" s="37"/>
      <c r="L134" s="37"/>
      <c r="M134" s="37"/>
      <c r="N134" s="37"/>
      <c r="O134" s="40"/>
    </row>
    <row r="135" spans="1:15" x14ac:dyDescent="0.25">
      <c r="A135" s="632" t="s">
        <v>220</v>
      </c>
      <c r="B135" s="631"/>
      <c r="C135" s="29">
        <v>2018</v>
      </c>
      <c r="D135" s="30"/>
      <c r="E135" s="31"/>
      <c r="F135" s="31"/>
      <c r="G135" s="129">
        <f t="shared" si="14"/>
        <v>0</v>
      </c>
      <c r="H135" s="85"/>
      <c r="I135" s="34"/>
      <c r="J135" s="31"/>
      <c r="K135" s="31"/>
      <c r="L135" s="31"/>
      <c r="M135" s="31"/>
      <c r="N135" s="31"/>
      <c r="O135" s="35"/>
    </row>
    <row r="136" spans="1:15" x14ac:dyDescent="0.25">
      <c r="A136" s="330"/>
      <c r="B136" s="331"/>
      <c r="C136" s="29">
        <v>2019</v>
      </c>
      <c r="D136" s="30"/>
      <c r="E136" s="31"/>
      <c r="F136" s="31"/>
      <c r="G136" s="129">
        <f t="shared" si="14"/>
        <v>0</v>
      </c>
      <c r="H136" s="85"/>
      <c r="I136" s="34"/>
      <c r="J136" s="31"/>
      <c r="K136" s="31"/>
      <c r="L136" s="31"/>
      <c r="M136" s="31"/>
      <c r="N136" s="31"/>
      <c r="O136" s="35"/>
    </row>
    <row r="137" spans="1:15" x14ac:dyDescent="0.25">
      <c r="A137" s="330"/>
      <c r="B137" s="331"/>
      <c r="C137" s="29">
        <v>2020</v>
      </c>
      <c r="D137" s="36">
        <v>27</v>
      </c>
      <c r="E137" s="37">
        <v>3</v>
      </c>
      <c r="F137" s="37">
        <v>1</v>
      </c>
      <c r="G137" s="129">
        <f t="shared" si="14"/>
        <v>31</v>
      </c>
      <c r="H137" s="86">
        <v>45</v>
      </c>
      <c r="I137" s="39">
        <v>19</v>
      </c>
      <c r="J137" s="37">
        <v>0</v>
      </c>
      <c r="K137" s="37">
        <v>0</v>
      </c>
      <c r="L137" s="37">
        <v>0</v>
      </c>
      <c r="M137" s="37">
        <v>0</v>
      </c>
      <c r="N137" s="37">
        <v>12</v>
      </c>
      <c r="O137" s="40">
        <v>0</v>
      </c>
    </row>
    <row r="138" spans="1:15" ht="15.95" customHeight="1" thickBot="1" x14ac:dyDescent="0.3">
      <c r="A138" s="332"/>
      <c r="B138" s="333"/>
      <c r="C138" s="41" t="s">
        <v>13</v>
      </c>
      <c r="D138" s="42">
        <f>SUM(D131:D137)</f>
        <v>27</v>
      </c>
      <c r="E138" s="43">
        <f>SUM(E131:E137)</f>
        <v>3</v>
      </c>
      <c r="F138" s="43">
        <f>SUM(F131:F137)</f>
        <v>1</v>
      </c>
      <c r="G138" s="135">
        <f t="shared" ref="G138:O138" si="15">SUM(G131:G137)</f>
        <v>31</v>
      </c>
      <c r="H138" s="163">
        <f t="shared" si="15"/>
        <v>45</v>
      </c>
      <c r="I138" s="46">
        <f t="shared" si="15"/>
        <v>19</v>
      </c>
      <c r="J138" s="43">
        <f t="shared" si="15"/>
        <v>0</v>
      </c>
      <c r="K138" s="43">
        <f t="shared" si="15"/>
        <v>0</v>
      </c>
      <c r="L138" s="43">
        <f t="shared" si="15"/>
        <v>0</v>
      </c>
      <c r="M138" s="43">
        <f t="shared" si="15"/>
        <v>0</v>
      </c>
      <c r="N138" s="43">
        <f t="shared" si="15"/>
        <v>12</v>
      </c>
      <c r="O138" s="47">
        <f t="shared" si="15"/>
        <v>0</v>
      </c>
    </row>
    <row r="139" spans="1:15" ht="15.75" thickBot="1" x14ac:dyDescent="0.3">
      <c r="B139" s="9"/>
    </row>
    <row r="140" spans="1:15" ht="19.5" customHeight="1" x14ac:dyDescent="0.25">
      <c r="A140" s="635" t="s">
        <v>83</v>
      </c>
      <c r="B140" s="637" t="s">
        <v>84</v>
      </c>
      <c r="C140" s="639" t="s">
        <v>5</v>
      </c>
      <c r="D140" s="639" t="s">
        <v>77</v>
      </c>
      <c r="E140" s="639"/>
      <c r="F140" s="639"/>
      <c r="G140" s="641"/>
      <c r="H140" s="642" t="s">
        <v>85</v>
      </c>
      <c r="I140" s="639"/>
      <c r="J140" s="639"/>
      <c r="K140" s="639"/>
      <c r="L140" s="643"/>
    </row>
    <row r="141" spans="1:15" ht="102.75" x14ac:dyDescent="0.25">
      <c r="A141" s="636"/>
      <c r="B141" s="638"/>
      <c r="C141" s="640"/>
      <c r="D141" s="164" t="s">
        <v>86</v>
      </c>
      <c r="E141" s="165" t="s">
        <v>87</v>
      </c>
      <c r="F141" s="164" t="s">
        <v>88</v>
      </c>
      <c r="G141" s="166" t="s">
        <v>89</v>
      </c>
      <c r="H141" s="167" t="s">
        <v>90</v>
      </c>
      <c r="I141" s="164" t="s">
        <v>91</v>
      </c>
      <c r="J141" s="164" t="s">
        <v>92</v>
      </c>
      <c r="K141" s="164" t="s">
        <v>93</v>
      </c>
      <c r="L141" s="168" t="s">
        <v>94</v>
      </c>
    </row>
    <row r="142" spans="1:15" ht="15" customHeight="1" x14ac:dyDescent="0.25">
      <c r="A142" s="709" t="s">
        <v>169</v>
      </c>
      <c r="B142" s="710"/>
      <c r="C142" s="169">
        <v>2014</v>
      </c>
      <c r="D142" s="170"/>
      <c r="E142" s="67"/>
      <c r="F142" s="67"/>
      <c r="G142" s="171">
        <f>SUM(D142:F142)</f>
        <v>0</v>
      </c>
      <c r="H142" s="66"/>
      <c r="I142" s="67"/>
      <c r="J142" s="67"/>
      <c r="K142" s="67"/>
      <c r="L142" s="68"/>
    </row>
    <row r="143" spans="1:15" x14ac:dyDescent="0.25">
      <c r="A143" s="630" t="s">
        <v>221</v>
      </c>
      <c r="B143" s="646"/>
      <c r="C143" s="29">
        <v>2015</v>
      </c>
      <c r="D143" s="30"/>
      <c r="E143" s="31"/>
      <c r="F143" s="31"/>
      <c r="G143" s="171">
        <f t="shared" ref="G143:G148" si="16">SUM(D143:F143)</f>
        <v>0</v>
      </c>
      <c r="H143" s="34"/>
      <c r="I143" s="31"/>
      <c r="J143" s="31"/>
      <c r="K143" s="31"/>
      <c r="L143" s="35"/>
    </row>
    <row r="144" spans="1:15" x14ac:dyDescent="0.25">
      <c r="A144" s="630"/>
      <c r="B144" s="646"/>
      <c r="C144" s="29">
        <v>2016</v>
      </c>
      <c r="D144" s="30"/>
      <c r="E144" s="31"/>
      <c r="F144" s="31"/>
      <c r="G144" s="171">
        <f t="shared" si="16"/>
        <v>0</v>
      </c>
      <c r="H144" s="34"/>
      <c r="I144" s="31"/>
      <c r="J144" s="31"/>
      <c r="K144" s="31"/>
      <c r="L144" s="35"/>
    </row>
    <row r="145" spans="1:14" x14ac:dyDescent="0.25">
      <c r="A145" s="630"/>
      <c r="B145" s="646"/>
      <c r="C145" s="29">
        <v>2017</v>
      </c>
      <c r="D145" s="36"/>
      <c r="E145" s="37"/>
      <c r="F145" s="37"/>
      <c r="G145" s="171">
        <f t="shared" si="16"/>
        <v>0</v>
      </c>
      <c r="H145" s="39"/>
      <c r="I145" s="37"/>
      <c r="J145" s="37"/>
      <c r="K145" s="37"/>
      <c r="L145" s="40"/>
    </row>
    <row r="146" spans="1:14" x14ac:dyDescent="0.25">
      <c r="A146" s="630"/>
      <c r="B146" s="646"/>
      <c r="C146" s="29">
        <v>2018</v>
      </c>
      <c r="D146" s="30"/>
      <c r="E146" s="31"/>
      <c r="F146" s="31"/>
      <c r="G146" s="171">
        <f t="shared" si="16"/>
        <v>0</v>
      </c>
      <c r="H146" s="34"/>
      <c r="I146" s="31"/>
      <c r="J146" s="31"/>
      <c r="K146" s="31"/>
      <c r="L146" s="35"/>
    </row>
    <row r="147" spans="1:14" x14ac:dyDescent="0.25">
      <c r="A147" s="328"/>
      <c r="B147" s="329"/>
      <c r="C147" s="29">
        <v>2019</v>
      </c>
      <c r="D147" s="30"/>
      <c r="E147" s="31"/>
      <c r="F147" s="31"/>
      <c r="G147" s="171">
        <f t="shared" si="16"/>
        <v>0</v>
      </c>
      <c r="H147" s="34"/>
      <c r="I147" s="31"/>
      <c r="J147" s="31"/>
      <c r="K147" s="31"/>
      <c r="L147" s="35"/>
    </row>
    <row r="148" spans="1:14" x14ac:dyDescent="0.25">
      <c r="A148" s="328"/>
      <c r="B148" s="329"/>
      <c r="C148" s="29">
        <v>2020</v>
      </c>
      <c r="D148" s="36">
        <v>777</v>
      </c>
      <c r="E148" s="37">
        <v>82</v>
      </c>
      <c r="F148" s="37">
        <v>30</v>
      </c>
      <c r="G148" s="171">
        <f t="shared" si="16"/>
        <v>889</v>
      </c>
      <c r="H148" s="39">
        <v>2</v>
      </c>
      <c r="I148" s="37">
        <f>31+3+24+2</f>
        <v>60</v>
      </c>
      <c r="J148" s="37">
        <v>1</v>
      </c>
      <c r="K148" s="37">
        <v>0</v>
      </c>
      <c r="L148" s="40">
        <f>57+728+14+27</f>
        <v>826</v>
      </c>
    </row>
    <row r="149" spans="1:14" ht="15.75" thickBot="1" x14ac:dyDescent="0.3">
      <c r="A149" s="321"/>
      <c r="B149" s="322"/>
      <c r="C149" s="41" t="s">
        <v>13</v>
      </c>
      <c r="D149" s="42">
        <f t="shared" ref="D149:L149" si="17">SUM(D142:D148)</f>
        <v>777</v>
      </c>
      <c r="E149" s="43">
        <f t="shared" si="17"/>
        <v>82</v>
      </c>
      <c r="F149" s="43">
        <f t="shared" si="17"/>
        <v>30</v>
      </c>
      <c r="G149" s="45">
        <f t="shared" si="17"/>
        <v>889</v>
      </c>
      <c r="H149" s="46">
        <f t="shared" si="17"/>
        <v>2</v>
      </c>
      <c r="I149" s="43">
        <f t="shared" si="17"/>
        <v>60</v>
      </c>
      <c r="J149" s="43">
        <f t="shared" si="17"/>
        <v>1</v>
      </c>
      <c r="K149" s="43">
        <f t="shared" si="17"/>
        <v>0</v>
      </c>
      <c r="L149" s="47">
        <f t="shared" si="17"/>
        <v>826</v>
      </c>
      <c r="N149" s="334"/>
    </row>
    <row r="150" spans="1:14" x14ac:dyDescent="0.25">
      <c r="B150" s="9"/>
    </row>
    <row r="151" spans="1:14" x14ac:dyDescent="0.25">
      <c r="B151" s="9"/>
    </row>
    <row r="152" spans="1:14" ht="21" x14ac:dyDescent="0.35">
      <c r="A152" s="172" t="s">
        <v>95</v>
      </c>
      <c r="B152" s="55"/>
      <c r="C152" s="54"/>
      <c r="D152" s="56"/>
      <c r="E152" s="56"/>
      <c r="F152" s="56"/>
      <c r="G152" s="56"/>
      <c r="H152" s="56"/>
      <c r="I152" s="56"/>
      <c r="J152" s="56"/>
      <c r="K152" s="56"/>
      <c r="L152" s="56"/>
    </row>
    <row r="153" spans="1:14" ht="15.75" thickBot="1" x14ac:dyDescent="0.3">
      <c r="A153" s="75"/>
      <c r="B153" s="76"/>
    </row>
    <row r="154" spans="1:14" s="10" customFormat="1" ht="65.25" x14ac:dyDescent="0.3">
      <c r="A154" s="173" t="s">
        <v>96</v>
      </c>
      <c r="B154" s="174" t="s">
        <v>97</v>
      </c>
      <c r="C154" s="175" t="s">
        <v>98</v>
      </c>
      <c r="D154" s="176" t="s">
        <v>99</v>
      </c>
      <c r="E154" s="177" t="s">
        <v>100</v>
      </c>
      <c r="F154" s="177" t="s">
        <v>101</v>
      </c>
      <c r="G154" s="178" t="s">
        <v>102</v>
      </c>
    </row>
    <row r="155" spans="1:14" ht="15" customHeight="1" x14ac:dyDescent="0.25">
      <c r="A155" s="623" t="s">
        <v>21</v>
      </c>
      <c r="B155" s="624"/>
      <c r="C155" s="29">
        <v>2014</v>
      </c>
      <c r="D155" s="30"/>
      <c r="E155" s="31"/>
      <c r="F155" s="31"/>
      <c r="G155" s="35"/>
    </row>
    <row r="156" spans="1:14" x14ac:dyDescent="0.25">
      <c r="A156" s="623"/>
      <c r="B156" s="624"/>
      <c r="C156" s="29">
        <v>2015</v>
      </c>
      <c r="D156" s="30"/>
      <c r="E156" s="31"/>
      <c r="F156" s="31"/>
      <c r="G156" s="35"/>
    </row>
    <row r="157" spans="1:14" x14ac:dyDescent="0.25">
      <c r="A157" s="623"/>
      <c r="B157" s="624"/>
      <c r="C157" s="29">
        <v>2016</v>
      </c>
      <c r="D157" s="30"/>
      <c r="E157" s="31"/>
      <c r="F157" s="31"/>
      <c r="G157" s="35"/>
    </row>
    <row r="158" spans="1:14" x14ac:dyDescent="0.25">
      <c r="A158" s="623"/>
      <c r="B158" s="624"/>
      <c r="C158" s="29">
        <v>2017</v>
      </c>
      <c r="D158" s="36"/>
      <c r="E158" s="37"/>
      <c r="F158" s="37"/>
      <c r="G158" s="40"/>
    </row>
    <row r="159" spans="1:14" x14ac:dyDescent="0.25">
      <c r="A159" s="623"/>
      <c r="B159" s="624"/>
      <c r="C159" s="29">
        <v>2018</v>
      </c>
      <c r="D159" s="30"/>
      <c r="E159" s="31"/>
      <c r="F159" s="31"/>
      <c r="G159" s="35"/>
    </row>
    <row r="160" spans="1:14" x14ac:dyDescent="0.25">
      <c r="A160" s="623"/>
      <c r="B160" s="624"/>
      <c r="C160" s="29">
        <v>2019</v>
      </c>
      <c r="D160" s="30"/>
      <c r="E160" s="31"/>
      <c r="F160" s="31"/>
      <c r="G160" s="35"/>
    </row>
    <row r="161" spans="1:11" x14ac:dyDescent="0.25">
      <c r="A161" s="623"/>
      <c r="B161" s="624"/>
      <c r="C161" s="29">
        <v>2020</v>
      </c>
      <c r="D161" s="345">
        <v>0</v>
      </c>
      <c r="E161" s="346">
        <v>0</v>
      </c>
      <c r="F161" s="346">
        <v>0</v>
      </c>
      <c r="G161" s="347">
        <v>0</v>
      </c>
    </row>
    <row r="162" spans="1:11" ht="15.75" thickBot="1" x14ac:dyDescent="0.3">
      <c r="A162" s="625"/>
      <c r="B162" s="626"/>
      <c r="C162" s="41" t="s">
        <v>13</v>
      </c>
      <c r="D162" s="42">
        <f>SUM(D155:D161)</f>
        <v>0</v>
      </c>
      <c r="E162" s="42">
        <f t="shared" ref="E162:G162" si="18">SUM(E155:E161)</f>
        <v>0</v>
      </c>
      <c r="F162" s="42">
        <f t="shared" si="18"/>
        <v>0</v>
      </c>
      <c r="G162" s="335">
        <f t="shared" si="18"/>
        <v>0</v>
      </c>
    </row>
    <row r="163" spans="1:11" x14ac:dyDescent="0.25">
      <c r="B163" s="9"/>
    </row>
    <row r="164" spans="1:11" ht="15.75" thickBot="1" x14ac:dyDescent="0.3">
      <c r="B164" s="9"/>
    </row>
    <row r="165" spans="1:11" ht="18.75" x14ac:dyDescent="0.3">
      <c r="A165" s="182" t="s">
        <v>103</v>
      </c>
      <c r="B165" s="183" t="s">
        <v>104</v>
      </c>
      <c r="C165" s="184">
        <v>2014</v>
      </c>
      <c r="D165" s="184">
        <v>2015</v>
      </c>
      <c r="E165" s="184">
        <v>2016</v>
      </c>
      <c r="F165" s="184">
        <v>2017</v>
      </c>
      <c r="G165" s="184">
        <v>2018</v>
      </c>
      <c r="H165" s="184">
        <v>2019</v>
      </c>
      <c r="I165" s="185">
        <v>2020</v>
      </c>
    </row>
    <row r="166" spans="1:11" ht="14.1" customHeight="1" x14ac:dyDescent="0.25">
      <c r="A166" s="186" t="s">
        <v>105</v>
      </c>
      <c r="B166" s="187"/>
      <c r="C166" s="188">
        <f>SUM(C167:C169)</f>
        <v>0</v>
      </c>
      <c r="D166" s="188">
        <f t="shared" ref="D166:I166" si="19">SUM(D167:D169)</f>
        <v>0</v>
      </c>
      <c r="E166" s="188">
        <f t="shared" si="19"/>
        <v>0</v>
      </c>
      <c r="F166" s="188">
        <f t="shared" si="19"/>
        <v>0</v>
      </c>
      <c r="G166" s="188">
        <f t="shared" si="19"/>
        <v>0</v>
      </c>
      <c r="H166" s="188">
        <f t="shared" si="19"/>
        <v>0</v>
      </c>
      <c r="I166" s="250">
        <f t="shared" si="19"/>
        <v>640275.36</v>
      </c>
    </row>
    <row r="167" spans="1:11" ht="15.75" x14ac:dyDescent="0.25">
      <c r="A167" s="190" t="s">
        <v>106</v>
      </c>
      <c r="B167" s="191"/>
      <c r="C167" s="65"/>
      <c r="D167" s="65"/>
      <c r="E167" s="65"/>
      <c r="F167" s="69"/>
      <c r="G167" s="65"/>
      <c r="H167" s="65"/>
      <c r="I167" s="263">
        <f>317790.67+292459.16+30025.53</f>
        <v>640275.36</v>
      </c>
      <c r="K167" s="193"/>
    </row>
    <row r="168" spans="1:11" ht="51" x14ac:dyDescent="0.25">
      <c r="A168" s="190" t="s">
        <v>222</v>
      </c>
      <c r="B168" s="191" t="s">
        <v>223</v>
      </c>
      <c r="C168" s="65"/>
      <c r="D168" s="65"/>
      <c r="E168" s="65"/>
      <c r="F168" s="69"/>
      <c r="G168" s="65"/>
      <c r="H168" s="65"/>
      <c r="I168" s="263">
        <v>0</v>
      </c>
      <c r="K168" s="336"/>
    </row>
    <row r="169" spans="1:11" ht="51" x14ac:dyDescent="0.25">
      <c r="A169" s="190" t="s">
        <v>224</v>
      </c>
      <c r="B169" s="191" t="s">
        <v>225</v>
      </c>
      <c r="C169" s="65"/>
      <c r="D169" s="65"/>
      <c r="E169" s="65"/>
      <c r="F169" s="69"/>
      <c r="G169" s="65"/>
      <c r="H169" s="65"/>
      <c r="I169" s="263">
        <v>0</v>
      </c>
    </row>
    <row r="170" spans="1:11" ht="63.75" x14ac:dyDescent="0.25">
      <c r="A170" s="186" t="s">
        <v>226</v>
      </c>
      <c r="B170" s="191" t="s">
        <v>227</v>
      </c>
      <c r="C170" s="65"/>
      <c r="D170" s="65"/>
      <c r="E170" s="65"/>
      <c r="F170" s="69"/>
      <c r="G170" s="65"/>
      <c r="H170" s="65"/>
      <c r="I170" s="263">
        <f>6259.34+272490.28</f>
        <v>278749.62000000005</v>
      </c>
    </row>
    <row r="171" spans="1:11" ht="16.5" thickBot="1" x14ac:dyDescent="0.3">
      <c r="A171" s="195" t="s">
        <v>110</v>
      </c>
      <c r="B171" s="196"/>
      <c r="C171" s="197">
        <f t="shared" ref="C171:I171" si="20">C166+C170</f>
        <v>0</v>
      </c>
      <c r="D171" s="197">
        <f t="shared" si="20"/>
        <v>0</v>
      </c>
      <c r="E171" s="197">
        <f t="shared" si="20"/>
        <v>0</v>
      </c>
      <c r="F171" s="197">
        <f t="shared" si="20"/>
        <v>0</v>
      </c>
      <c r="G171" s="197">
        <f t="shared" si="20"/>
        <v>0</v>
      </c>
      <c r="H171" s="197">
        <f t="shared" si="20"/>
        <v>0</v>
      </c>
      <c r="I171" s="337">
        <f t="shared" si="20"/>
        <v>919024.98</v>
      </c>
    </row>
  </sheetData>
  <mergeCells count="63">
    <mergeCell ref="A27:B29"/>
    <mergeCell ref="B10:B11"/>
    <mergeCell ref="C10:C11"/>
    <mergeCell ref="A12:B12"/>
    <mergeCell ref="A13:B15"/>
    <mergeCell ref="A16:B16"/>
    <mergeCell ref="A17:B17"/>
    <mergeCell ref="A18:B18"/>
    <mergeCell ref="A19:B19"/>
    <mergeCell ref="C21:C22"/>
    <mergeCell ref="A23:B23"/>
    <mergeCell ref="A24:B26"/>
    <mergeCell ref="D48:D49"/>
    <mergeCell ref="A34:A35"/>
    <mergeCell ref="B34:B35"/>
    <mergeCell ref="C34:C35"/>
    <mergeCell ref="D34:D35"/>
    <mergeCell ref="A36:B36"/>
    <mergeCell ref="A37:B38"/>
    <mergeCell ref="A39:B41"/>
    <mergeCell ref="A42:B42"/>
    <mergeCell ref="A48:A49"/>
    <mergeCell ref="B48:B49"/>
    <mergeCell ref="C48:C49"/>
    <mergeCell ref="A83:A84"/>
    <mergeCell ref="B83:B84"/>
    <mergeCell ref="C83:C84"/>
    <mergeCell ref="D83:D84"/>
    <mergeCell ref="A52:B52"/>
    <mergeCell ref="A53:B55"/>
    <mergeCell ref="A61:A62"/>
    <mergeCell ref="B61:B62"/>
    <mergeCell ref="C61:C62"/>
    <mergeCell ref="A64:B64"/>
    <mergeCell ref="A72:A73"/>
    <mergeCell ref="B72:B73"/>
    <mergeCell ref="C72:C73"/>
    <mergeCell ref="D72:D73"/>
    <mergeCell ref="A74:B81"/>
    <mergeCell ref="I129:O129"/>
    <mergeCell ref="A85:B92"/>
    <mergeCell ref="A94:A95"/>
    <mergeCell ref="B94:B95"/>
    <mergeCell ref="A106:A107"/>
    <mergeCell ref="B106:B107"/>
    <mergeCell ref="C106:C107"/>
    <mergeCell ref="A108:B115"/>
    <mergeCell ref="A118:B125"/>
    <mergeCell ref="A129:A130"/>
    <mergeCell ref="B129:B130"/>
    <mergeCell ref="C129:C130"/>
    <mergeCell ref="A155:B162"/>
    <mergeCell ref="A131:B131"/>
    <mergeCell ref="A132:B133"/>
    <mergeCell ref="A134:B134"/>
    <mergeCell ref="A135:B135"/>
    <mergeCell ref="A140:A141"/>
    <mergeCell ref="B140:B141"/>
    <mergeCell ref="C140:C141"/>
    <mergeCell ref="D140:G140"/>
    <mergeCell ref="H140:L140"/>
    <mergeCell ref="A142:B142"/>
    <mergeCell ref="A143:B146"/>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171"/>
  <sheetViews>
    <sheetView topLeftCell="B1" workbookViewId="0">
      <selection activeCell="I148" sqref="I148:L148"/>
    </sheetView>
  </sheetViews>
  <sheetFormatPr defaultColWidth="8.85546875" defaultRowHeight="15" x14ac:dyDescent="0.25"/>
  <cols>
    <col min="1" max="1" width="87.28515625" customWidth="1"/>
    <col min="2" max="2" width="29.42578125" customWidth="1"/>
    <col min="3" max="3" width="15.7109375" customWidth="1"/>
    <col min="4" max="4" width="16.140625" customWidth="1"/>
    <col min="5" max="5" width="15.28515625" customWidth="1"/>
    <col min="6" max="6" width="18.42578125" customWidth="1"/>
    <col min="7" max="7" width="15.85546875" customWidth="1"/>
    <col min="8" max="8" width="16" customWidth="1"/>
    <col min="9" max="9" width="16.42578125" customWidth="1"/>
    <col min="10" max="10" width="17" customWidth="1"/>
    <col min="11" max="11" width="16.85546875" customWidth="1"/>
    <col min="12" max="12" width="17" customWidth="1"/>
    <col min="13" max="13" width="15.42578125" customWidth="1"/>
    <col min="14" max="14" width="14.85546875" customWidth="1"/>
    <col min="15" max="15" width="13.140625" customWidth="1"/>
    <col min="16" max="17" width="11.85546875" customWidth="1"/>
    <col min="18" max="18" width="12" customWidth="1"/>
  </cols>
  <sheetData>
    <row r="1" spans="1:17" s="1" customFormat="1" ht="31.5" x14ac:dyDescent="0.5">
      <c r="A1" s="1" t="s">
        <v>0</v>
      </c>
    </row>
    <row r="2" spans="1:17" s="2" customFormat="1" ht="15.75" x14ac:dyDescent="0.25"/>
    <row r="3" spans="1:17" s="2" customFormat="1" ht="15.75" x14ac:dyDescent="0.25">
      <c r="A3" s="3" t="s">
        <v>1</v>
      </c>
    </row>
    <row r="4" spans="1:17" s="2" customFormat="1" ht="15.75" x14ac:dyDescent="0.25">
      <c r="A4" s="4" t="s">
        <v>228</v>
      </c>
    </row>
    <row r="5" spans="1:17" s="2" customFormat="1" ht="15.75" x14ac:dyDescent="0.25">
      <c r="A5" s="5" t="s">
        <v>112</v>
      </c>
    </row>
    <row r="6" spans="1:17" s="2" customFormat="1" ht="15.75" x14ac:dyDescent="0.25"/>
    <row r="8" spans="1:17" ht="21" x14ac:dyDescent="0.35">
      <c r="A8" s="6" t="s">
        <v>3</v>
      </c>
      <c r="B8" s="7"/>
      <c r="C8" s="8"/>
      <c r="D8" s="8"/>
      <c r="E8" s="8"/>
      <c r="F8" s="8"/>
      <c r="G8" s="8"/>
      <c r="H8" s="8"/>
      <c r="I8" s="8"/>
      <c r="J8" s="8"/>
      <c r="K8" s="8"/>
      <c r="L8" s="8"/>
      <c r="M8" s="8"/>
      <c r="N8" s="8"/>
    </row>
    <row r="9" spans="1:17" ht="15.75" thickBot="1" x14ac:dyDescent="0.3">
      <c r="B9" s="9"/>
      <c r="O9" s="10"/>
      <c r="P9" s="10"/>
    </row>
    <row r="10" spans="1:17" s="10" customFormat="1" ht="18.75" x14ac:dyDescent="0.3">
      <c r="A10" s="11"/>
      <c r="B10" s="690" t="s">
        <v>4</v>
      </c>
      <c r="C10" s="692" t="s">
        <v>5</v>
      </c>
      <c r="D10" s="12"/>
      <c r="E10" s="13"/>
      <c r="F10" s="14" t="s">
        <v>6</v>
      </c>
      <c r="G10" s="15"/>
      <c r="H10" s="16"/>
      <c r="I10" s="17" t="s">
        <v>7</v>
      </c>
      <c r="J10" s="13"/>
      <c r="K10" s="13"/>
      <c r="L10" s="13"/>
      <c r="M10" s="13"/>
      <c r="N10" s="13"/>
      <c r="O10" s="18"/>
    </row>
    <row r="11" spans="1:17" s="10" customFormat="1" ht="90" customHeight="1" x14ac:dyDescent="0.3">
      <c r="A11" s="19" t="s">
        <v>8</v>
      </c>
      <c r="B11" s="691"/>
      <c r="C11" s="693"/>
      <c r="D11" s="20" t="s">
        <v>9</v>
      </c>
      <c r="E11" s="21" t="s">
        <v>10</v>
      </c>
      <c r="F11" s="22" t="s">
        <v>11</v>
      </c>
      <c r="G11" s="23" t="s">
        <v>12</v>
      </c>
      <c r="H11" s="24" t="s">
        <v>13</v>
      </c>
      <c r="I11" s="25" t="s">
        <v>14</v>
      </c>
      <c r="J11" s="26" t="s">
        <v>15</v>
      </c>
      <c r="K11" s="26" t="s">
        <v>16</v>
      </c>
      <c r="L11" s="27" t="s">
        <v>17</v>
      </c>
      <c r="M11" s="27" t="s">
        <v>18</v>
      </c>
      <c r="N11" s="27" t="s">
        <v>19</v>
      </c>
      <c r="O11" s="28" t="s">
        <v>20</v>
      </c>
    </row>
    <row r="12" spans="1:17" ht="15" customHeight="1" x14ac:dyDescent="0.25">
      <c r="A12" s="630" t="s">
        <v>21</v>
      </c>
      <c r="B12" s="646"/>
      <c r="C12" s="29">
        <v>2014</v>
      </c>
      <c r="D12" s="30"/>
      <c r="E12" s="31"/>
      <c r="F12" s="31"/>
      <c r="G12" s="32"/>
      <c r="H12" s="33">
        <f>SUM(D12:G12)</f>
        <v>0</v>
      </c>
      <c r="I12" s="34"/>
      <c r="J12" s="31"/>
      <c r="K12" s="31"/>
      <c r="L12" s="31"/>
      <c r="M12" s="31"/>
      <c r="N12" s="31"/>
      <c r="O12" s="35"/>
      <c r="P12" s="10"/>
      <c r="Q12" s="10"/>
    </row>
    <row r="13" spans="1:17" x14ac:dyDescent="0.25">
      <c r="A13" s="630"/>
      <c r="B13" s="646"/>
      <c r="C13" s="29">
        <v>2015</v>
      </c>
      <c r="D13" s="30"/>
      <c r="E13" s="31"/>
      <c r="F13" s="31"/>
      <c r="G13" s="32"/>
      <c r="H13" s="33">
        <f t="shared" ref="H13:H18" si="0">SUM(D13:G13)</f>
        <v>0</v>
      </c>
      <c r="I13" s="34"/>
      <c r="J13" s="31"/>
      <c r="K13" s="31"/>
      <c r="L13" s="31"/>
      <c r="M13" s="31"/>
      <c r="N13" s="31"/>
      <c r="O13" s="35"/>
      <c r="P13" s="10"/>
      <c r="Q13" s="10"/>
    </row>
    <row r="14" spans="1:17" x14ac:dyDescent="0.25">
      <c r="A14" s="630"/>
      <c r="B14" s="646"/>
      <c r="C14" s="29">
        <v>2016</v>
      </c>
      <c r="D14" s="30"/>
      <c r="E14" s="31"/>
      <c r="F14" s="31"/>
      <c r="G14" s="32"/>
      <c r="H14" s="33">
        <f t="shared" si="0"/>
        <v>0</v>
      </c>
      <c r="I14" s="34"/>
      <c r="J14" s="31"/>
      <c r="K14" s="31"/>
      <c r="L14" s="31"/>
      <c r="M14" s="31"/>
      <c r="N14" s="31"/>
      <c r="O14" s="35"/>
      <c r="P14" s="10"/>
      <c r="Q14" s="10"/>
    </row>
    <row r="15" spans="1:17" x14ac:dyDescent="0.25">
      <c r="A15" s="630"/>
      <c r="B15" s="646"/>
      <c r="C15" s="29">
        <v>2017</v>
      </c>
      <c r="D15" s="36"/>
      <c r="E15" s="37"/>
      <c r="F15" s="37"/>
      <c r="G15" s="38"/>
      <c r="H15" s="33">
        <f t="shared" si="0"/>
        <v>0</v>
      </c>
      <c r="I15" s="39"/>
      <c r="J15" s="37"/>
      <c r="K15" s="37"/>
      <c r="L15" s="37"/>
      <c r="M15" s="37"/>
      <c r="N15" s="37"/>
      <c r="O15" s="40"/>
      <c r="P15" s="10"/>
      <c r="Q15" s="10"/>
    </row>
    <row r="16" spans="1:17" x14ac:dyDescent="0.25">
      <c r="A16" s="630"/>
      <c r="B16" s="646"/>
      <c r="C16" s="29">
        <v>2018</v>
      </c>
      <c r="D16" s="30"/>
      <c r="E16" s="31"/>
      <c r="F16" s="31"/>
      <c r="G16" s="32"/>
      <c r="H16" s="33">
        <f t="shared" si="0"/>
        <v>0</v>
      </c>
      <c r="I16" s="34"/>
      <c r="J16" s="31"/>
      <c r="K16" s="31"/>
      <c r="L16" s="31"/>
      <c r="M16" s="31"/>
      <c r="N16" s="31"/>
      <c r="O16" s="35"/>
      <c r="P16" s="10"/>
      <c r="Q16" s="10"/>
    </row>
    <row r="17" spans="1:17" x14ac:dyDescent="0.25">
      <c r="A17" s="630"/>
      <c r="B17" s="646"/>
      <c r="C17" s="29">
        <v>2019</v>
      </c>
      <c r="D17" s="30"/>
      <c r="E17" s="31"/>
      <c r="F17" s="31"/>
      <c r="G17" s="32"/>
      <c r="H17" s="33">
        <f t="shared" si="0"/>
        <v>0</v>
      </c>
      <c r="I17" s="34"/>
      <c r="J17" s="31"/>
      <c r="K17" s="31"/>
      <c r="L17" s="31"/>
      <c r="M17" s="31"/>
      <c r="N17" s="31"/>
      <c r="O17" s="35"/>
      <c r="P17" s="10"/>
      <c r="Q17" s="10"/>
    </row>
    <row r="18" spans="1:17" x14ac:dyDescent="0.25">
      <c r="A18" s="630"/>
      <c r="B18" s="646"/>
      <c r="C18" s="29">
        <v>2020</v>
      </c>
      <c r="D18" s="30">
        <v>8</v>
      </c>
      <c r="E18" s="31"/>
      <c r="F18" s="31"/>
      <c r="G18" s="32"/>
      <c r="H18" s="33">
        <f t="shared" si="0"/>
        <v>8</v>
      </c>
      <c r="I18" s="34">
        <v>2</v>
      </c>
      <c r="J18" s="31"/>
      <c r="K18" s="31"/>
      <c r="L18" s="31">
        <v>1</v>
      </c>
      <c r="M18" s="31"/>
      <c r="N18" s="31">
        <v>5</v>
      </c>
      <c r="O18" s="35"/>
      <c r="P18" s="10"/>
      <c r="Q18" s="10"/>
    </row>
    <row r="19" spans="1:17" ht="77.25" customHeight="1" thickBot="1" x14ac:dyDescent="0.3">
      <c r="A19" s="647"/>
      <c r="B19" s="648"/>
      <c r="C19" s="41" t="s">
        <v>13</v>
      </c>
      <c r="D19" s="42">
        <f>SUM(D12:D18)</f>
        <v>8</v>
      </c>
      <c r="E19" s="43">
        <f>SUM(E12:E18)</f>
        <v>0</v>
      </c>
      <c r="F19" s="43">
        <f>SUM(F12:F18)</f>
        <v>0</v>
      </c>
      <c r="G19" s="44"/>
      <c r="H19" s="45">
        <f>SUM(D19:G19)</f>
        <v>8</v>
      </c>
      <c r="I19" s="46">
        <f t="shared" ref="I19:O19" si="1">SUM(I12:I18)</f>
        <v>2</v>
      </c>
      <c r="J19" s="43">
        <f t="shared" si="1"/>
        <v>0</v>
      </c>
      <c r="K19" s="43">
        <f t="shared" si="1"/>
        <v>0</v>
      </c>
      <c r="L19" s="43">
        <f t="shared" si="1"/>
        <v>1</v>
      </c>
      <c r="M19" s="43">
        <f t="shared" si="1"/>
        <v>0</v>
      </c>
      <c r="N19" s="43">
        <f t="shared" si="1"/>
        <v>5</v>
      </c>
      <c r="O19" s="47">
        <f t="shared" si="1"/>
        <v>0</v>
      </c>
      <c r="P19" s="10"/>
      <c r="Q19" s="10"/>
    </row>
    <row r="20" spans="1:17" ht="15.75" thickBot="1" x14ac:dyDescent="0.3">
      <c r="B20" s="9"/>
      <c r="D20" s="48"/>
      <c r="O20" s="10"/>
      <c r="P20" s="10"/>
    </row>
    <row r="21" spans="1:17" s="10" customFormat="1" ht="18.75" x14ac:dyDescent="0.3">
      <c r="A21" s="11"/>
      <c r="B21" s="49"/>
      <c r="C21" s="692" t="s">
        <v>5</v>
      </c>
      <c r="D21" s="12"/>
      <c r="E21" s="13"/>
      <c r="F21" s="14" t="s">
        <v>6</v>
      </c>
      <c r="G21" s="15"/>
      <c r="H21" s="16"/>
    </row>
    <row r="22" spans="1:17" s="10" customFormat="1" ht="44.25" customHeight="1" x14ac:dyDescent="0.3">
      <c r="A22" s="50" t="s">
        <v>22</v>
      </c>
      <c r="B22" s="289" t="s">
        <v>23</v>
      </c>
      <c r="C22" s="693"/>
      <c r="D22" s="20" t="s">
        <v>9</v>
      </c>
      <c r="E22" s="22" t="s">
        <v>10</v>
      </c>
      <c r="F22" s="22" t="s">
        <v>11</v>
      </c>
      <c r="G22" s="23" t="s">
        <v>12</v>
      </c>
      <c r="H22" s="24" t="s">
        <v>13</v>
      </c>
    </row>
    <row r="23" spans="1:17" ht="15" customHeight="1" x14ac:dyDescent="0.25">
      <c r="A23" s="630" t="s">
        <v>21</v>
      </c>
      <c r="B23" s="646"/>
      <c r="C23" s="29">
        <v>2014</v>
      </c>
      <c r="D23" s="30"/>
      <c r="E23" s="31"/>
      <c r="F23" s="31"/>
      <c r="G23" s="32"/>
      <c r="H23" s="33">
        <f>SUM(D23:G23)</f>
        <v>0</v>
      </c>
    </row>
    <row r="24" spans="1:17" x14ac:dyDescent="0.25">
      <c r="A24" s="630"/>
      <c r="B24" s="646"/>
      <c r="C24" s="29">
        <v>2015</v>
      </c>
      <c r="D24" s="30"/>
      <c r="E24" s="31"/>
      <c r="F24" s="31"/>
      <c r="G24" s="32"/>
      <c r="H24" s="33">
        <f t="shared" ref="H24:H29" si="2">SUM(D24:G24)</f>
        <v>0</v>
      </c>
    </row>
    <row r="25" spans="1:17" x14ac:dyDescent="0.25">
      <c r="A25" s="630"/>
      <c r="B25" s="646"/>
      <c r="C25" s="29">
        <v>2016</v>
      </c>
      <c r="D25" s="30"/>
      <c r="E25" s="31"/>
      <c r="F25" s="31"/>
      <c r="G25" s="32"/>
      <c r="H25" s="33">
        <f t="shared" si="2"/>
        <v>0</v>
      </c>
    </row>
    <row r="26" spans="1:17" x14ac:dyDescent="0.25">
      <c r="A26" s="630"/>
      <c r="B26" s="646"/>
      <c r="C26" s="29">
        <v>2017</v>
      </c>
      <c r="D26" s="36"/>
      <c r="E26" s="37"/>
      <c r="F26" s="37"/>
      <c r="G26" s="38"/>
      <c r="H26" s="33">
        <f t="shared" si="2"/>
        <v>0</v>
      </c>
    </row>
    <row r="27" spans="1:17" x14ac:dyDescent="0.25">
      <c r="A27" s="630"/>
      <c r="B27" s="646"/>
      <c r="C27" s="29">
        <v>2018</v>
      </c>
      <c r="D27" s="30"/>
      <c r="E27" s="31"/>
      <c r="F27" s="31"/>
      <c r="G27" s="32"/>
      <c r="H27" s="33">
        <f t="shared" si="2"/>
        <v>0</v>
      </c>
    </row>
    <row r="28" spans="1:17" x14ac:dyDescent="0.25">
      <c r="A28" s="630"/>
      <c r="B28" s="646"/>
      <c r="C28" s="29">
        <v>2019</v>
      </c>
      <c r="D28" s="30"/>
      <c r="E28" s="31"/>
      <c r="F28" s="31"/>
      <c r="G28" s="32"/>
      <c r="H28" s="33">
        <f t="shared" si="2"/>
        <v>0</v>
      </c>
    </row>
    <row r="29" spans="1:17" x14ac:dyDescent="0.25">
      <c r="A29" s="630"/>
      <c r="B29" s="646"/>
      <c r="C29" s="29">
        <v>2020</v>
      </c>
      <c r="D29" s="30">
        <v>1240</v>
      </c>
      <c r="E29" s="31"/>
      <c r="F29" s="31"/>
      <c r="G29" s="32"/>
      <c r="H29" s="33">
        <f t="shared" si="2"/>
        <v>1240</v>
      </c>
    </row>
    <row r="30" spans="1:17" ht="24" customHeight="1" thickBot="1" x14ac:dyDescent="0.3">
      <c r="A30" s="647"/>
      <c r="B30" s="648"/>
      <c r="C30" s="41" t="s">
        <v>13</v>
      </c>
      <c r="D30" s="42">
        <f>SUM(D23:D29)</f>
        <v>1240</v>
      </c>
      <c r="E30" s="43">
        <f>SUM(E23:E29)</f>
        <v>0</v>
      </c>
      <c r="F30" s="43">
        <f>SUM(F23:F29)</f>
        <v>0</v>
      </c>
      <c r="G30" s="43">
        <f>SUM(G23:G29)</f>
        <v>0</v>
      </c>
      <c r="H30" s="45">
        <f t="shared" ref="H30" si="3">SUM(D30:F30)</f>
        <v>1240</v>
      </c>
    </row>
    <row r="31" spans="1:17" x14ac:dyDescent="0.25">
      <c r="A31" s="52"/>
      <c r="B31" s="53"/>
      <c r="D31" s="48"/>
    </row>
    <row r="32" spans="1:17" ht="21" x14ac:dyDescent="0.35">
      <c r="A32" s="54" t="s">
        <v>24</v>
      </c>
      <c r="B32" s="55"/>
      <c r="C32" s="54"/>
      <c r="D32" s="56"/>
      <c r="E32" s="56"/>
      <c r="F32" s="56"/>
      <c r="G32" s="56"/>
      <c r="H32" s="56"/>
      <c r="I32" s="56"/>
      <c r="J32" s="56"/>
      <c r="K32" s="56"/>
      <c r="L32" s="56"/>
      <c r="M32" s="56"/>
      <c r="N32" s="56"/>
      <c r="O32" s="56"/>
    </row>
    <row r="33" spans="1:13" ht="15.75" thickBot="1" x14ac:dyDescent="0.3">
      <c r="B33" s="9"/>
    </row>
    <row r="34" spans="1:13" ht="21" customHeight="1" x14ac:dyDescent="0.25">
      <c r="A34" s="684" t="s">
        <v>25</v>
      </c>
      <c r="B34" s="686" t="s">
        <v>26</v>
      </c>
      <c r="C34" s="688" t="s">
        <v>5</v>
      </c>
      <c r="D34" s="670" t="s">
        <v>27</v>
      </c>
      <c r="E34" s="57" t="s">
        <v>7</v>
      </c>
      <c r="F34" s="58"/>
      <c r="G34" s="58"/>
      <c r="H34" s="58"/>
      <c r="I34" s="58"/>
      <c r="J34" s="58"/>
      <c r="K34" s="59"/>
    </row>
    <row r="35" spans="1:13" ht="98.25" customHeight="1" x14ac:dyDescent="0.25">
      <c r="A35" s="685"/>
      <c r="B35" s="687"/>
      <c r="C35" s="689"/>
      <c r="D35" s="671"/>
      <c r="E35" s="60" t="s">
        <v>14</v>
      </c>
      <c r="F35" s="61" t="s">
        <v>15</v>
      </c>
      <c r="G35" s="61" t="s">
        <v>16</v>
      </c>
      <c r="H35" s="62" t="s">
        <v>17</v>
      </c>
      <c r="I35" s="62" t="s">
        <v>28</v>
      </c>
      <c r="J35" s="63" t="s">
        <v>19</v>
      </c>
      <c r="K35" s="64" t="s">
        <v>20</v>
      </c>
    </row>
    <row r="36" spans="1:13" ht="15" customHeight="1" x14ac:dyDescent="0.25">
      <c r="A36" s="623" t="s">
        <v>229</v>
      </c>
      <c r="B36" s="624"/>
      <c r="C36" s="29">
        <v>2014</v>
      </c>
      <c r="D36" s="65"/>
      <c r="E36" s="66"/>
      <c r="F36" s="67"/>
      <c r="G36" s="67"/>
      <c r="H36" s="67"/>
      <c r="I36" s="67"/>
      <c r="J36" s="67"/>
      <c r="K36" s="68"/>
    </row>
    <row r="37" spans="1:13" x14ac:dyDescent="0.25">
      <c r="A37" s="623"/>
      <c r="B37" s="624"/>
      <c r="C37" s="29">
        <v>2015</v>
      </c>
      <c r="D37" s="65"/>
      <c r="E37" s="34"/>
      <c r="F37" s="31"/>
      <c r="G37" s="31"/>
      <c r="H37" s="31"/>
      <c r="I37" s="31"/>
      <c r="J37" s="31"/>
      <c r="K37" s="35"/>
    </row>
    <row r="38" spans="1:13" x14ac:dyDescent="0.25">
      <c r="A38" s="623"/>
      <c r="B38" s="624"/>
      <c r="C38" s="29">
        <v>2016</v>
      </c>
      <c r="D38" s="65"/>
      <c r="E38" s="34"/>
      <c r="F38" s="31"/>
      <c r="G38" s="31"/>
      <c r="H38" s="31"/>
      <c r="I38" s="31"/>
      <c r="J38" s="31"/>
      <c r="K38" s="35"/>
    </row>
    <row r="39" spans="1:13" x14ac:dyDescent="0.25">
      <c r="A39" s="623"/>
      <c r="B39" s="624"/>
      <c r="C39" s="29">
        <v>2017</v>
      </c>
      <c r="D39" s="69"/>
      <c r="E39" s="39"/>
      <c r="F39" s="37"/>
      <c r="G39" s="37"/>
      <c r="H39" s="37"/>
      <c r="I39" s="37"/>
      <c r="J39" s="37"/>
      <c r="K39" s="40"/>
    </row>
    <row r="40" spans="1:13" x14ac:dyDescent="0.25">
      <c r="A40" s="623"/>
      <c r="B40" s="624"/>
      <c r="C40" s="29">
        <v>2018</v>
      </c>
      <c r="D40" s="65"/>
      <c r="E40" s="34"/>
      <c r="F40" s="31"/>
      <c r="G40" s="31"/>
      <c r="H40" s="31"/>
      <c r="I40" s="31"/>
      <c r="J40" s="31"/>
      <c r="K40" s="35"/>
    </row>
    <row r="41" spans="1:13" x14ac:dyDescent="0.25">
      <c r="A41" s="623"/>
      <c r="B41" s="624"/>
      <c r="C41" s="29">
        <v>2019</v>
      </c>
      <c r="D41" s="65"/>
      <c r="E41" s="34"/>
      <c r="F41" s="31"/>
      <c r="G41" s="31"/>
      <c r="H41" s="31"/>
      <c r="I41" s="31"/>
      <c r="J41" s="31"/>
      <c r="K41" s="35"/>
    </row>
    <row r="42" spans="1:13" ht="17.25" customHeight="1" x14ac:dyDescent="0.25">
      <c r="A42" s="623"/>
      <c r="B42" s="624"/>
      <c r="C42" s="29">
        <v>2020</v>
      </c>
      <c r="D42" s="65">
        <v>3</v>
      </c>
      <c r="E42" s="34">
        <v>3</v>
      </c>
      <c r="F42" s="31"/>
      <c r="G42" s="31"/>
      <c r="H42" s="31"/>
      <c r="I42" s="31"/>
      <c r="J42" s="31"/>
      <c r="K42" s="35"/>
    </row>
    <row r="43" spans="1:13" ht="35.25" customHeight="1" thickBot="1" x14ac:dyDescent="0.3">
      <c r="A43" s="625"/>
      <c r="B43" s="626"/>
      <c r="C43" s="41" t="s">
        <v>13</v>
      </c>
      <c r="D43" s="70">
        <f>SUM(D36:D42)</f>
        <v>3</v>
      </c>
      <c r="E43" s="46">
        <f t="shared" ref="E43:J43" si="4">SUM(E36:E42)</f>
        <v>3</v>
      </c>
      <c r="F43" s="43">
        <f t="shared" si="4"/>
        <v>0</v>
      </c>
      <c r="G43" s="43">
        <f t="shared" si="4"/>
        <v>0</v>
      </c>
      <c r="H43" s="43">
        <f t="shared" si="4"/>
        <v>0</v>
      </c>
      <c r="I43" s="43">
        <f t="shared" si="4"/>
        <v>0</v>
      </c>
      <c r="J43" s="43">
        <f t="shared" si="4"/>
        <v>0</v>
      </c>
      <c r="K43" s="47">
        <f>SUM(K36:K42)</f>
        <v>0</v>
      </c>
    </row>
    <row r="44" spans="1:13" x14ac:dyDescent="0.25">
      <c r="B44" s="9"/>
    </row>
    <row r="45" spans="1:13" x14ac:dyDescent="0.25">
      <c r="B45" s="9"/>
    </row>
    <row r="46" spans="1:13" ht="21" x14ac:dyDescent="0.35">
      <c r="A46" s="71" t="s">
        <v>30</v>
      </c>
      <c r="B46" s="72"/>
      <c r="C46" s="71"/>
      <c r="D46" s="73"/>
      <c r="E46" s="73"/>
      <c r="F46" s="73"/>
      <c r="G46" s="73"/>
      <c r="H46" s="73"/>
      <c r="I46" s="73"/>
      <c r="J46" s="73"/>
      <c r="K46" s="73"/>
      <c r="L46" s="74"/>
      <c r="M46" s="74"/>
    </row>
    <row r="47" spans="1:13" ht="14.25" customHeight="1" thickBot="1" x14ac:dyDescent="0.3">
      <c r="A47" s="75"/>
      <c r="B47" s="76"/>
    </row>
    <row r="48" spans="1:13" ht="14.25" customHeight="1" x14ac:dyDescent="0.25">
      <c r="A48" s="676" t="s">
        <v>31</v>
      </c>
      <c r="B48" s="678" t="s">
        <v>32</v>
      </c>
      <c r="C48" s="680" t="s">
        <v>5</v>
      </c>
      <c r="D48" s="682" t="s">
        <v>33</v>
      </c>
      <c r="E48" s="77" t="s">
        <v>7</v>
      </c>
      <c r="F48" s="78"/>
      <c r="G48" s="78"/>
      <c r="H48" s="78"/>
      <c r="I48" s="78"/>
      <c r="J48" s="78"/>
      <c r="K48" s="79"/>
    </row>
    <row r="49" spans="1:14" s="10" customFormat="1" ht="117" customHeight="1" x14ac:dyDescent="0.25">
      <c r="A49" s="677"/>
      <c r="B49" s="679"/>
      <c r="C49" s="681"/>
      <c r="D49" s="683"/>
      <c r="E49" s="80" t="s">
        <v>14</v>
      </c>
      <c r="F49" s="81" t="s">
        <v>15</v>
      </c>
      <c r="G49" s="81" t="s">
        <v>16</v>
      </c>
      <c r="H49" s="82" t="s">
        <v>17</v>
      </c>
      <c r="I49" s="82" t="s">
        <v>28</v>
      </c>
      <c r="J49" s="83" t="s">
        <v>19</v>
      </c>
      <c r="K49" s="84" t="s">
        <v>20</v>
      </c>
    </row>
    <row r="50" spans="1:14" ht="15" customHeight="1" x14ac:dyDescent="0.25">
      <c r="A50" s="630" t="s">
        <v>21</v>
      </c>
      <c r="B50" s="646"/>
      <c r="C50" s="29">
        <v>2014</v>
      </c>
      <c r="D50" s="85"/>
      <c r="E50" s="34"/>
      <c r="F50" s="31"/>
      <c r="G50" s="31"/>
      <c r="H50" s="31"/>
      <c r="I50" s="31"/>
      <c r="J50" s="31"/>
      <c r="K50" s="35"/>
    </row>
    <row r="51" spans="1:14" x14ac:dyDescent="0.25">
      <c r="A51" s="630"/>
      <c r="B51" s="646"/>
      <c r="C51" s="29">
        <v>2015</v>
      </c>
      <c r="D51" s="85"/>
      <c r="E51" s="34"/>
      <c r="F51" s="31"/>
      <c r="G51" s="31"/>
      <c r="H51" s="31"/>
      <c r="I51" s="31"/>
      <c r="J51" s="31"/>
      <c r="K51" s="35"/>
    </row>
    <row r="52" spans="1:14" x14ac:dyDescent="0.25">
      <c r="A52" s="630"/>
      <c r="B52" s="646"/>
      <c r="C52" s="29">
        <v>2016</v>
      </c>
      <c r="D52" s="85"/>
      <c r="E52" s="34"/>
      <c r="F52" s="31"/>
      <c r="G52" s="31"/>
      <c r="H52" s="31"/>
      <c r="I52" s="31"/>
      <c r="J52" s="31"/>
      <c r="K52" s="35"/>
    </row>
    <row r="53" spans="1:14" x14ac:dyDescent="0.25">
      <c r="A53" s="630"/>
      <c r="B53" s="646"/>
      <c r="C53" s="29">
        <v>2017</v>
      </c>
      <c r="D53" s="86"/>
      <c r="E53" s="39"/>
      <c r="F53" s="37"/>
      <c r="G53" s="37"/>
      <c r="H53" s="37"/>
      <c r="I53" s="37"/>
      <c r="J53" s="37"/>
      <c r="K53" s="40"/>
    </row>
    <row r="54" spans="1:14" x14ac:dyDescent="0.25">
      <c r="A54" s="630"/>
      <c r="B54" s="646"/>
      <c r="C54" s="29">
        <v>2018</v>
      </c>
      <c r="D54" s="85"/>
      <c r="E54" s="34"/>
      <c r="F54" s="31"/>
      <c r="G54" s="31"/>
      <c r="H54" s="31"/>
      <c r="I54" s="31"/>
      <c r="J54" s="31"/>
      <c r="K54" s="35"/>
    </row>
    <row r="55" spans="1:14" x14ac:dyDescent="0.25">
      <c r="A55" s="630"/>
      <c r="B55" s="646"/>
      <c r="C55" s="29">
        <v>2019</v>
      </c>
      <c r="D55" s="85"/>
      <c r="E55" s="34"/>
      <c r="F55" s="31"/>
      <c r="G55" s="31"/>
      <c r="H55" s="31"/>
      <c r="I55" s="31"/>
      <c r="J55" s="31"/>
      <c r="K55" s="35"/>
    </row>
    <row r="56" spans="1:14" x14ac:dyDescent="0.25">
      <c r="A56" s="630"/>
      <c r="B56" s="646"/>
      <c r="C56" s="29">
        <v>2020</v>
      </c>
      <c r="D56" s="85"/>
      <c r="E56" s="34"/>
      <c r="F56" s="31"/>
      <c r="G56" s="31"/>
      <c r="H56" s="31"/>
      <c r="I56" s="31"/>
      <c r="J56" s="31"/>
      <c r="K56" s="35"/>
    </row>
    <row r="57" spans="1:14" ht="94.9" customHeight="1" thickBot="1" x14ac:dyDescent="0.3">
      <c r="A57" s="647"/>
      <c r="B57" s="648"/>
      <c r="C57" s="41" t="s">
        <v>13</v>
      </c>
      <c r="D57" s="87">
        <f t="shared" ref="D57:I57" si="5">SUM(D50:D56)</f>
        <v>0</v>
      </c>
      <c r="E57" s="46">
        <f t="shared" si="5"/>
        <v>0</v>
      </c>
      <c r="F57" s="43">
        <f t="shared" si="5"/>
        <v>0</v>
      </c>
      <c r="G57" s="43">
        <f t="shared" si="5"/>
        <v>0</v>
      </c>
      <c r="H57" s="43">
        <f t="shared" si="5"/>
        <v>0</v>
      </c>
      <c r="I57" s="43">
        <f t="shared" si="5"/>
        <v>0</v>
      </c>
      <c r="J57" s="43">
        <f>SUM(J50:J56)</f>
        <v>0</v>
      </c>
      <c r="K57" s="47">
        <f>SUM(K50:K56)</f>
        <v>0</v>
      </c>
    </row>
    <row r="58" spans="1:14" x14ac:dyDescent="0.25">
      <c r="B58" s="9"/>
    </row>
    <row r="59" spans="1:14" ht="21" x14ac:dyDescent="0.35">
      <c r="A59" s="88" t="s">
        <v>34</v>
      </c>
      <c r="B59" s="89"/>
      <c r="C59" s="88"/>
      <c r="D59" s="90"/>
      <c r="E59" s="90"/>
      <c r="F59" s="90"/>
      <c r="G59" s="90"/>
      <c r="H59" s="90"/>
      <c r="I59" s="90"/>
      <c r="J59" s="90"/>
      <c r="K59" s="90"/>
      <c r="L59" s="90"/>
      <c r="M59" s="10"/>
    </row>
    <row r="60" spans="1:14" ht="15" customHeight="1" thickBot="1" x14ac:dyDescent="0.4">
      <c r="A60" s="91"/>
      <c r="B60" s="76"/>
      <c r="M60" s="10"/>
    </row>
    <row r="61" spans="1:14" s="10" customFormat="1" x14ac:dyDescent="0.25">
      <c r="A61" s="665" t="s">
        <v>35</v>
      </c>
      <c r="B61" s="657" t="s">
        <v>36</v>
      </c>
      <c r="C61" s="666" t="s">
        <v>5</v>
      </c>
      <c r="D61" s="92"/>
      <c r="E61" s="93"/>
      <c r="F61" s="94" t="s">
        <v>37</v>
      </c>
      <c r="G61" s="95"/>
      <c r="H61" s="95"/>
      <c r="I61" s="95"/>
      <c r="J61" s="95"/>
      <c r="K61" s="95"/>
      <c r="L61" s="96"/>
      <c r="N61" s="97"/>
    </row>
    <row r="62" spans="1:14" s="10" customFormat="1" ht="90" customHeight="1" x14ac:dyDescent="0.25">
      <c r="A62" s="656"/>
      <c r="B62" s="658"/>
      <c r="C62" s="667"/>
      <c r="D62" s="98" t="s">
        <v>38</v>
      </c>
      <c r="E62" s="99" t="s">
        <v>39</v>
      </c>
      <c r="F62" s="100" t="s">
        <v>14</v>
      </c>
      <c r="G62" s="101" t="s">
        <v>15</v>
      </c>
      <c r="H62" s="101" t="s">
        <v>16</v>
      </c>
      <c r="I62" s="102" t="s">
        <v>17</v>
      </c>
      <c r="J62" s="102" t="s">
        <v>28</v>
      </c>
      <c r="K62" s="103" t="s">
        <v>19</v>
      </c>
      <c r="L62" s="104" t="s">
        <v>20</v>
      </c>
    </row>
    <row r="63" spans="1:14" x14ac:dyDescent="0.25">
      <c r="A63" s="630" t="s">
        <v>230</v>
      </c>
      <c r="B63" s="646"/>
      <c r="C63" s="29">
        <v>2014</v>
      </c>
      <c r="D63" s="30"/>
      <c r="E63" s="31"/>
      <c r="F63" s="34"/>
      <c r="G63" s="31"/>
      <c r="H63" s="31"/>
      <c r="I63" s="31"/>
      <c r="J63" s="31"/>
      <c r="K63" s="31"/>
      <c r="L63" s="35"/>
      <c r="M63" s="10"/>
    </row>
    <row r="64" spans="1:14" x14ac:dyDescent="0.25">
      <c r="A64" s="630"/>
      <c r="B64" s="646"/>
      <c r="C64" s="29">
        <v>2015</v>
      </c>
      <c r="D64" s="30"/>
      <c r="E64" s="31"/>
      <c r="F64" s="34"/>
      <c r="G64" s="31"/>
      <c r="H64" s="31"/>
      <c r="I64" s="31"/>
      <c r="J64" s="31"/>
      <c r="K64" s="31"/>
      <c r="L64" s="35"/>
      <c r="M64" s="10"/>
    </row>
    <row r="65" spans="1:13" x14ac:dyDescent="0.25">
      <c r="A65" s="630"/>
      <c r="B65" s="646"/>
      <c r="C65" s="29">
        <v>2016</v>
      </c>
      <c r="D65" s="30"/>
      <c r="E65" s="31"/>
      <c r="F65" s="34"/>
      <c r="G65" s="31"/>
      <c r="H65" s="31"/>
      <c r="I65" s="31"/>
      <c r="J65" s="31"/>
      <c r="K65" s="31"/>
      <c r="L65" s="35"/>
      <c r="M65" s="10"/>
    </row>
    <row r="66" spans="1:13" x14ac:dyDescent="0.25">
      <c r="A66" s="630"/>
      <c r="B66" s="646"/>
      <c r="C66" s="29">
        <v>2017</v>
      </c>
      <c r="D66" s="36"/>
      <c r="E66" s="37"/>
      <c r="F66" s="39"/>
      <c r="G66" s="37"/>
      <c r="H66" s="37"/>
      <c r="I66" s="37"/>
      <c r="J66" s="37"/>
      <c r="K66" s="37"/>
      <c r="L66" s="40"/>
      <c r="M66" s="10"/>
    </row>
    <row r="67" spans="1:13" x14ac:dyDescent="0.25">
      <c r="A67" s="630"/>
      <c r="B67" s="646"/>
      <c r="C67" s="29">
        <v>2018</v>
      </c>
      <c r="D67" s="30"/>
      <c r="E67" s="31"/>
      <c r="F67" s="34"/>
      <c r="G67" s="31"/>
      <c r="H67" s="31"/>
      <c r="I67" s="31"/>
      <c r="J67" s="31"/>
      <c r="K67" s="31"/>
      <c r="L67" s="35"/>
      <c r="M67" s="10"/>
    </row>
    <row r="68" spans="1:13" x14ac:dyDescent="0.25">
      <c r="A68" s="630"/>
      <c r="B68" s="646"/>
      <c r="C68" s="29">
        <v>2019</v>
      </c>
      <c r="D68" s="30"/>
      <c r="E68" s="31"/>
      <c r="F68" s="34"/>
      <c r="G68" s="31"/>
      <c r="H68" s="31"/>
      <c r="I68" s="31"/>
      <c r="J68" s="31"/>
      <c r="K68" s="31"/>
      <c r="L68" s="35"/>
      <c r="M68" s="10"/>
    </row>
    <row r="69" spans="1:13" x14ac:dyDescent="0.25">
      <c r="A69" s="630"/>
      <c r="B69" s="646"/>
      <c r="C69" s="29">
        <v>2020</v>
      </c>
      <c r="D69" s="30">
        <v>1</v>
      </c>
      <c r="E69" s="31">
        <v>8</v>
      </c>
      <c r="F69" s="34"/>
      <c r="G69" s="31"/>
      <c r="H69" s="31"/>
      <c r="I69" s="31"/>
      <c r="J69" s="31"/>
      <c r="K69" s="31"/>
      <c r="L69" s="35">
        <v>1</v>
      </c>
      <c r="M69" s="10"/>
    </row>
    <row r="70" spans="1:13" ht="33" customHeight="1" thickBot="1" x14ac:dyDescent="0.3">
      <c r="A70" s="647"/>
      <c r="B70" s="648"/>
      <c r="C70" s="41" t="s">
        <v>13</v>
      </c>
      <c r="D70" s="42">
        <f t="shared" ref="D70:K70" si="6">SUM(D63:D69)</f>
        <v>1</v>
      </c>
      <c r="E70" s="43">
        <f t="shared" si="6"/>
        <v>8</v>
      </c>
      <c r="F70" s="46">
        <f t="shared" si="6"/>
        <v>0</v>
      </c>
      <c r="G70" s="43">
        <f t="shared" si="6"/>
        <v>0</v>
      </c>
      <c r="H70" s="43">
        <f t="shared" si="6"/>
        <v>0</v>
      </c>
      <c r="I70" s="43">
        <f t="shared" si="6"/>
        <v>0</v>
      </c>
      <c r="J70" s="43">
        <f t="shared" si="6"/>
        <v>0</v>
      </c>
      <c r="K70" s="43">
        <f t="shared" si="6"/>
        <v>0</v>
      </c>
      <c r="L70" s="47">
        <f>SUM(L63:L69)</f>
        <v>1</v>
      </c>
      <c r="M70" s="10"/>
    </row>
    <row r="71" spans="1:13" ht="15.75" thickBot="1" x14ac:dyDescent="0.3">
      <c r="A71" s="105"/>
      <c r="B71" s="106"/>
      <c r="D71" s="48"/>
    </row>
    <row r="72" spans="1:13" s="10" customFormat="1" ht="18.95" customHeight="1" x14ac:dyDescent="0.25">
      <c r="A72" s="665" t="s">
        <v>40</v>
      </c>
      <c r="B72" s="657" t="s">
        <v>41</v>
      </c>
      <c r="C72" s="666" t="s">
        <v>5</v>
      </c>
      <c r="D72" s="663" t="s">
        <v>42</v>
      </c>
      <c r="E72" s="94" t="s">
        <v>43</v>
      </c>
      <c r="F72" s="95"/>
      <c r="G72" s="95"/>
      <c r="H72" s="95"/>
      <c r="I72" s="95"/>
      <c r="J72" s="95"/>
      <c r="K72" s="96"/>
      <c r="L72"/>
      <c r="M72" s="97"/>
    </row>
    <row r="73" spans="1:13" s="10" customFormat="1" ht="93.75" customHeight="1" x14ac:dyDescent="0.25">
      <c r="A73" s="656"/>
      <c r="B73" s="658"/>
      <c r="C73" s="667"/>
      <c r="D73" s="664"/>
      <c r="E73" s="100" t="s">
        <v>14</v>
      </c>
      <c r="F73" s="227" t="s">
        <v>15</v>
      </c>
      <c r="G73" s="101" t="s">
        <v>16</v>
      </c>
      <c r="H73" s="102" t="s">
        <v>17</v>
      </c>
      <c r="I73" s="102" t="s">
        <v>28</v>
      </c>
      <c r="J73" s="103" t="s">
        <v>19</v>
      </c>
      <c r="K73" s="104" t="s">
        <v>20</v>
      </c>
      <c r="L73"/>
    </row>
    <row r="74" spans="1:13" ht="15" customHeight="1" x14ac:dyDescent="0.25">
      <c r="A74" s="630" t="s">
        <v>21</v>
      </c>
      <c r="B74" s="646"/>
      <c r="C74" s="29">
        <v>2014</v>
      </c>
      <c r="D74" s="31"/>
      <c r="E74" s="34"/>
      <c r="F74" s="31"/>
      <c r="G74" s="31"/>
      <c r="H74" s="31"/>
      <c r="I74" s="31"/>
      <c r="J74" s="31"/>
      <c r="K74" s="35"/>
    </row>
    <row r="75" spans="1:13" x14ac:dyDescent="0.25">
      <c r="A75" s="630"/>
      <c r="B75" s="646"/>
      <c r="C75" s="29">
        <v>2015</v>
      </c>
      <c r="D75" s="31"/>
      <c r="E75" s="34"/>
      <c r="F75" s="31"/>
      <c r="G75" s="31"/>
      <c r="H75" s="31"/>
      <c r="I75" s="31"/>
      <c r="J75" s="31"/>
      <c r="K75" s="35"/>
    </row>
    <row r="76" spans="1:13" x14ac:dyDescent="0.25">
      <c r="A76" s="630"/>
      <c r="B76" s="646"/>
      <c r="C76" s="29">
        <v>2016</v>
      </c>
      <c r="D76" s="31"/>
      <c r="E76" s="34"/>
      <c r="F76" s="31"/>
      <c r="G76" s="31"/>
      <c r="H76" s="31"/>
      <c r="I76" s="31"/>
      <c r="J76" s="31"/>
      <c r="K76" s="35"/>
    </row>
    <row r="77" spans="1:13" x14ac:dyDescent="0.25">
      <c r="A77" s="630"/>
      <c r="B77" s="646"/>
      <c r="C77" s="29">
        <v>2017</v>
      </c>
      <c r="D77" s="37"/>
      <c r="E77" s="39"/>
      <c r="F77" s="37"/>
      <c r="G77" s="37"/>
      <c r="H77" s="37"/>
      <c r="I77" s="37"/>
      <c r="J77" s="37"/>
      <c r="K77" s="40"/>
    </row>
    <row r="78" spans="1:13" x14ac:dyDescent="0.25">
      <c r="A78" s="630"/>
      <c r="B78" s="646"/>
      <c r="C78" s="29">
        <v>2018</v>
      </c>
      <c r="D78" s="31"/>
      <c r="E78" s="34"/>
      <c r="F78" s="31"/>
      <c r="G78" s="31"/>
      <c r="H78" s="31"/>
      <c r="I78" s="31"/>
      <c r="J78" s="31"/>
      <c r="K78" s="35"/>
    </row>
    <row r="79" spans="1:13" x14ac:dyDescent="0.25">
      <c r="A79" s="630"/>
      <c r="B79" s="646"/>
      <c r="C79" s="29">
        <v>2019</v>
      </c>
      <c r="D79" s="31"/>
      <c r="E79" s="34"/>
      <c r="F79" s="31"/>
      <c r="G79" s="31"/>
      <c r="H79" s="31"/>
      <c r="I79" s="31"/>
      <c r="J79" s="31"/>
      <c r="K79" s="35"/>
    </row>
    <row r="80" spans="1:13" x14ac:dyDescent="0.25">
      <c r="A80" s="630"/>
      <c r="B80" s="646"/>
      <c r="C80" s="29">
        <v>2020</v>
      </c>
      <c r="D80" s="31"/>
      <c r="E80" s="34"/>
      <c r="F80" s="31"/>
      <c r="G80" s="31"/>
      <c r="H80" s="31"/>
      <c r="I80" s="31"/>
      <c r="J80" s="31"/>
      <c r="K80" s="35"/>
    </row>
    <row r="81" spans="1:14" ht="42" customHeight="1" thickBot="1" x14ac:dyDescent="0.3">
      <c r="A81" s="647"/>
      <c r="B81" s="648"/>
      <c r="C81" s="41" t="s">
        <v>13</v>
      </c>
      <c r="D81" s="43">
        <f t="shared" ref="D81:J81" si="7">SUM(D74:D80)</f>
        <v>0</v>
      </c>
      <c r="E81" s="46">
        <f t="shared" si="7"/>
        <v>0</v>
      </c>
      <c r="F81" s="43">
        <f t="shared" si="7"/>
        <v>0</v>
      </c>
      <c r="G81" s="43">
        <f t="shared" si="7"/>
        <v>0</v>
      </c>
      <c r="H81" s="43">
        <f t="shared" si="7"/>
        <v>0</v>
      </c>
      <c r="I81" s="43">
        <f t="shared" si="7"/>
        <v>0</v>
      </c>
      <c r="J81" s="43">
        <f t="shared" si="7"/>
        <v>0</v>
      </c>
      <c r="K81" s="47">
        <f>SUM(K74:K80)</f>
        <v>0</v>
      </c>
    </row>
    <row r="82" spans="1:14" ht="15" customHeight="1" thickBot="1" x14ac:dyDescent="0.4">
      <c r="A82" s="91"/>
      <c r="B82" s="76"/>
    </row>
    <row r="83" spans="1:14" ht="24.95" customHeight="1" x14ac:dyDescent="0.25">
      <c r="A83" s="665" t="s">
        <v>44</v>
      </c>
      <c r="B83" s="657" t="s">
        <v>41</v>
      </c>
      <c r="C83" s="666" t="s">
        <v>5</v>
      </c>
      <c r="D83" s="668" t="s">
        <v>45</v>
      </c>
      <c r="E83" s="94" t="s">
        <v>46</v>
      </c>
      <c r="F83" s="95"/>
      <c r="G83" s="95"/>
      <c r="H83" s="95"/>
      <c r="I83" s="95"/>
      <c r="J83" s="95"/>
      <c r="K83" s="96"/>
      <c r="L83" s="10"/>
    </row>
    <row r="84" spans="1:14" s="10" customFormat="1" ht="93.75" customHeight="1" x14ac:dyDescent="0.25">
      <c r="A84" s="656"/>
      <c r="B84" s="658"/>
      <c r="C84" s="667"/>
      <c r="D84" s="669"/>
      <c r="E84" s="100" t="s">
        <v>14</v>
      </c>
      <c r="F84" s="101" t="s">
        <v>15</v>
      </c>
      <c r="G84" s="101" t="s">
        <v>16</v>
      </c>
      <c r="H84" s="102" t="s">
        <v>17</v>
      </c>
      <c r="I84" s="102" t="s">
        <v>28</v>
      </c>
      <c r="J84" s="103" t="s">
        <v>19</v>
      </c>
      <c r="K84" s="104" t="s">
        <v>20</v>
      </c>
      <c r="L84"/>
    </row>
    <row r="85" spans="1:14" s="10" customFormat="1" ht="18" customHeight="1" x14ac:dyDescent="0.25">
      <c r="A85" s="630" t="s">
        <v>21</v>
      </c>
      <c r="B85" s="646"/>
      <c r="C85" s="29">
        <v>2014</v>
      </c>
      <c r="D85" s="31"/>
      <c r="E85" s="34"/>
      <c r="F85" s="31"/>
      <c r="G85" s="31"/>
      <c r="H85" s="31"/>
      <c r="I85" s="31"/>
      <c r="J85" s="31"/>
      <c r="K85" s="35"/>
      <c r="L85"/>
    </row>
    <row r="86" spans="1:14" ht="15.95" customHeight="1" x14ac:dyDescent="0.25">
      <c r="A86" s="630"/>
      <c r="B86" s="646"/>
      <c r="C86" s="29">
        <v>2015</v>
      </c>
      <c r="D86" s="31"/>
      <c r="E86" s="34"/>
      <c r="F86" s="31"/>
      <c r="G86" s="31"/>
      <c r="H86" s="31"/>
      <c r="I86" s="31"/>
      <c r="J86" s="31"/>
      <c r="K86" s="35"/>
    </row>
    <row r="87" spans="1:14" x14ac:dyDescent="0.25">
      <c r="A87" s="630"/>
      <c r="B87" s="646"/>
      <c r="C87" s="29">
        <v>2016</v>
      </c>
      <c r="D87" s="31"/>
      <c r="E87" s="34"/>
      <c r="F87" s="31"/>
      <c r="G87" s="31"/>
      <c r="H87" s="31"/>
      <c r="I87" s="31"/>
      <c r="J87" s="31"/>
      <c r="K87" s="35"/>
    </row>
    <row r="88" spans="1:14" x14ac:dyDescent="0.25">
      <c r="A88" s="630"/>
      <c r="B88" s="646"/>
      <c r="C88" s="29">
        <v>2017</v>
      </c>
      <c r="D88" s="37"/>
      <c r="E88" s="39"/>
      <c r="F88" s="37"/>
      <c r="G88" s="37"/>
      <c r="H88" s="37"/>
      <c r="I88" s="37"/>
      <c r="J88" s="37"/>
      <c r="K88" s="40"/>
    </row>
    <row r="89" spans="1:14" x14ac:dyDescent="0.25">
      <c r="A89" s="630"/>
      <c r="B89" s="646"/>
      <c r="C89" s="29">
        <v>2018</v>
      </c>
      <c r="D89" s="31"/>
      <c r="E89" s="34"/>
      <c r="F89" s="31"/>
      <c r="G89" s="31"/>
      <c r="H89" s="31"/>
      <c r="I89" s="31"/>
      <c r="J89" s="31"/>
      <c r="K89" s="35"/>
      <c r="L89" s="10"/>
    </row>
    <row r="90" spans="1:14" x14ac:dyDescent="0.25">
      <c r="A90" s="630"/>
      <c r="B90" s="646"/>
      <c r="C90" s="29">
        <v>2019</v>
      </c>
      <c r="D90" s="31"/>
      <c r="E90" s="34"/>
      <c r="F90" s="31"/>
      <c r="G90" s="31"/>
      <c r="H90" s="31"/>
      <c r="I90" s="31"/>
      <c r="J90" s="31"/>
      <c r="K90" s="35"/>
    </row>
    <row r="91" spans="1:14" x14ac:dyDescent="0.25">
      <c r="A91" s="630"/>
      <c r="B91" s="646"/>
      <c r="C91" s="29">
        <v>2020</v>
      </c>
      <c r="D91" s="31"/>
      <c r="E91" s="34"/>
      <c r="F91" s="31"/>
      <c r="G91" s="31"/>
      <c r="H91" s="31"/>
      <c r="I91" s="31"/>
      <c r="J91" s="31"/>
      <c r="K91" s="35"/>
    </row>
    <row r="92" spans="1:14" ht="18.95" customHeight="1" thickBot="1" x14ac:dyDescent="0.3">
      <c r="A92" s="647"/>
      <c r="B92" s="648"/>
      <c r="C92" s="41" t="s">
        <v>13</v>
      </c>
      <c r="D92" s="43">
        <f t="shared" ref="D92:J92" si="8">SUM(D85:D91)</f>
        <v>0</v>
      </c>
      <c r="E92" s="46">
        <f t="shared" si="8"/>
        <v>0</v>
      </c>
      <c r="F92" s="43">
        <f t="shared" si="8"/>
        <v>0</v>
      </c>
      <c r="G92" s="43">
        <f t="shared" si="8"/>
        <v>0</v>
      </c>
      <c r="H92" s="43">
        <f t="shared" si="8"/>
        <v>0</v>
      </c>
      <c r="I92" s="43">
        <f t="shared" si="8"/>
        <v>0</v>
      </c>
      <c r="J92" s="43">
        <f t="shared" si="8"/>
        <v>0</v>
      </c>
      <c r="K92" s="47">
        <f>SUM(K85:K91)</f>
        <v>0</v>
      </c>
    </row>
    <row r="93" spans="1:14" ht="18.75" customHeight="1" thickBot="1" x14ac:dyDescent="0.4">
      <c r="A93" s="91"/>
      <c r="B93" s="76"/>
    </row>
    <row r="94" spans="1:14" x14ac:dyDescent="0.25">
      <c r="A94" s="655" t="s">
        <v>47</v>
      </c>
      <c r="B94" s="657" t="s">
        <v>48</v>
      </c>
      <c r="C94" s="290" t="s">
        <v>5</v>
      </c>
      <c r="D94" s="108" t="s">
        <v>49</v>
      </c>
      <c r="E94" s="109"/>
      <c r="F94" s="109"/>
      <c r="G94" s="110"/>
      <c r="H94" s="10"/>
      <c r="I94" s="10"/>
      <c r="J94" s="10"/>
      <c r="K94" s="10"/>
    </row>
    <row r="95" spans="1:14" ht="64.5" x14ac:dyDescent="0.25">
      <c r="A95" s="656"/>
      <c r="B95" s="658"/>
      <c r="C95" s="291"/>
      <c r="D95" s="98" t="s">
        <v>50</v>
      </c>
      <c r="E95" s="99" t="s">
        <v>51</v>
      </c>
      <c r="F95" s="99" t="s">
        <v>52</v>
      </c>
      <c r="G95" s="112" t="s">
        <v>13</v>
      </c>
      <c r="H95" s="10"/>
      <c r="I95" s="10"/>
      <c r="J95" s="10"/>
      <c r="K95" s="10"/>
      <c r="L95" s="10"/>
      <c r="M95" s="10"/>
      <c r="N95" s="10"/>
    </row>
    <row r="96" spans="1:14" s="10" customFormat="1" ht="26.25" customHeight="1" x14ac:dyDescent="0.25">
      <c r="A96" s="630" t="s">
        <v>231</v>
      </c>
      <c r="B96" s="646"/>
      <c r="C96" s="29">
        <v>2015</v>
      </c>
      <c r="D96" s="30"/>
      <c r="E96" s="31"/>
      <c r="F96" s="31"/>
      <c r="G96" s="33">
        <f t="shared" ref="G96:G101" si="9">SUM(D96:F96)</f>
        <v>0</v>
      </c>
      <c r="H96"/>
      <c r="I96"/>
      <c r="J96"/>
      <c r="K96"/>
    </row>
    <row r="97" spans="1:14" s="10" customFormat="1" ht="16.5" customHeight="1" x14ac:dyDescent="0.25">
      <c r="A97" s="630"/>
      <c r="B97" s="646"/>
      <c r="C97" s="29">
        <v>2016</v>
      </c>
      <c r="D97" s="30"/>
      <c r="E97" s="31"/>
      <c r="F97" s="31"/>
      <c r="G97" s="33">
        <f t="shared" si="9"/>
        <v>0</v>
      </c>
      <c r="H97"/>
      <c r="I97"/>
      <c r="J97"/>
      <c r="K97"/>
      <c r="L97"/>
      <c r="M97"/>
      <c r="N97"/>
    </row>
    <row r="98" spans="1:14" x14ac:dyDescent="0.25">
      <c r="A98" s="630"/>
      <c r="B98" s="646"/>
      <c r="C98" s="29">
        <v>2017</v>
      </c>
      <c r="D98" s="36"/>
      <c r="E98" s="37"/>
      <c r="F98" s="37"/>
      <c r="G98" s="33">
        <f t="shared" si="9"/>
        <v>0</v>
      </c>
    </row>
    <row r="99" spans="1:14" x14ac:dyDescent="0.25">
      <c r="A99" s="630"/>
      <c r="B99" s="646"/>
      <c r="C99" s="29">
        <v>2018</v>
      </c>
      <c r="D99" s="30"/>
      <c r="E99" s="31"/>
      <c r="F99" s="31"/>
      <c r="G99" s="33">
        <f t="shared" si="9"/>
        <v>0</v>
      </c>
    </row>
    <row r="100" spans="1:14" x14ac:dyDescent="0.25">
      <c r="A100" s="630"/>
      <c r="B100" s="646"/>
      <c r="C100" s="29">
        <v>2019</v>
      </c>
      <c r="D100" s="30"/>
      <c r="E100" s="31"/>
      <c r="F100" s="31"/>
      <c r="G100" s="33">
        <f t="shared" si="9"/>
        <v>0</v>
      </c>
    </row>
    <row r="101" spans="1:14" x14ac:dyDescent="0.25">
      <c r="A101" s="630"/>
      <c r="B101" s="646"/>
      <c r="C101" s="29">
        <v>2020</v>
      </c>
      <c r="D101" s="30">
        <v>66</v>
      </c>
      <c r="E101" s="31"/>
      <c r="F101" s="31"/>
      <c r="G101" s="33">
        <f t="shared" si="9"/>
        <v>66</v>
      </c>
    </row>
    <row r="102" spans="1:14" ht="15.75" thickBot="1" x14ac:dyDescent="0.3">
      <c r="A102" s="647"/>
      <c r="B102" s="648"/>
      <c r="C102" s="41" t="s">
        <v>13</v>
      </c>
      <c r="D102" s="42">
        <f>SUM(D96:D101)</f>
        <v>66</v>
      </c>
      <c r="E102" s="43">
        <f>SUM(E96:E101)</f>
        <v>0</v>
      </c>
      <c r="F102" s="43">
        <f>SUM(F96:F101)</f>
        <v>0</v>
      </c>
      <c r="G102" s="113">
        <f>SUM(G95:G101)</f>
        <v>66</v>
      </c>
    </row>
    <row r="103" spans="1:14" x14ac:dyDescent="0.25">
      <c r="A103" s="106"/>
      <c r="B103" s="114"/>
      <c r="C103" s="48"/>
      <c r="D103" s="48"/>
      <c r="J103" s="75"/>
    </row>
    <row r="104" spans="1:14" ht="21" x14ac:dyDescent="0.35">
      <c r="A104" s="115" t="s">
        <v>53</v>
      </c>
      <c r="B104" s="116"/>
      <c r="C104" s="115"/>
      <c r="D104" s="117"/>
      <c r="E104" s="117"/>
      <c r="F104" s="117"/>
      <c r="G104" s="117"/>
      <c r="H104" s="117"/>
      <c r="I104" s="117"/>
      <c r="J104" s="117"/>
      <c r="K104" s="117"/>
      <c r="L104" s="117"/>
    </row>
    <row r="105" spans="1:14" ht="15.75" thickBot="1" x14ac:dyDescent="0.3">
      <c r="B105" s="9"/>
    </row>
    <row r="106" spans="1:14" s="10" customFormat="1" ht="47.25" customHeight="1" x14ac:dyDescent="0.25">
      <c r="A106" s="659" t="s">
        <v>54</v>
      </c>
      <c r="B106" s="661" t="s">
        <v>55</v>
      </c>
      <c r="C106" s="644" t="s">
        <v>5</v>
      </c>
      <c r="D106" s="118" t="s">
        <v>56</v>
      </c>
      <c r="E106" s="118"/>
      <c r="F106" s="119"/>
      <c r="G106" s="119"/>
      <c r="H106" s="120" t="s">
        <v>57</v>
      </c>
      <c r="I106" s="118"/>
      <c r="J106" s="121"/>
    </row>
    <row r="107" spans="1:14" s="10" customFormat="1" ht="87.75" customHeight="1" x14ac:dyDescent="0.25">
      <c r="A107" s="660"/>
      <c r="B107" s="662"/>
      <c r="C107" s="645"/>
      <c r="D107" s="122" t="s">
        <v>58</v>
      </c>
      <c r="E107" s="123" t="s">
        <v>59</v>
      </c>
      <c r="F107" s="124" t="s">
        <v>60</v>
      </c>
      <c r="G107" s="125" t="s">
        <v>61</v>
      </c>
      <c r="H107" s="122" t="s">
        <v>62</v>
      </c>
      <c r="I107" s="123" t="s">
        <v>63</v>
      </c>
      <c r="J107" s="126" t="s">
        <v>64</v>
      </c>
    </row>
    <row r="108" spans="1:14" x14ac:dyDescent="0.25">
      <c r="A108" s="630" t="s">
        <v>21</v>
      </c>
      <c r="B108" s="646"/>
      <c r="C108" s="127">
        <v>2014</v>
      </c>
      <c r="D108" s="30"/>
      <c r="E108" s="31"/>
      <c r="F108" s="128"/>
      <c r="G108" s="129">
        <f>SUM(D108:F108)</f>
        <v>0</v>
      </c>
      <c r="H108" s="30"/>
      <c r="I108" s="31"/>
      <c r="J108" s="35"/>
    </row>
    <row r="109" spans="1:14" x14ac:dyDescent="0.25">
      <c r="A109" s="630"/>
      <c r="B109" s="646"/>
      <c r="C109" s="127">
        <v>2015</v>
      </c>
      <c r="D109" s="30"/>
      <c r="E109" s="31"/>
      <c r="F109" s="128"/>
      <c r="G109" s="129">
        <f t="shared" ref="G109:G114" si="10">SUM(D109:F109)</f>
        <v>0</v>
      </c>
      <c r="H109" s="30"/>
      <c r="I109" s="31"/>
      <c r="J109" s="35"/>
    </row>
    <row r="110" spans="1:14" x14ac:dyDescent="0.25">
      <c r="A110" s="630"/>
      <c r="B110" s="646"/>
      <c r="C110" s="127">
        <v>2016</v>
      </c>
      <c r="D110" s="30"/>
      <c r="E110" s="31"/>
      <c r="F110" s="128"/>
      <c r="G110" s="129">
        <f t="shared" si="10"/>
        <v>0</v>
      </c>
      <c r="H110" s="30"/>
      <c r="I110" s="31"/>
      <c r="J110" s="35"/>
    </row>
    <row r="111" spans="1:14" x14ac:dyDescent="0.25">
      <c r="A111" s="630"/>
      <c r="B111" s="646"/>
      <c r="C111" s="127">
        <v>2017</v>
      </c>
      <c r="D111" s="36"/>
      <c r="E111" s="37"/>
      <c r="F111" s="130"/>
      <c r="G111" s="129">
        <f t="shared" si="10"/>
        <v>0</v>
      </c>
      <c r="H111" s="131"/>
      <c r="I111" s="132"/>
      <c r="J111" s="133"/>
    </row>
    <row r="112" spans="1:14" x14ac:dyDescent="0.25">
      <c r="A112" s="630"/>
      <c r="B112" s="646"/>
      <c r="C112" s="127">
        <v>2018</v>
      </c>
      <c r="D112" s="30"/>
      <c r="E112" s="31"/>
      <c r="F112" s="128"/>
      <c r="G112" s="129">
        <f t="shared" si="10"/>
        <v>0</v>
      </c>
      <c r="H112" s="30"/>
      <c r="I112" s="31"/>
      <c r="J112" s="35"/>
    </row>
    <row r="113" spans="1:19" x14ac:dyDescent="0.25">
      <c r="A113" s="630"/>
      <c r="B113" s="646"/>
      <c r="C113" s="127">
        <v>2019</v>
      </c>
      <c r="D113" s="30"/>
      <c r="E113" s="31"/>
      <c r="F113" s="128"/>
      <c r="G113" s="129">
        <f t="shared" si="10"/>
        <v>0</v>
      </c>
      <c r="H113" s="30"/>
      <c r="I113" s="31"/>
      <c r="J113" s="35"/>
    </row>
    <row r="114" spans="1:19" x14ac:dyDescent="0.25">
      <c r="A114" s="630"/>
      <c r="B114" s="646"/>
      <c r="C114" s="127">
        <v>2020</v>
      </c>
      <c r="D114" s="30"/>
      <c r="E114" s="31"/>
      <c r="F114" s="128"/>
      <c r="G114" s="129">
        <f t="shared" si="10"/>
        <v>0</v>
      </c>
      <c r="H114" s="30"/>
      <c r="I114" s="31"/>
      <c r="J114" s="35"/>
    </row>
    <row r="115" spans="1:19" ht="30.6" customHeight="1" thickBot="1" x14ac:dyDescent="0.3">
      <c r="A115" s="647"/>
      <c r="B115" s="648"/>
      <c r="C115" s="134" t="s">
        <v>13</v>
      </c>
      <c r="D115" s="42">
        <f t="shared" ref="D115:J115" si="11">SUM(D108:D114)</f>
        <v>0</v>
      </c>
      <c r="E115" s="43">
        <f t="shared" si="11"/>
        <v>0</v>
      </c>
      <c r="F115" s="135">
        <f t="shared" si="11"/>
        <v>0</v>
      </c>
      <c r="G115" s="135">
        <f t="shared" si="11"/>
        <v>0</v>
      </c>
      <c r="H115" s="42">
        <f t="shared" si="11"/>
        <v>0</v>
      </c>
      <c r="I115" s="43">
        <f t="shared" si="11"/>
        <v>0</v>
      </c>
      <c r="J115" s="136">
        <f t="shared" si="11"/>
        <v>0</v>
      </c>
    </row>
    <row r="116" spans="1:19" ht="17.100000000000001" customHeight="1" thickBot="1" x14ac:dyDescent="0.3">
      <c r="A116" s="137"/>
      <c r="B116" s="114"/>
      <c r="C116" s="138"/>
      <c r="D116" s="139"/>
      <c r="H116" s="140"/>
      <c r="K116" s="75"/>
    </row>
    <row r="117" spans="1:19" s="10" customFormat="1" ht="78" customHeight="1" x14ac:dyDescent="0.3">
      <c r="A117" s="141" t="s">
        <v>65</v>
      </c>
      <c r="B117" s="292" t="s">
        <v>36</v>
      </c>
      <c r="C117" s="143" t="s">
        <v>5</v>
      </c>
      <c r="D117" s="144" t="s">
        <v>66</v>
      </c>
      <c r="E117" s="145" t="s">
        <v>67</v>
      </c>
      <c r="F117" s="145" t="s">
        <v>68</v>
      </c>
      <c r="G117" s="145" t="s">
        <v>69</v>
      </c>
      <c r="H117" s="145" t="s">
        <v>70</v>
      </c>
      <c r="I117" s="146" t="s">
        <v>71</v>
      </c>
      <c r="J117" s="147" t="s">
        <v>72</v>
      </c>
      <c r="K117" s="147" t="s">
        <v>73</v>
      </c>
    </row>
    <row r="118" spans="1:19" x14ac:dyDescent="0.25">
      <c r="A118" s="630" t="s">
        <v>21</v>
      </c>
      <c r="B118" s="646"/>
      <c r="C118" s="29">
        <v>2014</v>
      </c>
      <c r="D118" s="34"/>
      <c r="E118" s="31"/>
      <c r="F118" s="31"/>
      <c r="G118" s="31"/>
      <c r="H118" s="31"/>
      <c r="I118" s="35"/>
      <c r="J118" s="148">
        <f t="shared" ref="J118:K124" si="12">D118+F118+H118</f>
        <v>0</v>
      </c>
      <c r="K118" s="148">
        <f t="shared" si="12"/>
        <v>0</v>
      </c>
    </row>
    <row r="119" spans="1:19" x14ac:dyDescent="0.25">
      <c r="A119" s="630"/>
      <c r="B119" s="646"/>
      <c r="C119" s="29">
        <v>2015</v>
      </c>
      <c r="D119" s="34"/>
      <c r="E119" s="31"/>
      <c r="F119" s="31"/>
      <c r="G119" s="31"/>
      <c r="H119" s="31"/>
      <c r="I119" s="35"/>
      <c r="J119" s="148">
        <f t="shared" si="12"/>
        <v>0</v>
      </c>
      <c r="K119" s="148">
        <f t="shared" si="12"/>
        <v>0</v>
      </c>
    </row>
    <row r="120" spans="1:19" x14ac:dyDescent="0.25">
      <c r="A120" s="630"/>
      <c r="B120" s="646"/>
      <c r="C120" s="29">
        <v>2016</v>
      </c>
      <c r="D120" s="34"/>
      <c r="E120" s="31"/>
      <c r="F120" s="31"/>
      <c r="G120" s="31"/>
      <c r="H120" s="31"/>
      <c r="I120" s="35"/>
      <c r="J120" s="148">
        <f t="shared" si="12"/>
        <v>0</v>
      </c>
      <c r="K120" s="148">
        <f t="shared" si="12"/>
        <v>0</v>
      </c>
    </row>
    <row r="121" spans="1:19" x14ac:dyDescent="0.25">
      <c r="A121" s="630"/>
      <c r="B121" s="646"/>
      <c r="C121" s="29">
        <v>2017</v>
      </c>
      <c r="D121" s="39"/>
      <c r="E121" s="37"/>
      <c r="F121" s="37"/>
      <c r="G121" s="37"/>
      <c r="H121" s="37"/>
      <c r="I121" s="40"/>
      <c r="J121" s="148">
        <f t="shared" si="12"/>
        <v>0</v>
      </c>
      <c r="K121" s="148">
        <f t="shared" si="12"/>
        <v>0</v>
      </c>
    </row>
    <row r="122" spans="1:19" x14ac:dyDescent="0.25">
      <c r="A122" s="630"/>
      <c r="B122" s="646"/>
      <c r="C122" s="29">
        <v>2018</v>
      </c>
      <c r="D122" s="34"/>
      <c r="E122" s="31"/>
      <c r="F122" s="31"/>
      <c r="G122" s="31"/>
      <c r="H122" s="31"/>
      <c r="I122" s="35"/>
      <c r="J122" s="148">
        <f t="shared" si="12"/>
        <v>0</v>
      </c>
      <c r="K122" s="148">
        <f t="shared" si="12"/>
        <v>0</v>
      </c>
    </row>
    <row r="123" spans="1:19" x14ac:dyDescent="0.25">
      <c r="A123" s="630"/>
      <c r="B123" s="646"/>
      <c r="C123" s="29">
        <v>2019</v>
      </c>
      <c r="D123" s="34"/>
      <c r="E123" s="31"/>
      <c r="F123" s="31"/>
      <c r="G123" s="31"/>
      <c r="H123" s="31"/>
      <c r="I123" s="35"/>
      <c r="J123" s="148">
        <f t="shared" si="12"/>
        <v>0</v>
      </c>
      <c r="K123" s="148">
        <f t="shared" si="12"/>
        <v>0</v>
      </c>
    </row>
    <row r="124" spans="1:19" x14ac:dyDescent="0.25">
      <c r="A124" s="630"/>
      <c r="B124" s="646"/>
      <c r="C124" s="29">
        <v>2020</v>
      </c>
      <c r="D124" s="34"/>
      <c r="E124" s="31"/>
      <c r="F124" s="31"/>
      <c r="G124" s="31"/>
      <c r="H124" s="31"/>
      <c r="I124" s="35"/>
      <c r="J124" s="148">
        <f t="shared" si="12"/>
        <v>0</v>
      </c>
      <c r="K124" s="148">
        <f t="shared" si="12"/>
        <v>0</v>
      </c>
    </row>
    <row r="125" spans="1:19" ht="51" customHeight="1" thickBot="1" x14ac:dyDescent="0.3">
      <c r="A125" s="647"/>
      <c r="B125" s="648"/>
      <c r="C125" s="41" t="s">
        <v>13</v>
      </c>
      <c r="D125" s="43">
        <f t="shared" ref="D125" si="13">SUM(D118:D124)</f>
        <v>0</v>
      </c>
      <c r="E125" s="43">
        <f>SUM(E118:E124)</f>
        <v>0</v>
      </c>
      <c r="F125" s="43">
        <f t="shared" ref="F125:I125" si="14">SUM(F118:F124)</f>
        <v>0</v>
      </c>
      <c r="G125" s="43">
        <f t="shared" si="14"/>
        <v>0</v>
      </c>
      <c r="H125" s="43">
        <f t="shared" si="14"/>
        <v>0</v>
      </c>
      <c r="I125" s="43">
        <f t="shared" si="14"/>
        <v>0</v>
      </c>
      <c r="J125" s="47">
        <f>SUM(J118:J124)</f>
        <v>0</v>
      </c>
      <c r="K125" s="47">
        <f>SUM(K118:K124)</f>
        <v>0</v>
      </c>
    </row>
    <row r="126" spans="1:19" ht="18.95" customHeight="1" x14ac:dyDescent="0.25">
      <c r="A126" s="149"/>
      <c r="B126" s="114"/>
      <c r="C126" s="48"/>
      <c r="D126" s="48"/>
      <c r="S126" s="75"/>
    </row>
    <row r="127" spans="1:19" ht="21" x14ac:dyDescent="0.35">
      <c r="A127" s="150" t="s">
        <v>74</v>
      </c>
      <c r="B127" s="151"/>
      <c r="C127" s="150"/>
      <c r="D127" s="152"/>
      <c r="E127" s="152"/>
      <c r="F127" s="152"/>
      <c r="G127" s="152"/>
      <c r="H127" s="152"/>
      <c r="I127" s="152"/>
      <c r="J127" s="152"/>
      <c r="K127" s="152"/>
      <c r="L127" s="152"/>
      <c r="M127" s="152"/>
      <c r="N127" s="152"/>
      <c r="O127" s="152"/>
    </row>
    <row r="128" spans="1:19" ht="21.75" thickBot="1" x14ac:dyDescent="0.4">
      <c r="A128" s="91"/>
      <c r="B128" s="76"/>
    </row>
    <row r="129" spans="1:15" s="10" customFormat="1" ht="27" customHeight="1" x14ac:dyDescent="0.25">
      <c r="A129" s="649" t="s">
        <v>75</v>
      </c>
      <c r="B129" s="651" t="s">
        <v>36</v>
      </c>
      <c r="C129" s="653" t="s">
        <v>76</v>
      </c>
      <c r="D129" s="153" t="s">
        <v>77</v>
      </c>
      <c r="E129" s="154"/>
      <c r="F129" s="154"/>
      <c r="G129" s="155"/>
      <c r="H129" s="156"/>
      <c r="I129" s="627" t="s">
        <v>7</v>
      </c>
      <c r="J129" s="628"/>
      <c r="K129" s="628"/>
      <c r="L129" s="628"/>
      <c r="M129" s="628"/>
      <c r="N129" s="628"/>
      <c r="O129" s="629"/>
    </row>
    <row r="130" spans="1:15" s="10" customFormat="1" ht="110.25" customHeight="1" x14ac:dyDescent="0.25">
      <c r="A130" s="650"/>
      <c r="B130" s="652"/>
      <c r="C130" s="654"/>
      <c r="D130" s="157" t="s">
        <v>78</v>
      </c>
      <c r="E130" s="158" t="s">
        <v>79</v>
      </c>
      <c r="F130" s="158" t="s">
        <v>80</v>
      </c>
      <c r="G130" s="159" t="s">
        <v>81</v>
      </c>
      <c r="H130" s="160" t="s">
        <v>82</v>
      </c>
      <c r="I130" s="161" t="s">
        <v>14</v>
      </c>
      <c r="J130" s="161" t="s">
        <v>15</v>
      </c>
      <c r="K130" s="158" t="s">
        <v>16</v>
      </c>
      <c r="L130" s="157" t="s">
        <v>17</v>
      </c>
      <c r="M130" s="157" t="s">
        <v>28</v>
      </c>
      <c r="N130" s="158" t="s">
        <v>19</v>
      </c>
      <c r="O130" s="162" t="s">
        <v>20</v>
      </c>
    </row>
    <row r="131" spans="1:15" ht="15" customHeight="1" x14ac:dyDescent="0.25">
      <c r="A131" s="632" t="s">
        <v>232</v>
      </c>
      <c r="B131" s="631"/>
      <c r="C131" s="29">
        <v>2014</v>
      </c>
      <c r="D131" s="30"/>
      <c r="E131" s="31"/>
      <c r="F131" s="31"/>
      <c r="G131" s="129">
        <f>SUM(D131:F131)</f>
        <v>0</v>
      </c>
      <c r="H131" s="85"/>
      <c r="I131" s="34"/>
      <c r="J131" s="31"/>
      <c r="K131" s="31"/>
      <c r="L131" s="31"/>
      <c r="M131" s="31"/>
      <c r="N131" s="31"/>
      <c r="O131" s="35"/>
    </row>
    <row r="132" spans="1:15" x14ac:dyDescent="0.25">
      <c r="A132" s="632"/>
      <c r="B132" s="631"/>
      <c r="C132" s="29">
        <v>2015</v>
      </c>
      <c r="D132" s="30"/>
      <c r="E132" s="31"/>
      <c r="F132" s="31"/>
      <c r="G132" s="129">
        <f t="shared" ref="G132:G137" si="15">SUM(D132:F132)</f>
        <v>0</v>
      </c>
      <c r="H132" s="85"/>
      <c r="I132" s="34"/>
      <c r="J132" s="31"/>
      <c r="K132" s="31"/>
      <c r="L132" s="31"/>
      <c r="M132" s="31"/>
      <c r="N132" s="31"/>
      <c r="O132" s="35"/>
    </row>
    <row r="133" spans="1:15" x14ac:dyDescent="0.25">
      <c r="A133" s="632"/>
      <c r="B133" s="631"/>
      <c r="C133" s="29">
        <v>2016</v>
      </c>
      <c r="D133" s="30"/>
      <c r="E133" s="31"/>
      <c r="F133" s="31"/>
      <c r="G133" s="129">
        <f t="shared" si="15"/>
        <v>0</v>
      </c>
      <c r="H133" s="85"/>
      <c r="I133" s="34"/>
      <c r="J133" s="31"/>
      <c r="K133" s="31"/>
      <c r="L133" s="31"/>
      <c r="M133" s="31"/>
      <c r="N133" s="31"/>
      <c r="O133" s="35"/>
    </row>
    <row r="134" spans="1:15" x14ac:dyDescent="0.25">
      <c r="A134" s="632"/>
      <c r="B134" s="631"/>
      <c r="C134" s="29">
        <v>2017</v>
      </c>
      <c r="D134" s="36"/>
      <c r="E134" s="37"/>
      <c r="F134" s="37"/>
      <c r="G134" s="129">
        <f t="shared" si="15"/>
        <v>0</v>
      </c>
      <c r="H134" s="85"/>
      <c r="I134" s="39"/>
      <c r="J134" s="37"/>
      <c r="K134" s="37"/>
      <c r="L134" s="37"/>
      <c r="M134" s="37"/>
      <c r="N134" s="37"/>
      <c r="O134" s="40"/>
    </row>
    <row r="135" spans="1:15" x14ac:dyDescent="0.25">
      <c r="A135" s="632"/>
      <c r="B135" s="631"/>
      <c r="C135" s="29">
        <v>2018</v>
      </c>
      <c r="D135" s="30"/>
      <c r="E135" s="31"/>
      <c r="F135" s="31"/>
      <c r="G135" s="129">
        <f t="shared" si="15"/>
        <v>0</v>
      </c>
      <c r="H135" s="85"/>
      <c r="I135" s="34"/>
      <c r="J135" s="31"/>
      <c r="K135" s="31"/>
      <c r="L135" s="31"/>
      <c r="M135" s="31"/>
      <c r="N135" s="31"/>
      <c r="O135" s="35"/>
    </row>
    <row r="136" spans="1:15" x14ac:dyDescent="0.25">
      <c r="A136" s="632"/>
      <c r="B136" s="631"/>
      <c r="C136" s="29">
        <v>2019</v>
      </c>
      <c r="D136" s="30"/>
      <c r="E136" s="31"/>
      <c r="F136" s="31"/>
      <c r="G136" s="129">
        <f t="shared" si="15"/>
        <v>0</v>
      </c>
      <c r="H136" s="85"/>
      <c r="I136" s="34"/>
      <c r="J136" s="31"/>
      <c r="K136" s="31"/>
      <c r="L136" s="31"/>
      <c r="M136" s="31"/>
      <c r="N136" s="31"/>
      <c r="O136" s="35"/>
    </row>
    <row r="137" spans="1:15" x14ac:dyDescent="0.25">
      <c r="A137" s="632"/>
      <c r="B137" s="631"/>
      <c r="C137" s="29">
        <v>2020</v>
      </c>
      <c r="D137" s="30">
        <v>3</v>
      </c>
      <c r="E137" s="31"/>
      <c r="F137" s="31">
        <v>1</v>
      </c>
      <c r="G137" s="129">
        <f t="shared" si="15"/>
        <v>4</v>
      </c>
      <c r="H137" s="85">
        <v>8</v>
      </c>
      <c r="I137" s="34">
        <v>1</v>
      </c>
      <c r="J137" s="31"/>
      <c r="K137" s="31"/>
      <c r="L137" s="31"/>
      <c r="M137" s="31"/>
      <c r="N137" s="31">
        <v>3</v>
      </c>
      <c r="O137" s="35"/>
    </row>
    <row r="138" spans="1:15" ht="15.95" customHeight="1" thickBot="1" x14ac:dyDescent="0.3">
      <c r="A138" s="633"/>
      <c r="B138" s="634"/>
      <c r="C138" s="41" t="s">
        <v>13</v>
      </c>
      <c r="D138" s="42">
        <f>SUM(D131:D137)</f>
        <v>3</v>
      </c>
      <c r="E138" s="43">
        <f>SUM(E131:E137)</f>
        <v>0</v>
      </c>
      <c r="F138" s="43">
        <f>SUM(F131:F137)</f>
        <v>1</v>
      </c>
      <c r="G138" s="135">
        <f t="shared" ref="G138:O138" si="16">SUM(G131:G137)</f>
        <v>4</v>
      </c>
      <c r="H138" s="163">
        <f t="shared" si="16"/>
        <v>8</v>
      </c>
      <c r="I138" s="46">
        <f t="shared" si="16"/>
        <v>1</v>
      </c>
      <c r="J138" s="43">
        <f t="shared" si="16"/>
        <v>0</v>
      </c>
      <c r="K138" s="43">
        <f t="shared" si="16"/>
        <v>0</v>
      </c>
      <c r="L138" s="43">
        <f t="shared" si="16"/>
        <v>0</v>
      </c>
      <c r="M138" s="43">
        <f t="shared" si="16"/>
        <v>0</v>
      </c>
      <c r="N138" s="43">
        <f t="shared" si="16"/>
        <v>3</v>
      </c>
      <c r="O138" s="47">
        <f t="shared" si="16"/>
        <v>0</v>
      </c>
    </row>
    <row r="139" spans="1:15" ht="15.75" thickBot="1" x14ac:dyDescent="0.3">
      <c r="B139" s="9"/>
    </row>
    <row r="140" spans="1:15" ht="19.5" customHeight="1" x14ac:dyDescent="0.25">
      <c r="A140" s="635" t="s">
        <v>83</v>
      </c>
      <c r="B140" s="637" t="s">
        <v>84</v>
      </c>
      <c r="C140" s="639" t="s">
        <v>5</v>
      </c>
      <c r="D140" s="639" t="s">
        <v>77</v>
      </c>
      <c r="E140" s="639"/>
      <c r="F140" s="639"/>
      <c r="G140" s="641"/>
      <c r="H140" s="642" t="s">
        <v>85</v>
      </c>
      <c r="I140" s="639"/>
      <c r="J140" s="639"/>
      <c r="K140" s="639"/>
      <c r="L140" s="643"/>
    </row>
    <row r="141" spans="1:15" ht="102.75" x14ac:dyDescent="0.25">
      <c r="A141" s="636"/>
      <c r="B141" s="638"/>
      <c r="C141" s="640"/>
      <c r="D141" s="164" t="s">
        <v>86</v>
      </c>
      <c r="E141" s="165" t="s">
        <v>87</v>
      </c>
      <c r="F141" s="164" t="s">
        <v>88</v>
      </c>
      <c r="G141" s="166" t="s">
        <v>89</v>
      </c>
      <c r="H141" s="167" t="s">
        <v>90</v>
      </c>
      <c r="I141" s="164" t="s">
        <v>91</v>
      </c>
      <c r="J141" s="164" t="s">
        <v>92</v>
      </c>
      <c r="K141" s="164" t="s">
        <v>93</v>
      </c>
      <c r="L141" s="168" t="s">
        <v>94</v>
      </c>
    </row>
    <row r="142" spans="1:15" ht="15" customHeight="1" x14ac:dyDescent="0.25">
      <c r="A142" s="709" t="s">
        <v>233</v>
      </c>
      <c r="B142" s="710"/>
      <c r="C142" s="169">
        <v>2014</v>
      </c>
      <c r="D142" s="170"/>
      <c r="E142" s="67"/>
      <c r="F142" s="67"/>
      <c r="G142" s="171">
        <f>SUM(D142:F142)</f>
        <v>0</v>
      </c>
      <c r="H142" s="66"/>
      <c r="I142" s="67"/>
      <c r="J142" s="67"/>
      <c r="K142" s="67"/>
      <c r="L142" s="68"/>
    </row>
    <row r="143" spans="1:15" x14ac:dyDescent="0.25">
      <c r="A143" s="630"/>
      <c r="B143" s="646"/>
      <c r="C143" s="29">
        <v>2015</v>
      </c>
      <c r="D143" s="30"/>
      <c r="E143" s="31"/>
      <c r="F143" s="31"/>
      <c r="G143" s="171">
        <f t="shared" ref="G143:G148" si="17">SUM(D143:F143)</f>
        <v>0</v>
      </c>
      <c r="H143" s="34"/>
      <c r="I143" s="31"/>
      <c r="J143" s="31"/>
      <c r="K143" s="31"/>
      <c r="L143" s="35"/>
    </row>
    <row r="144" spans="1:15" x14ac:dyDescent="0.25">
      <c r="A144" s="630"/>
      <c r="B144" s="646"/>
      <c r="C144" s="29">
        <v>2016</v>
      </c>
      <c r="D144" s="30"/>
      <c r="E144" s="31"/>
      <c r="F144" s="31"/>
      <c r="G144" s="171">
        <f t="shared" si="17"/>
        <v>0</v>
      </c>
      <c r="H144" s="34"/>
      <c r="I144" s="31"/>
      <c r="J144" s="31"/>
      <c r="K144" s="31"/>
      <c r="L144" s="35"/>
    </row>
    <row r="145" spans="1:12" x14ac:dyDescent="0.25">
      <c r="A145" s="630"/>
      <c r="B145" s="646"/>
      <c r="C145" s="29">
        <v>2017</v>
      </c>
      <c r="D145" s="36"/>
      <c r="E145" s="37"/>
      <c r="F145" s="37"/>
      <c r="G145" s="171">
        <f t="shared" si="17"/>
        <v>0</v>
      </c>
      <c r="H145" s="39"/>
      <c r="I145" s="37"/>
      <c r="J145" s="37"/>
      <c r="K145" s="37"/>
      <c r="L145" s="40"/>
    </row>
    <row r="146" spans="1:12" x14ac:dyDescent="0.25">
      <c r="A146" s="630"/>
      <c r="B146" s="646"/>
      <c r="C146" s="29">
        <v>2018</v>
      </c>
      <c r="D146" s="30"/>
      <c r="E146" s="31"/>
      <c r="F146" s="31"/>
      <c r="G146" s="171">
        <f t="shared" si="17"/>
        <v>0</v>
      </c>
      <c r="H146" s="34"/>
      <c r="I146" s="31"/>
      <c r="J146" s="31"/>
      <c r="K146" s="31"/>
      <c r="L146" s="35"/>
    </row>
    <row r="147" spans="1:12" x14ac:dyDescent="0.25">
      <c r="A147" s="630"/>
      <c r="B147" s="646"/>
      <c r="C147" s="29">
        <v>2019</v>
      </c>
      <c r="D147" s="30"/>
      <c r="E147" s="31"/>
      <c r="F147" s="31"/>
      <c r="G147" s="171">
        <f t="shared" si="17"/>
        <v>0</v>
      </c>
      <c r="H147" s="34"/>
      <c r="I147" s="31"/>
      <c r="J147" s="31"/>
      <c r="K147" s="31"/>
      <c r="L147" s="35"/>
    </row>
    <row r="148" spans="1:12" x14ac:dyDescent="0.25">
      <c r="A148" s="630"/>
      <c r="B148" s="646"/>
      <c r="C148" s="29">
        <v>2020</v>
      </c>
      <c r="D148" s="30">
        <v>112</v>
      </c>
      <c r="E148" s="31"/>
      <c r="F148" s="31">
        <v>5</v>
      </c>
      <c r="G148" s="171">
        <f t="shared" si="17"/>
        <v>117</v>
      </c>
      <c r="H148" s="34"/>
      <c r="I148" s="31">
        <v>5</v>
      </c>
      <c r="J148" s="31">
        <v>2</v>
      </c>
      <c r="K148" s="31"/>
      <c r="L148" s="35">
        <v>110</v>
      </c>
    </row>
    <row r="149" spans="1:12" ht="15.75" thickBot="1" x14ac:dyDescent="0.3">
      <c r="A149" s="647"/>
      <c r="B149" s="648"/>
      <c r="C149" s="41" t="s">
        <v>13</v>
      </c>
      <c r="D149" s="42">
        <f t="shared" ref="D149:L149" si="18">SUM(D142:D148)</f>
        <v>112</v>
      </c>
      <c r="E149" s="43">
        <f t="shared" si="18"/>
        <v>0</v>
      </c>
      <c r="F149" s="43">
        <f t="shared" si="18"/>
        <v>5</v>
      </c>
      <c r="G149" s="45">
        <f t="shared" si="18"/>
        <v>117</v>
      </c>
      <c r="H149" s="46">
        <f t="shared" si="18"/>
        <v>0</v>
      </c>
      <c r="I149" s="43">
        <f t="shared" si="18"/>
        <v>5</v>
      </c>
      <c r="J149" s="43">
        <f t="shared" si="18"/>
        <v>2</v>
      </c>
      <c r="K149" s="43">
        <f t="shared" si="18"/>
        <v>0</v>
      </c>
      <c r="L149" s="47">
        <f t="shared" si="18"/>
        <v>110</v>
      </c>
    </row>
    <row r="150" spans="1:12" x14ac:dyDescent="0.25">
      <c r="B150" s="9"/>
    </row>
    <row r="151" spans="1:12" x14ac:dyDescent="0.25">
      <c r="B151" s="9"/>
    </row>
    <row r="152" spans="1:12" ht="21" x14ac:dyDescent="0.35">
      <c r="A152" s="172" t="s">
        <v>95</v>
      </c>
      <c r="B152" s="55"/>
      <c r="C152" s="54"/>
      <c r="D152" s="56"/>
      <c r="E152" s="56"/>
      <c r="F152" s="56"/>
      <c r="G152" s="56"/>
      <c r="H152" s="56"/>
      <c r="I152" s="56"/>
      <c r="J152" s="56"/>
      <c r="K152" s="56"/>
      <c r="L152" s="56"/>
    </row>
    <row r="153" spans="1:12" ht="15.75" thickBot="1" x14ac:dyDescent="0.3">
      <c r="A153" s="75"/>
      <c r="B153" s="76"/>
    </row>
    <row r="154" spans="1:12" s="10" customFormat="1" ht="65.25" x14ac:dyDescent="0.3">
      <c r="A154" s="173" t="s">
        <v>96</v>
      </c>
      <c r="B154" s="174" t="s">
        <v>97</v>
      </c>
      <c r="C154" s="175" t="s">
        <v>98</v>
      </c>
      <c r="D154" s="176" t="s">
        <v>99</v>
      </c>
      <c r="E154" s="177" t="s">
        <v>100</v>
      </c>
      <c r="F154" s="177" t="s">
        <v>101</v>
      </c>
      <c r="G154" s="178" t="s">
        <v>102</v>
      </c>
    </row>
    <row r="155" spans="1:12" ht="15" customHeight="1" x14ac:dyDescent="0.25">
      <c r="A155" s="623" t="s">
        <v>21</v>
      </c>
      <c r="B155" s="624"/>
      <c r="C155" s="29">
        <v>2014</v>
      </c>
      <c r="D155" s="30"/>
      <c r="E155" s="31"/>
      <c r="F155" s="31"/>
      <c r="G155" s="35"/>
    </row>
    <row r="156" spans="1:12" x14ac:dyDescent="0.25">
      <c r="A156" s="623"/>
      <c r="B156" s="624"/>
      <c r="C156" s="29">
        <v>2015</v>
      </c>
      <c r="D156" s="30"/>
      <c r="E156" s="31"/>
      <c r="F156" s="31"/>
      <c r="G156" s="35"/>
    </row>
    <row r="157" spans="1:12" x14ac:dyDescent="0.25">
      <c r="A157" s="623"/>
      <c r="B157" s="624"/>
      <c r="C157" s="29">
        <v>2016</v>
      </c>
      <c r="D157" s="30"/>
      <c r="E157" s="31"/>
      <c r="F157" s="31"/>
      <c r="G157" s="35"/>
    </row>
    <row r="158" spans="1:12" x14ac:dyDescent="0.25">
      <c r="A158" s="623"/>
      <c r="B158" s="624"/>
      <c r="C158" s="29">
        <v>2017</v>
      </c>
      <c r="D158" s="36"/>
      <c r="E158" s="37"/>
      <c r="F158" s="37"/>
      <c r="G158" s="40"/>
    </row>
    <row r="159" spans="1:12" x14ac:dyDescent="0.25">
      <c r="A159" s="623"/>
      <c r="B159" s="624"/>
      <c r="C159" s="29">
        <v>2018</v>
      </c>
      <c r="D159" s="30"/>
      <c r="E159" s="31"/>
      <c r="F159" s="31"/>
      <c r="G159" s="35"/>
    </row>
    <row r="160" spans="1:12" x14ac:dyDescent="0.25">
      <c r="A160" s="623"/>
      <c r="B160" s="624"/>
      <c r="C160" s="29">
        <v>2019</v>
      </c>
      <c r="D160" s="30"/>
      <c r="E160" s="31"/>
      <c r="F160" s="31"/>
      <c r="G160" s="35"/>
    </row>
    <row r="161" spans="1:9" x14ac:dyDescent="0.25">
      <c r="A161" s="623"/>
      <c r="B161" s="624"/>
      <c r="C161" s="29">
        <v>2020</v>
      </c>
      <c r="D161" s="179"/>
      <c r="E161" s="180"/>
      <c r="F161" s="180"/>
      <c r="G161" s="181"/>
    </row>
    <row r="162" spans="1:9" ht="15.75" thickBot="1" x14ac:dyDescent="0.3">
      <c r="A162" s="625"/>
      <c r="B162" s="626"/>
      <c r="C162" s="41" t="s">
        <v>13</v>
      </c>
      <c r="D162" s="42">
        <f>SUM(D155:D161)</f>
        <v>0</v>
      </c>
      <c r="E162" s="42">
        <f t="shared" ref="E162:G162" si="19">SUM(E155:E161)</f>
        <v>0</v>
      </c>
      <c r="F162" s="42">
        <f t="shared" si="19"/>
        <v>0</v>
      </c>
      <c r="G162" s="47">
        <f t="shared" si="19"/>
        <v>0</v>
      </c>
    </row>
    <row r="163" spans="1:9" x14ac:dyDescent="0.25">
      <c r="B163" s="9"/>
    </row>
    <row r="164" spans="1:9" ht="15.75" thickBot="1" x14ac:dyDescent="0.3">
      <c r="B164" s="9"/>
    </row>
    <row r="165" spans="1:9" ht="18.75" x14ac:dyDescent="0.3">
      <c r="A165" s="182" t="s">
        <v>103</v>
      </c>
      <c r="B165" s="230" t="s">
        <v>104</v>
      </c>
      <c r="C165" s="184">
        <v>2014</v>
      </c>
      <c r="D165" s="184">
        <v>2015</v>
      </c>
      <c r="E165" s="184">
        <v>2016</v>
      </c>
      <c r="F165" s="184">
        <v>2017</v>
      </c>
      <c r="G165" s="184">
        <v>2018</v>
      </c>
      <c r="H165" s="184">
        <v>2019</v>
      </c>
      <c r="I165" s="185">
        <v>2020</v>
      </c>
    </row>
    <row r="166" spans="1:9" ht="14.1" customHeight="1" x14ac:dyDescent="0.25">
      <c r="A166" s="348" t="s">
        <v>105</v>
      </c>
      <c r="B166" s="275"/>
      <c r="C166" s="232">
        <f>SUM(C167:C169)</f>
        <v>0</v>
      </c>
      <c r="D166" s="188">
        <f t="shared" ref="D166:I166" si="20">SUM(D167:D169)</f>
        <v>0</v>
      </c>
      <c r="E166" s="188">
        <f t="shared" si="20"/>
        <v>0</v>
      </c>
      <c r="F166" s="188">
        <f t="shared" si="20"/>
        <v>0</v>
      </c>
      <c r="G166" s="188">
        <f t="shared" si="20"/>
        <v>0</v>
      </c>
      <c r="H166" s="188">
        <f t="shared" si="20"/>
        <v>0</v>
      </c>
      <c r="I166" s="189">
        <f t="shared" si="20"/>
        <v>286695.82</v>
      </c>
    </row>
    <row r="167" spans="1:9" ht="15.75" x14ac:dyDescent="0.25">
      <c r="A167" s="233" t="s">
        <v>106</v>
      </c>
      <c r="B167" s="349"/>
      <c r="C167" s="234"/>
      <c r="D167" s="65"/>
      <c r="E167" s="65"/>
      <c r="F167" s="69"/>
      <c r="G167" s="65"/>
      <c r="H167" s="65"/>
      <c r="I167" s="251">
        <v>123970.04</v>
      </c>
    </row>
    <row r="168" spans="1:9" ht="15.75" x14ac:dyDescent="0.25">
      <c r="A168" s="233" t="s">
        <v>107</v>
      </c>
      <c r="B168" s="275"/>
      <c r="C168" s="234"/>
      <c r="D168" s="65"/>
      <c r="E168" s="65"/>
      <c r="F168" s="69"/>
      <c r="G168" s="65"/>
      <c r="H168" s="65"/>
      <c r="I168" s="251">
        <v>18591.78</v>
      </c>
    </row>
    <row r="169" spans="1:9" ht="76.5" x14ac:dyDescent="0.25">
      <c r="A169" s="233" t="s">
        <v>108</v>
      </c>
      <c r="B169" s="275" t="s">
        <v>234</v>
      </c>
      <c r="C169" s="234"/>
      <c r="D169" s="65"/>
      <c r="E169" s="65"/>
      <c r="F169" s="69"/>
      <c r="G169" s="65"/>
      <c r="H169" s="65"/>
      <c r="I169" s="242">
        <v>144134</v>
      </c>
    </row>
    <row r="170" spans="1:9" ht="191.25" x14ac:dyDescent="0.25">
      <c r="A170" s="231" t="s">
        <v>109</v>
      </c>
      <c r="B170" s="275" t="s">
        <v>235</v>
      </c>
      <c r="C170" s="234"/>
      <c r="D170" s="65"/>
      <c r="E170" s="65"/>
      <c r="F170" s="69"/>
      <c r="G170" s="65"/>
      <c r="H170" s="65"/>
      <c r="I170" s="251">
        <v>326803.33</v>
      </c>
    </row>
    <row r="171" spans="1:9" ht="16.5" thickBot="1" x14ac:dyDescent="0.3">
      <c r="A171" s="195" t="s">
        <v>110</v>
      </c>
      <c r="B171" s="196"/>
      <c r="C171" s="197">
        <f t="shared" ref="C171:I171" si="21">C166+C170</f>
        <v>0</v>
      </c>
      <c r="D171" s="197">
        <f t="shared" si="21"/>
        <v>0</v>
      </c>
      <c r="E171" s="197">
        <f t="shared" si="21"/>
        <v>0</v>
      </c>
      <c r="F171" s="197">
        <f t="shared" si="21"/>
        <v>0</v>
      </c>
      <c r="G171" s="197">
        <f t="shared" si="21"/>
        <v>0</v>
      </c>
      <c r="H171" s="197">
        <f t="shared" si="21"/>
        <v>0</v>
      </c>
      <c r="I171" s="47">
        <f t="shared" si="21"/>
        <v>613499.15</v>
      </c>
    </row>
  </sheetData>
  <mergeCells count="49">
    <mergeCell ref="A142:B149"/>
    <mergeCell ref="A155:B162"/>
    <mergeCell ref="I129:O129"/>
    <mergeCell ref="A131:B138"/>
    <mergeCell ref="A140:A141"/>
    <mergeCell ref="B140:B141"/>
    <mergeCell ref="C140:C141"/>
    <mergeCell ref="D140:G140"/>
    <mergeCell ref="H140:L140"/>
    <mergeCell ref="C106:C107"/>
    <mergeCell ref="A108:B115"/>
    <mergeCell ref="A118:B125"/>
    <mergeCell ref="A129:A130"/>
    <mergeCell ref="B129:B130"/>
    <mergeCell ref="C129:C130"/>
    <mergeCell ref="A85:B92"/>
    <mergeCell ref="A94:A95"/>
    <mergeCell ref="B94:B95"/>
    <mergeCell ref="A96:B102"/>
    <mergeCell ref="A106:A107"/>
    <mergeCell ref="B106:B107"/>
    <mergeCell ref="D72:D73"/>
    <mergeCell ref="A74:B81"/>
    <mergeCell ref="A83:A84"/>
    <mergeCell ref="B83:B84"/>
    <mergeCell ref="C83:C84"/>
    <mergeCell ref="D83:D84"/>
    <mergeCell ref="A72:A73"/>
    <mergeCell ref="B72:B73"/>
    <mergeCell ref="C72:C73"/>
    <mergeCell ref="A50:B57"/>
    <mergeCell ref="A61:A62"/>
    <mergeCell ref="B61:B62"/>
    <mergeCell ref="C61:C62"/>
    <mergeCell ref="A63:B70"/>
    <mergeCell ref="D34:D35"/>
    <mergeCell ref="A36:B43"/>
    <mergeCell ref="A48:A49"/>
    <mergeCell ref="B48:B49"/>
    <mergeCell ref="C48:C49"/>
    <mergeCell ref="D48:D49"/>
    <mergeCell ref="A34:A35"/>
    <mergeCell ref="B34:B35"/>
    <mergeCell ref="C34:C35"/>
    <mergeCell ref="B10:B11"/>
    <mergeCell ref="C10:C11"/>
    <mergeCell ref="A12:B19"/>
    <mergeCell ref="C21:C22"/>
    <mergeCell ref="A23:B30"/>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S171"/>
  <sheetViews>
    <sheetView topLeftCell="B1" workbookViewId="0">
      <selection activeCell="J148" sqref="J148:K148"/>
    </sheetView>
  </sheetViews>
  <sheetFormatPr defaultColWidth="8.85546875" defaultRowHeight="15" x14ac:dyDescent="0.25"/>
  <cols>
    <col min="1" max="1" width="87.28515625" customWidth="1"/>
    <col min="2" max="2" width="29.42578125" customWidth="1"/>
    <col min="3" max="3" width="15.7109375" customWidth="1"/>
    <col min="4" max="4" width="16.140625" customWidth="1"/>
    <col min="5" max="5" width="15.28515625" customWidth="1"/>
    <col min="6" max="6" width="18.42578125" customWidth="1"/>
    <col min="7" max="7" width="15.85546875" customWidth="1"/>
    <col min="8" max="8" width="16" customWidth="1"/>
    <col min="9" max="9" width="16.42578125" customWidth="1"/>
    <col min="10" max="10" width="17" customWidth="1"/>
    <col min="11" max="11" width="16.85546875" customWidth="1"/>
    <col min="12" max="12" width="17" customWidth="1"/>
    <col min="13" max="13" width="15.42578125" customWidth="1"/>
    <col min="14" max="14" width="14.85546875" customWidth="1"/>
    <col min="15" max="15" width="13.140625" customWidth="1"/>
    <col min="16" max="17" width="11.85546875" customWidth="1"/>
    <col min="18" max="18" width="12" customWidth="1"/>
  </cols>
  <sheetData>
    <row r="1" spans="1:17" s="1" customFormat="1" ht="31.5" x14ac:dyDescent="0.5">
      <c r="A1" s="1" t="s">
        <v>0</v>
      </c>
    </row>
    <row r="2" spans="1:17" s="2" customFormat="1" ht="15.75" x14ac:dyDescent="0.25"/>
    <row r="3" spans="1:17" s="2" customFormat="1" ht="15.75" x14ac:dyDescent="0.25">
      <c r="A3" s="3" t="s">
        <v>1</v>
      </c>
    </row>
    <row r="4" spans="1:17" s="2" customFormat="1" ht="15.75" x14ac:dyDescent="0.25">
      <c r="A4" s="4" t="s">
        <v>236</v>
      </c>
    </row>
    <row r="5" spans="1:17" s="2" customFormat="1" ht="15.75" x14ac:dyDescent="0.25">
      <c r="A5" s="5" t="s">
        <v>112</v>
      </c>
    </row>
    <row r="6" spans="1:17" s="2" customFormat="1" ht="15.75" x14ac:dyDescent="0.25"/>
    <row r="8" spans="1:17" ht="21" x14ac:dyDescent="0.35">
      <c r="A8" s="6" t="s">
        <v>3</v>
      </c>
      <c r="B8" s="7"/>
      <c r="C8" s="8"/>
      <c r="D8" s="8"/>
      <c r="E8" s="8"/>
      <c r="F8" s="8"/>
      <c r="G8" s="8"/>
      <c r="H8" s="8"/>
      <c r="I8" s="8"/>
      <c r="J8" s="8"/>
      <c r="K8" s="8"/>
      <c r="L8" s="8"/>
      <c r="M8" s="8"/>
      <c r="N8" s="8"/>
    </row>
    <row r="9" spans="1:17" ht="15.75" thickBot="1" x14ac:dyDescent="0.3">
      <c r="B9" s="9"/>
      <c r="O9" s="10"/>
      <c r="P9" s="10"/>
    </row>
    <row r="10" spans="1:17" s="10" customFormat="1" ht="18.75" x14ac:dyDescent="0.3">
      <c r="A10" s="11"/>
      <c r="B10" s="690" t="s">
        <v>4</v>
      </c>
      <c r="C10" s="692" t="s">
        <v>5</v>
      </c>
      <c r="D10" s="12"/>
      <c r="E10" s="13"/>
      <c r="F10" s="14" t="s">
        <v>6</v>
      </c>
      <c r="G10" s="15"/>
      <c r="H10" s="16"/>
      <c r="I10" s="17" t="s">
        <v>7</v>
      </c>
      <c r="J10" s="13"/>
      <c r="K10" s="13"/>
      <c r="L10" s="13"/>
      <c r="M10" s="13"/>
      <c r="N10" s="13"/>
      <c r="O10" s="18"/>
    </row>
    <row r="11" spans="1:17" s="10" customFormat="1" ht="90" customHeight="1" x14ac:dyDescent="0.3">
      <c r="A11" s="19" t="s">
        <v>8</v>
      </c>
      <c r="B11" s="691"/>
      <c r="C11" s="693"/>
      <c r="D11" s="20" t="s">
        <v>9</v>
      </c>
      <c r="E11" s="21" t="s">
        <v>10</v>
      </c>
      <c r="F11" s="22" t="s">
        <v>11</v>
      </c>
      <c r="G11" s="23" t="s">
        <v>12</v>
      </c>
      <c r="H11" s="24" t="s">
        <v>13</v>
      </c>
      <c r="I11" s="25" t="s">
        <v>14</v>
      </c>
      <c r="J11" s="26" t="s">
        <v>15</v>
      </c>
      <c r="K11" s="26" t="s">
        <v>16</v>
      </c>
      <c r="L11" s="27" t="s">
        <v>17</v>
      </c>
      <c r="M11" s="27" t="s">
        <v>18</v>
      </c>
      <c r="N11" s="27" t="s">
        <v>19</v>
      </c>
      <c r="O11" s="28" t="s">
        <v>20</v>
      </c>
    </row>
    <row r="12" spans="1:17" ht="15" customHeight="1" x14ac:dyDescent="0.25">
      <c r="A12" s="630" t="s">
        <v>237</v>
      </c>
      <c r="B12" s="646"/>
      <c r="C12" s="29">
        <v>2014</v>
      </c>
      <c r="D12" s="30"/>
      <c r="E12" s="31"/>
      <c r="F12" s="31"/>
      <c r="G12" s="32"/>
      <c r="H12" s="33">
        <f>SUM(D12:G12)</f>
        <v>0</v>
      </c>
      <c r="I12" s="34"/>
      <c r="J12" s="31"/>
      <c r="K12" s="31"/>
      <c r="L12" s="31"/>
      <c r="M12" s="31"/>
      <c r="N12" s="31"/>
      <c r="O12" s="35"/>
      <c r="P12" s="10"/>
      <c r="Q12" s="10"/>
    </row>
    <row r="13" spans="1:17" x14ac:dyDescent="0.25">
      <c r="A13" s="630"/>
      <c r="B13" s="646"/>
      <c r="C13" s="29">
        <v>2015</v>
      </c>
      <c r="D13" s="30"/>
      <c r="E13" s="31"/>
      <c r="F13" s="31"/>
      <c r="G13" s="32"/>
      <c r="H13" s="33">
        <f t="shared" ref="H13:H17" si="0">SUM(D13:G13)</f>
        <v>0</v>
      </c>
      <c r="I13" s="34"/>
      <c r="J13" s="31"/>
      <c r="K13" s="31"/>
      <c r="L13" s="31"/>
      <c r="M13" s="31"/>
      <c r="N13" s="31"/>
      <c r="O13" s="35"/>
      <c r="P13" s="10"/>
      <c r="Q13" s="10"/>
    </row>
    <row r="14" spans="1:17" x14ac:dyDescent="0.25">
      <c r="A14" s="630"/>
      <c r="B14" s="646"/>
      <c r="C14" s="29">
        <v>2016</v>
      </c>
      <c r="D14" s="30"/>
      <c r="E14" s="31"/>
      <c r="F14" s="31"/>
      <c r="G14" s="32"/>
      <c r="H14" s="33">
        <f t="shared" si="0"/>
        <v>0</v>
      </c>
      <c r="I14" s="34"/>
      <c r="J14" s="31"/>
      <c r="K14" s="31"/>
      <c r="L14" s="31"/>
      <c r="M14" s="31"/>
      <c r="N14" s="31"/>
      <c r="O14" s="35"/>
      <c r="P14" s="10"/>
      <c r="Q14" s="10"/>
    </row>
    <row r="15" spans="1:17" x14ac:dyDescent="0.25">
      <c r="A15" s="630"/>
      <c r="B15" s="646"/>
      <c r="C15" s="29">
        <v>2017</v>
      </c>
      <c r="D15" s="36"/>
      <c r="E15" s="37"/>
      <c r="F15" s="37"/>
      <c r="G15" s="38"/>
      <c r="H15" s="33">
        <f t="shared" si="0"/>
        <v>0</v>
      </c>
      <c r="I15" s="39"/>
      <c r="J15" s="37"/>
      <c r="K15" s="37"/>
      <c r="L15" s="37"/>
      <c r="M15" s="37"/>
      <c r="N15" s="37"/>
      <c r="O15" s="40"/>
      <c r="P15" s="10"/>
      <c r="Q15" s="10"/>
    </row>
    <row r="16" spans="1:17" x14ac:dyDescent="0.25">
      <c r="A16" s="630"/>
      <c r="B16" s="646"/>
      <c r="C16" s="29">
        <v>2018</v>
      </c>
      <c r="D16" s="30"/>
      <c r="E16" s="31"/>
      <c r="F16" s="31"/>
      <c r="G16" s="32"/>
      <c r="H16" s="33">
        <f t="shared" si="0"/>
        <v>0</v>
      </c>
      <c r="I16" s="34"/>
      <c r="J16" s="31"/>
      <c r="K16" s="31"/>
      <c r="L16" s="31"/>
      <c r="M16" s="31"/>
      <c r="N16" s="31"/>
      <c r="O16" s="35"/>
      <c r="P16" s="10"/>
      <c r="Q16" s="10"/>
    </row>
    <row r="17" spans="1:17" x14ac:dyDescent="0.25">
      <c r="A17" s="630"/>
      <c r="B17" s="646"/>
      <c r="C17" s="29">
        <v>2019</v>
      </c>
      <c r="D17" s="30"/>
      <c r="E17" s="31"/>
      <c r="F17" s="31"/>
      <c r="G17" s="32"/>
      <c r="H17" s="33">
        <f t="shared" si="0"/>
        <v>0</v>
      </c>
      <c r="I17" s="34"/>
      <c r="J17" s="31"/>
      <c r="K17" s="31"/>
      <c r="L17" s="31"/>
      <c r="M17" s="31"/>
      <c r="N17" s="31"/>
      <c r="O17" s="35"/>
      <c r="P17" s="10"/>
      <c r="Q17" s="10"/>
    </row>
    <row r="18" spans="1:17" x14ac:dyDescent="0.25">
      <c r="A18" s="630"/>
      <c r="B18" s="646"/>
      <c r="C18" s="29">
        <v>2020</v>
      </c>
      <c r="D18" s="30">
        <v>5</v>
      </c>
      <c r="E18" s="31">
        <v>4</v>
      </c>
      <c r="F18" s="31">
        <v>3</v>
      </c>
      <c r="G18" s="32">
        <v>1</v>
      </c>
      <c r="H18" s="33">
        <v>13</v>
      </c>
      <c r="I18" s="34">
        <v>5</v>
      </c>
      <c r="J18" s="31">
        <v>4</v>
      </c>
      <c r="K18" s="31"/>
      <c r="L18" s="31"/>
      <c r="M18" s="31"/>
      <c r="N18" s="31">
        <v>4</v>
      </c>
      <c r="O18" s="35"/>
      <c r="P18" s="10"/>
      <c r="Q18" s="10"/>
    </row>
    <row r="19" spans="1:17" ht="77.25" customHeight="1" thickBot="1" x14ac:dyDescent="0.3">
      <c r="A19" s="647"/>
      <c r="B19" s="648"/>
      <c r="C19" s="41" t="s">
        <v>13</v>
      </c>
      <c r="D19" s="42">
        <f>SUM(D12:D18)</f>
        <v>5</v>
      </c>
      <c r="E19" s="43">
        <f>SUM(E12:E18)</f>
        <v>4</v>
      </c>
      <c r="F19" s="43">
        <f>SUM(F12:F18)</f>
        <v>3</v>
      </c>
      <c r="G19" s="44">
        <v>1</v>
      </c>
      <c r="H19" s="45">
        <v>13</v>
      </c>
      <c r="I19" s="43">
        <f t="shared" ref="I19:O19" si="1">SUM(I12:I18)</f>
        <v>5</v>
      </c>
      <c r="J19" s="46">
        <f t="shared" si="1"/>
        <v>4</v>
      </c>
      <c r="K19" s="43">
        <f t="shared" si="1"/>
        <v>0</v>
      </c>
      <c r="L19" s="43">
        <f t="shared" si="1"/>
        <v>0</v>
      </c>
      <c r="M19" s="43">
        <f t="shared" si="1"/>
        <v>0</v>
      </c>
      <c r="N19" s="43">
        <f t="shared" si="1"/>
        <v>4</v>
      </c>
      <c r="O19" s="47">
        <f t="shared" si="1"/>
        <v>0</v>
      </c>
      <c r="P19" s="10"/>
      <c r="Q19" s="10"/>
    </row>
    <row r="20" spans="1:17" ht="15.75" thickBot="1" x14ac:dyDescent="0.3">
      <c r="B20" s="9"/>
      <c r="D20" s="48"/>
      <c r="O20" s="10"/>
      <c r="P20" s="10"/>
    </row>
    <row r="21" spans="1:17" s="10" customFormat="1" ht="18.75" x14ac:dyDescent="0.3">
      <c r="A21" s="11"/>
      <c r="B21" s="49"/>
      <c r="C21" s="692" t="s">
        <v>5</v>
      </c>
      <c r="D21" s="12"/>
      <c r="E21" s="13"/>
      <c r="F21" s="14" t="s">
        <v>6</v>
      </c>
      <c r="G21" s="15"/>
      <c r="H21" s="16"/>
    </row>
    <row r="22" spans="1:17" s="10" customFormat="1" ht="44.25" customHeight="1" x14ac:dyDescent="0.3">
      <c r="A22" s="50" t="s">
        <v>22</v>
      </c>
      <c r="B22" s="289" t="s">
        <v>23</v>
      </c>
      <c r="C22" s="693"/>
      <c r="D22" s="20" t="s">
        <v>9</v>
      </c>
      <c r="E22" s="22" t="s">
        <v>10</v>
      </c>
      <c r="F22" s="22" t="s">
        <v>11</v>
      </c>
      <c r="G22" s="23" t="s">
        <v>12</v>
      </c>
      <c r="H22" s="24" t="s">
        <v>13</v>
      </c>
    </row>
    <row r="23" spans="1:17" ht="15" customHeight="1" x14ac:dyDescent="0.25">
      <c r="A23" s="630" t="s">
        <v>238</v>
      </c>
      <c r="B23" s="646"/>
      <c r="C23" s="29">
        <v>2014</v>
      </c>
      <c r="D23" s="30"/>
      <c r="E23" s="31"/>
      <c r="F23" s="31"/>
      <c r="G23" s="32"/>
      <c r="H23" s="33">
        <f>SUM(D23:G23)</f>
        <v>0</v>
      </c>
    </row>
    <row r="24" spans="1:17" x14ac:dyDescent="0.25">
      <c r="A24" s="630"/>
      <c r="B24" s="646"/>
      <c r="C24" s="29">
        <v>2015</v>
      </c>
      <c r="D24" s="30"/>
      <c r="E24" s="31"/>
      <c r="F24" s="31"/>
      <c r="G24" s="32"/>
      <c r="H24" s="33">
        <f t="shared" ref="H24:H29" si="2">SUM(D24:G24)</f>
        <v>0</v>
      </c>
    </row>
    <row r="25" spans="1:17" x14ac:dyDescent="0.25">
      <c r="A25" s="630"/>
      <c r="B25" s="646"/>
      <c r="C25" s="29">
        <v>2016</v>
      </c>
      <c r="D25" s="30"/>
      <c r="E25" s="31"/>
      <c r="F25" s="31"/>
      <c r="G25" s="32"/>
      <c r="H25" s="33">
        <f t="shared" si="2"/>
        <v>0</v>
      </c>
    </row>
    <row r="26" spans="1:17" x14ac:dyDescent="0.25">
      <c r="A26" s="630"/>
      <c r="B26" s="646"/>
      <c r="C26" s="29">
        <v>2017</v>
      </c>
      <c r="D26" s="36"/>
      <c r="E26" s="37"/>
      <c r="F26" s="37"/>
      <c r="G26" s="38"/>
      <c r="H26" s="33">
        <f t="shared" si="2"/>
        <v>0</v>
      </c>
    </row>
    <row r="27" spans="1:17" x14ac:dyDescent="0.25">
      <c r="A27" s="630"/>
      <c r="B27" s="646"/>
      <c r="C27" s="29">
        <v>2018</v>
      </c>
      <c r="D27" s="30"/>
      <c r="E27" s="31"/>
      <c r="F27" s="31"/>
      <c r="G27" s="32"/>
      <c r="H27" s="33">
        <f t="shared" si="2"/>
        <v>0</v>
      </c>
    </row>
    <row r="28" spans="1:17" x14ac:dyDescent="0.25">
      <c r="A28" s="630"/>
      <c r="B28" s="646"/>
      <c r="C28" s="29">
        <v>2019</v>
      </c>
      <c r="D28" s="30"/>
      <c r="E28" s="31"/>
      <c r="F28" s="31"/>
      <c r="G28" s="32"/>
      <c r="H28" s="33">
        <f t="shared" si="2"/>
        <v>0</v>
      </c>
    </row>
    <row r="29" spans="1:17" x14ac:dyDescent="0.25">
      <c r="A29" s="630"/>
      <c r="B29" s="646"/>
      <c r="C29" s="29">
        <v>2020</v>
      </c>
      <c r="D29" s="350">
        <v>3202</v>
      </c>
      <c r="E29" s="351">
        <v>1835</v>
      </c>
      <c r="F29" s="31">
        <v>520</v>
      </c>
      <c r="G29" s="32">
        <v>1840</v>
      </c>
      <c r="H29" s="33">
        <f t="shared" si="2"/>
        <v>7397</v>
      </c>
    </row>
    <row r="30" spans="1:17" ht="24" customHeight="1" thickBot="1" x14ac:dyDescent="0.3">
      <c r="A30" s="647"/>
      <c r="B30" s="648"/>
      <c r="C30" s="41" t="s">
        <v>13</v>
      </c>
      <c r="D30" s="42">
        <f>SUM(D23:D29)</f>
        <v>3202</v>
      </c>
      <c r="E30" s="43">
        <f>SUM(E23:E29)</f>
        <v>1835</v>
      </c>
      <c r="F30" s="43">
        <f>SUM(F23:F29)</f>
        <v>520</v>
      </c>
      <c r="G30" s="43">
        <f>SUM(G23:G29)</f>
        <v>1840</v>
      </c>
      <c r="H30" s="45">
        <v>7397</v>
      </c>
    </row>
    <row r="31" spans="1:17" x14ac:dyDescent="0.25">
      <c r="A31" s="52"/>
      <c r="B31" s="53"/>
      <c r="D31" s="48"/>
    </row>
    <row r="32" spans="1:17" ht="21" x14ac:dyDescent="0.35">
      <c r="A32" s="54" t="s">
        <v>24</v>
      </c>
      <c r="B32" s="55"/>
      <c r="C32" s="54"/>
      <c r="D32" s="56"/>
      <c r="E32" s="56"/>
      <c r="F32" s="56"/>
      <c r="G32" s="56"/>
      <c r="H32" s="56"/>
      <c r="I32" s="56"/>
      <c r="J32" s="56"/>
      <c r="K32" s="56"/>
      <c r="L32" s="56"/>
      <c r="M32" s="56"/>
      <c r="N32" s="56"/>
      <c r="O32" s="56"/>
    </row>
    <row r="33" spans="1:13" ht="15.75" thickBot="1" x14ac:dyDescent="0.3">
      <c r="B33" s="9"/>
    </row>
    <row r="34" spans="1:13" ht="21" customHeight="1" x14ac:dyDescent="0.25">
      <c r="A34" s="684" t="s">
        <v>25</v>
      </c>
      <c r="B34" s="686" t="s">
        <v>26</v>
      </c>
      <c r="C34" s="688" t="s">
        <v>5</v>
      </c>
      <c r="D34" s="670" t="s">
        <v>27</v>
      </c>
      <c r="E34" s="57" t="s">
        <v>7</v>
      </c>
      <c r="F34" s="58"/>
      <c r="G34" s="58"/>
      <c r="H34" s="58"/>
      <c r="I34" s="58"/>
      <c r="J34" s="58"/>
      <c r="K34" s="59"/>
    </row>
    <row r="35" spans="1:13" ht="98.25" customHeight="1" x14ac:dyDescent="0.25">
      <c r="A35" s="685"/>
      <c r="B35" s="687"/>
      <c r="C35" s="689"/>
      <c r="D35" s="671"/>
      <c r="E35" s="60" t="s">
        <v>14</v>
      </c>
      <c r="F35" s="61" t="s">
        <v>15</v>
      </c>
      <c r="G35" s="61" t="s">
        <v>16</v>
      </c>
      <c r="H35" s="62" t="s">
        <v>17</v>
      </c>
      <c r="I35" s="62" t="s">
        <v>28</v>
      </c>
      <c r="J35" s="63" t="s">
        <v>19</v>
      </c>
      <c r="K35" s="64" t="s">
        <v>20</v>
      </c>
    </row>
    <row r="36" spans="1:13" ht="15" customHeight="1" x14ac:dyDescent="0.25">
      <c r="A36" s="623" t="s">
        <v>239</v>
      </c>
      <c r="B36" s="624"/>
      <c r="C36" s="29">
        <v>2014</v>
      </c>
      <c r="D36" s="65"/>
      <c r="E36" s="66"/>
      <c r="F36" s="67"/>
      <c r="G36" s="67"/>
      <c r="H36" s="67"/>
      <c r="I36" s="67"/>
      <c r="J36" s="67"/>
      <c r="K36" s="68"/>
    </row>
    <row r="37" spans="1:13" x14ac:dyDescent="0.25">
      <c r="A37" s="623"/>
      <c r="B37" s="624"/>
      <c r="C37" s="29">
        <v>2015</v>
      </c>
      <c r="D37" s="65"/>
      <c r="E37" s="34"/>
      <c r="F37" s="31"/>
      <c r="G37" s="31"/>
      <c r="H37" s="31"/>
      <c r="I37" s="31"/>
      <c r="J37" s="31"/>
      <c r="K37" s="35"/>
    </row>
    <row r="38" spans="1:13" x14ac:dyDescent="0.25">
      <c r="A38" s="623"/>
      <c r="B38" s="624"/>
      <c r="C38" s="29">
        <v>2016</v>
      </c>
      <c r="D38" s="65"/>
      <c r="E38" s="34"/>
      <c r="F38" s="31"/>
      <c r="G38" s="31"/>
      <c r="H38" s="31"/>
      <c r="I38" s="31"/>
      <c r="J38" s="31"/>
      <c r="K38" s="35"/>
    </row>
    <row r="39" spans="1:13" x14ac:dyDescent="0.25">
      <c r="A39" s="623"/>
      <c r="B39" s="624"/>
      <c r="C39" s="29">
        <v>2017</v>
      </c>
      <c r="D39" s="69"/>
      <c r="E39" s="39"/>
      <c r="F39" s="37"/>
      <c r="G39" s="37"/>
      <c r="H39" s="37"/>
      <c r="I39" s="37"/>
      <c r="J39" s="37"/>
      <c r="K39" s="40"/>
    </row>
    <row r="40" spans="1:13" x14ac:dyDescent="0.25">
      <c r="A40" s="623"/>
      <c r="B40" s="624"/>
      <c r="C40" s="29">
        <v>2018</v>
      </c>
      <c r="D40" s="65"/>
      <c r="E40" s="34"/>
      <c r="F40" s="31"/>
      <c r="G40" s="31"/>
      <c r="H40" s="31"/>
      <c r="I40" s="31"/>
      <c r="J40" s="31"/>
      <c r="K40" s="35"/>
    </row>
    <row r="41" spans="1:13" x14ac:dyDescent="0.25">
      <c r="A41" s="623"/>
      <c r="B41" s="624"/>
      <c r="C41" s="29">
        <v>2019</v>
      </c>
      <c r="D41" s="65"/>
      <c r="E41" s="34"/>
      <c r="F41" s="31"/>
      <c r="G41" s="31"/>
      <c r="H41" s="31"/>
      <c r="I41" s="31"/>
      <c r="J41" s="31"/>
      <c r="K41" s="35"/>
    </row>
    <row r="42" spans="1:13" ht="17.25" customHeight="1" x14ac:dyDescent="0.25">
      <c r="A42" s="623"/>
      <c r="B42" s="624"/>
      <c r="C42" s="29">
        <v>2020</v>
      </c>
      <c r="D42" s="192">
        <v>1</v>
      </c>
      <c r="E42" s="34"/>
      <c r="F42" s="31">
        <v>1</v>
      </c>
      <c r="G42" s="31"/>
      <c r="H42" s="31"/>
      <c r="I42" s="31"/>
      <c r="J42" s="31"/>
      <c r="K42" s="35"/>
    </row>
    <row r="43" spans="1:13" ht="35.25" customHeight="1" thickBot="1" x14ac:dyDescent="0.3">
      <c r="A43" s="625"/>
      <c r="B43" s="626"/>
      <c r="C43" s="41" t="s">
        <v>13</v>
      </c>
      <c r="D43" s="70">
        <f>SUM(D36:D42)</f>
        <v>1</v>
      </c>
      <c r="E43" s="46">
        <f t="shared" ref="E43:J43" si="3">SUM(E36:E42)</f>
        <v>0</v>
      </c>
      <c r="F43" s="43">
        <f t="shared" si="3"/>
        <v>1</v>
      </c>
      <c r="G43" s="43">
        <f t="shared" si="3"/>
        <v>0</v>
      </c>
      <c r="H43" s="43">
        <f t="shared" si="3"/>
        <v>0</v>
      </c>
      <c r="I43" s="43">
        <f t="shared" si="3"/>
        <v>0</v>
      </c>
      <c r="J43" s="43">
        <f t="shared" si="3"/>
        <v>0</v>
      </c>
      <c r="K43" s="47">
        <f>SUM(K36:K42)</f>
        <v>0</v>
      </c>
    </row>
    <row r="44" spans="1:13" x14ac:dyDescent="0.25">
      <c r="B44" s="9"/>
    </row>
    <row r="45" spans="1:13" x14ac:dyDescent="0.25">
      <c r="B45" s="9"/>
    </row>
    <row r="46" spans="1:13" ht="21" x14ac:dyDescent="0.35">
      <c r="A46" s="71" t="s">
        <v>30</v>
      </c>
      <c r="B46" s="72"/>
      <c r="C46" s="71"/>
      <c r="D46" s="73"/>
      <c r="E46" s="73"/>
      <c r="F46" s="73"/>
      <c r="G46" s="73"/>
      <c r="H46" s="73"/>
      <c r="I46" s="73"/>
      <c r="J46" s="73"/>
      <c r="K46" s="73"/>
      <c r="L46" s="74"/>
      <c r="M46" s="74"/>
    </row>
    <row r="47" spans="1:13" ht="14.25" customHeight="1" thickBot="1" x14ac:dyDescent="0.3">
      <c r="A47" s="75"/>
      <c r="B47" s="76"/>
    </row>
    <row r="48" spans="1:13" ht="14.25" customHeight="1" x14ac:dyDescent="0.25">
      <c r="A48" s="676" t="s">
        <v>31</v>
      </c>
      <c r="B48" s="678" t="s">
        <v>32</v>
      </c>
      <c r="C48" s="680" t="s">
        <v>5</v>
      </c>
      <c r="D48" s="682" t="s">
        <v>33</v>
      </c>
      <c r="E48" s="77" t="s">
        <v>7</v>
      </c>
      <c r="F48" s="78"/>
      <c r="G48" s="78"/>
      <c r="H48" s="78"/>
      <c r="I48" s="78"/>
      <c r="J48" s="78"/>
      <c r="K48" s="79"/>
    </row>
    <row r="49" spans="1:14" s="10" customFormat="1" ht="117" customHeight="1" x14ac:dyDescent="0.25">
      <c r="A49" s="677"/>
      <c r="B49" s="679"/>
      <c r="C49" s="681"/>
      <c r="D49" s="683"/>
      <c r="E49" s="80" t="s">
        <v>14</v>
      </c>
      <c r="F49" s="81" t="s">
        <v>15</v>
      </c>
      <c r="G49" s="81" t="s">
        <v>16</v>
      </c>
      <c r="H49" s="82" t="s">
        <v>17</v>
      </c>
      <c r="I49" s="82" t="s">
        <v>28</v>
      </c>
      <c r="J49" s="83" t="s">
        <v>19</v>
      </c>
      <c r="K49" s="84" t="s">
        <v>20</v>
      </c>
    </row>
    <row r="50" spans="1:14" ht="15" customHeight="1" x14ac:dyDescent="0.25">
      <c r="A50" s="630" t="s">
        <v>21</v>
      </c>
      <c r="B50" s="646"/>
      <c r="C50" s="29">
        <v>2014</v>
      </c>
      <c r="D50" s="85"/>
      <c r="E50" s="34"/>
      <c r="F50" s="31"/>
      <c r="G50" s="31"/>
      <c r="H50" s="31"/>
      <c r="I50" s="31"/>
      <c r="J50" s="31"/>
      <c r="K50" s="35"/>
    </row>
    <row r="51" spans="1:14" x14ac:dyDescent="0.25">
      <c r="A51" s="630"/>
      <c r="B51" s="646"/>
      <c r="C51" s="29">
        <v>2015</v>
      </c>
      <c r="D51" s="85"/>
      <c r="E51" s="34"/>
      <c r="F51" s="31"/>
      <c r="G51" s="31"/>
      <c r="H51" s="31"/>
      <c r="I51" s="31"/>
      <c r="J51" s="31"/>
      <c r="K51" s="35"/>
    </row>
    <row r="52" spans="1:14" x14ac:dyDescent="0.25">
      <c r="A52" s="630"/>
      <c r="B52" s="646"/>
      <c r="C52" s="29">
        <v>2016</v>
      </c>
      <c r="D52" s="85"/>
      <c r="E52" s="34"/>
      <c r="F52" s="31"/>
      <c r="G52" s="31"/>
      <c r="H52" s="31"/>
      <c r="I52" s="31"/>
      <c r="J52" s="31"/>
      <c r="K52" s="35"/>
    </row>
    <row r="53" spans="1:14" x14ac:dyDescent="0.25">
      <c r="A53" s="630"/>
      <c r="B53" s="646"/>
      <c r="C53" s="29">
        <v>2017</v>
      </c>
      <c r="D53" s="86"/>
      <c r="E53" s="39"/>
      <c r="F53" s="37"/>
      <c r="G53" s="37"/>
      <c r="H53" s="37"/>
      <c r="I53" s="37"/>
      <c r="J53" s="37"/>
      <c r="K53" s="40"/>
    </row>
    <row r="54" spans="1:14" x14ac:dyDescent="0.25">
      <c r="A54" s="630"/>
      <c r="B54" s="646"/>
      <c r="C54" s="29">
        <v>2018</v>
      </c>
      <c r="D54" s="85"/>
      <c r="E54" s="34"/>
      <c r="F54" s="31"/>
      <c r="G54" s="31"/>
      <c r="H54" s="31"/>
      <c r="I54" s="31"/>
      <c r="J54" s="31"/>
      <c r="K54" s="35"/>
    </row>
    <row r="55" spans="1:14" x14ac:dyDescent="0.25">
      <c r="A55" s="630"/>
      <c r="B55" s="646"/>
      <c r="C55" s="29">
        <v>2019</v>
      </c>
      <c r="D55" s="85"/>
      <c r="E55" s="34"/>
      <c r="F55" s="31"/>
      <c r="G55" s="31"/>
      <c r="H55" s="31"/>
      <c r="I55" s="31"/>
      <c r="J55" s="31"/>
      <c r="K55" s="35"/>
    </row>
    <row r="56" spans="1:14" x14ac:dyDescent="0.25">
      <c r="A56" s="630"/>
      <c r="B56" s="646"/>
      <c r="C56" s="29">
        <v>2020</v>
      </c>
      <c r="D56" s="85"/>
      <c r="E56" s="34"/>
      <c r="F56" s="31"/>
      <c r="G56" s="31"/>
      <c r="H56" s="31"/>
      <c r="I56" s="31"/>
      <c r="J56" s="31"/>
      <c r="K56" s="35"/>
    </row>
    <row r="57" spans="1:14" ht="94.9" customHeight="1" thickBot="1" x14ac:dyDescent="0.3">
      <c r="A57" s="647"/>
      <c r="B57" s="648"/>
      <c r="C57" s="41" t="s">
        <v>13</v>
      </c>
      <c r="D57" s="87">
        <f t="shared" ref="D57:I57" si="4">SUM(D50:D56)</f>
        <v>0</v>
      </c>
      <c r="E57" s="46">
        <f t="shared" si="4"/>
        <v>0</v>
      </c>
      <c r="F57" s="43">
        <f t="shared" si="4"/>
        <v>0</v>
      </c>
      <c r="G57" s="43">
        <f t="shared" si="4"/>
        <v>0</v>
      </c>
      <c r="H57" s="43">
        <f t="shared" si="4"/>
        <v>0</v>
      </c>
      <c r="I57" s="43">
        <f t="shared" si="4"/>
        <v>0</v>
      </c>
      <c r="J57" s="43">
        <f>SUM(J50:J56)</f>
        <v>0</v>
      </c>
      <c r="K57" s="47">
        <f>SUM(K50:K56)</f>
        <v>0</v>
      </c>
    </row>
    <row r="58" spans="1:14" x14ac:dyDescent="0.25">
      <c r="B58" s="9"/>
    </row>
    <row r="59" spans="1:14" ht="21" x14ac:dyDescent="0.35">
      <c r="A59" s="88" t="s">
        <v>34</v>
      </c>
      <c r="B59" s="89"/>
      <c r="C59" s="88"/>
      <c r="D59" s="90"/>
      <c r="E59" s="90"/>
      <c r="F59" s="90"/>
      <c r="G59" s="90"/>
      <c r="H59" s="90"/>
      <c r="I59" s="90"/>
      <c r="J59" s="90"/>
      <c r="K59" s="90"/>
      <c r="L59" s="90"/>
      <c r="M59" s="10"/>
    </row>
    <row r="60" spans="1:14" ht="15" customHeight="1" thickBot="1" x14ac:dyDescent="0.4">
      <c r="A60" s="91"/>
      <c r="B60" s="76"/>
      <c r="M60" s="10"/>
    </row>
    <row r="61" spans="1:14" s="10" customFormat="1" x14ac:dyDescent="0.25">
      <c r="A61" s="665" t="s">
        <v>35</v>
      </c>
      <c r="B61" s="657" t="s">
        <v>36</v>
      </c>
      <c r="C61" s="666" t="s">
        <v>5</v>
      </c>
      <c r="D61" s="92"/>
      <c r="E61" s="93"/>
      <c r="F61" s="94" t="s">
        <v>37</v>
      </c>
      <c r="G61" s="95"/>
      <c r="H61" s="95"/>
      <c r="I61" s="95"/>
      <c r="J61" s="95"/>
      <c r="K61" s="95"/>
      <c r="L61" s="96"/>
      <c r="N61" s="97"/>
    </row>
    <row r="62" spans="1:14" s="10" customFormat="1" ht="90" customHeight="1" x14ac:dyDescent="0.25">
      <c r="A62" s="656"/>
      <c r="B62" s="658"/>
      <c r="C62" s="667"/>
      <c r="D62" s="98" t="s">
        <v>38</v>
      </c>
      <c r="E62" s="99" t="s">
        <v>39</v>
      </c>
      <c r="F62" s="100" t="s">
        <v>14</v>
      </c>
      <c r="G62" s="101" t="s">
        <v>15</v>
      </c>
      <c r="H62" s="101" t="s">
        <v>16</v>
      </c>
      <c r="I62" s="102" t="s">
        <v>17</v>
      </c>
      <c r="J62" s="102" t="s">
        <v>28</v>
      </c>
      <c r="K62" s="103" t="s">
        <v>19</v>
      </c>
      <c r="L62" s="104" t="s">
        <v>20</v>
      </c>
    </row>
    <row r="63" spans="1:14" x14ac:dyDescent="0.25">
      <c r="A63" s="630" t="s">
        <v>240</v>
      </c>
      <c r="B63" s="646"/>
      <c r="C63" s="29">
        <v>2014</v>
      </c>
      <c r="D63" s="30"/>
      <c r="E63" s="31"/>
      <c r="F63" s="34"/>
      <c r="G63" s="31"/>
      <c r="H63" s="31"/>
      <c r="I63" s="31"/>
      <c r="J63" s="31"/>
      <c r="K63" s="31"/>
      <c r="L63" s="35"/>
      <c r="M63" s="10"/>
    </row>
    <row r="64" spans="1:14" x14ac:dyDescent="0.25">
      <c r="A64" s="630"/>
      <c r="B64" s="646"/>
      <c r="C64" s="29">
        <v>2015</v>
      </c>
      <c r="D64" s="30"/>
      <c r="E64" s="31"/>
      <c r="F64" s="34"/>
      <c r="G64" s="31"/>
      <c r="H64" s="31"/>
      <c r="I64" s="31"/>
      <c r="J64" s="31"/>
      <c r="K64" s="31"/>
      <c r="L64" s="35"/>
      <c r="M64" s="10"/>
    </row>
    <row r="65" spans="1:13" x14ac:dyDescent="0.25">
      <c r="A65" s="630"/>
      <c r="B65" s="646"/>
      <c r="C65" s="29">
        <v>2016</v>
      </c>
      <c r="D65" s="30"/>
      <c r="E65" s="31"/>
      <c r="F65" s="34"/>
      <c r="G65" s="31"/>
      <c r="H65" s="31"/>
      <c r="I65" s="31"/>
      <c r="J65" s="31"/>
      <c r="K65" s="31"/>
      <c r="L65" s="35"/>
      <c r="M65" s="10"/>
    </row>
    <row r="66" spans="1:13" x14ac:dyDescent="0.25">
      <c r="A66" s="630"/>
      <c r="B66" s="646"/>
      <c r="C66" s="29">
        <v>2017</v>
      </c>
      <c r="D66" s="36"/>
      <c r="E66" s="37"/>
      <c r="F66" s="39"/>
      <c r="G66" s="37"/>
      <c r="H66" s="37"/>
      <c r="I66" s="37"/>
      <c r="J66" s="37"/>
      <c r="K66" s="37"/>
      <c r="L66" s="40"/>
      <c r="M66" s="10"/>
    </row>
    <row r="67" spans="1:13" x14ac:dyDescent="0.25">
      <c r="A67" s="630"/>
      <c r="B67" s="646"/>
      <c r="C67" s="29">
        <v>2018</v>
      </c>
      <c r="D67" s="30"/>
      <c r="E67" s="31"/>
      <c r="F67" s="34"/>
      <c r="G67" s="31"/>
      <c r="H67" s="31"/>
      <c r="I67" s="31"/>
      <c r="J67" s="31"/>
      <c r="K67" s="31"/>
      <c r="L67" s="35"/>
      <c r="M67" s="10"/>
    </row>
    <row r="68" spans="1:13" x14ac:dyDescent="0.25">
      <c r="A68" s="630"/>
      <c r="B68" s="646"/>
      <c r="C68" s="29">
        <v>2019</v>
      </c>
      <c r="D68" s="30"/>
      <c r="E68" s="31"/>
      <c r="F68" s="34"/>
      <c r="G68" s="31"/>
      <c r="H68" s="31"/>
      <c r="I68" s="31"/>
      <c r="J68" s="31"/>
      <c r="K68" s="31"/>
      <c r="L68" s="35"/>
      <c r="M68" s="10"/>
    </row>
    <row r="69" spans="1:13" x14ac:dyDescent="0.25">
      <c r="A69" s="630"/>
      <c r="B69" s="646"/>
      <c r="C69" s="29">
        <v>2020</v>
      </c>
      <c r="D69" s="30">
        <v>1</v>
      </c>
      <c r="E69" s="31">
        <v>7</v>
      </c>
      <c r="F69" s="34"/>
      <c r="G69" s="31"/>
      <c r="H69" s="31"/>
      <c r="I69" s="31"/>
      <c r="J69" s="31"/>
      <c r="K69" s="31"/>
      <c r="L69" s="35">
        <v>1</v>
      </c>
      <c r="M69" s="10"/>
    </row>
    <row r="70" spans="1:13" ht="33" customHeight="1" thickBot="1" x14ac:dyDescent="0.3">
      <c r="A70" s="647"/>
      <c r="B70" s="648"/>
      <c r="C70" s="41" t="s">
        <v>13</v>
      </c>
      <c r="D70" s="42">
        <f t="shared" ref="D70:L70" si="5">SUM(D63:D69)</f>
        <v>1</v>
      </c>
      <c r="E70" s="43">
        <f t="shared" si="5"/>
        <v>7</v>
      </c>
      <c r="F70" s="46">
        <f t="shared" si="5"/>
        <v>0</v>
      </c>
      <c r="G70" s="43">
        <f t="shared" si="5"/>
        <v>0</v>
      </c>
      <c r="H70" s="43">
        <f t="shared" si="5"/>
        <v>0</v>
      </c>
      <c r="I70" s="43">
        <f t="shared" si="5"/>
        <v>0</v>
      </c>
      <c r="J70" s="43">
        <f t="shared" si="5"/>
        <v>0</v>
      </c>
      <c r="K70" s="43">
        <f t="shared" si="5"/>
        <v>0</v>
      </c>
      <c r="L70" s="43">
        <f t="shared" si="5"/>
        <v>1</v>
      </c>
      <c r="M70" s="10"/>
    </row>
    <row r="71" spans="1:13" ht="15.75" thickBot="1" x14ac:dyDescent="0.3">
      <c r="A71" s="105"/>
      <c r="B71" s="106"/>
      <c r="D71" s="48"/>
    </row>
    <row r="72" spans="1:13" s="10" customFormat="1" ht="18.95" customHeight="1" x14ac:dyDescent="0.25">
      <c r="A72" s="665" t="s">
        <v>40</v>
      </c>
      <c r="B72" s="657" t="s">
        <v>41</v>
      </c>
      <c r="C72" s="666" t="s">
        <v>5</v>
      </c>
      <c r="D72" s="663" t="s">
        <v>42</v>
      </c>
      <c r="E72" s="94" t="s">
        <v>43</v>
      </c>
      <c r="F72" s="95"/>
      <c r="G72" s="95"/>
      <c r="H72" s="95"/>
      <c r="I72" s="95"/>
      <c r="J72" s="95"/>
      <c r="K72" s="96"/>
      <c r="L72"/>
      <c r="M72" s="97"/>
    </row>
    <row r="73" spans="1:13" s="10" customFormat="1" ht="93.75" customHeight="1" x14ac:dyDescent="0.25">
      <c r="A73" s="656"/>
      <c r="B73" s="658"/>
      <c r="C73" s="667"/>
      <c r="D73" s="664"/>
      <c r="E73" s="100" t="s">
        <v>14</v>
      </c>
      <c r="F73" s="227" t="s">
        <v>15</v>
      </c>
      <c r="G73" s="101" t="s">
        <v>16</v>
      </c>
      <c r="H73" s="102" t="s">
        <v>17</v>
      </c>
      <c r="I73" s="102" t="s">
        <v>28</v>
      </c>
      <c r="J73" s="103" t="s">
        <v>19</v>
      </c>
      <c r="K73" s="104" t="s">
        <v>20</v>
      </c>
      <c r="L73"/>
    </row>
    <row r="74" spans="1:13" ht="15" customHeight="1" x14ac:dyDescent="0.25">
      <c r="A74" s="630" t="s">
        <v>21</v>
      </c>
      <c r="B74" s="646"/>
      <c r="C74" s="29">
        <v>2014</v>
      </c>
      <c r="D74" s="31"/>
      <c r="E74" s="34"/>
      <c r="F74" s="31"/>
      <c r="G74" s="31"/>
      <c r="H74" s="31"/>
      <c r="I74" s="31"/>
      <c r="J74" s="31"/>
      <c r="K74" s="35"/>
    </row>
    <row r="75" spans="1:13" x14ac:dyDescent="0.25">
      <c r="A75" s="630"/>
      <c r="B75" s="646"/>
      <c r="C75" s="29">
        <v>2015</v>
      </c>
      <c r="D75" s="31"/>
      <c r="E75" s="34"/>
      <c r="F75" s="31"/>
      <c r="G75" s="31"/>
      <c r="H75" s="31"/>
      <c r="I75" s="31"/>
      <c r="J75" s="31"/>
      <c r="K75" s="35"/>
    </row>
    <row r="76" spans="1:13" x14ac:dyDescent="0.25">
      <c r="A76" s="630"/>
      <c r="B76" s="646"/>
      <c r="C76" s="29">
        <v>2016</v>
      </c>
      <c r="D76" s="31"/>
      <c r="E76" s="34"/>
      <c r="F76" s="31"/>
      <c r="G76" s="31"/>
      <c r="H76" s="31"/>
      <c r="I76" s="31"/>
      <c r="J76" s="31"/>
      <c r="K76" s="35"/>
    </row>
    <row r="77" spans="1:13" x14ac:dyDescent="0.25">
      <c r="A77" s="630"/>
      <c r="B77" s="646"/>
      <c r="C77" s="29">
        <v>2017</v>
      </c>
      <c r="D77" s="37"/>
      <c r="E77" s="39"/>
      <c r="F77" s="37"/>
      <c r="G77" s="37"/>
      <c r="H77" s="37"/>
      <c r="I77" s="37"/>
      <c r="J77" s="37"/>
      <c r="K77" s="40"/>
    </row>
    <row r="78" spans="1:13" x14ac:dyDescent="0.25">
      <c r="A78" s="630"/>
      <c r="B78" s="646"/>
      <c r="C78" s="29">
        <v>2018</v>
      </c>
      <c r="D78" s="31"/>
      <c r="E78" s="34"/>
      <c r="F78" s="31"/>
      <c r="G78" s="31"/>
      <c r="H78" s="31"/>
      <c r="I78" s="31"/>
      <c r="J78" s="31"/>
      <c r="K78" s="35"/>
    </row>
    <row r="79" spans="1:13" x14ac:dyDescent="0.25">
      <c r="A79" s="630"/>
      <c r="B79" s="646"/>
      <c r="C79" s="29">
        <v>2019</v>
      </c>
      <c r="D79" s="31"/>
      <c r="E79" s="34"/>
      <c r="F79" s="31"/>
      <c r="G79" s="31"/>
      <c r="H79" s="31"/>
      <c r="I79" s="31"/>
      <c r="J79" s="31"/>
      <c r="K79" s="35"/>
    </row>
    <row r="80" spans="1:13" x14ac:dyDescent="0.25">
      <c r="A80" s="630"/>
      <c r="B80" s="646"/>
      <c r="C80" s="29">
        <v>2020</v>
      </c>
      <c r="D80" s="31"/>
      <c r="E80" s="34"/>
      <c r="F80" s="31"/>
      <c r="G80" s="31"/>
      <c r="H80" s="31"/>
      <c r="I80" s="31"/>
      <c r="J80" s="31"/>
      <c r="K80" s="35"/>
    </row>
    <row r="81" spans="1:14" ht="42" customHeight="1" thickBot="1" x14ac:dyDescent="0.3">
      <c r="A81" s="647"/>
      <c r="B81" s="648"/>
      <c r="C81" s="41" t="s">
        <v>13</v>
      </c>
      <c r="D81" s="43">
        <f t="shared" ref="D81:J81" si="6">SUM(D74:D80)</f>
        <v>0</v>
      </c>
      <c r="E81" s="46">
        <f t="shared" si="6"/>
        <v>0</v>
      </c>
      <c r="F81" s="43">
        <f t="shared" si="6"/>
        <v>0</v>
      </c>
      <c r="G81" s="43">
        <f t="shared" si="6"/>
        <v>0</v>
      </c>
      <c r="H81" s="43">
        <f t="shared" si="6"/>
        <v>0</v>
      </c>
      <c r="I81" s="43">
        <f t="shared" si="6"/>
        <v>0</v>
      </c>
      <c r="J81" s="43">
        <f t="shared" si="6"/>
        <v>0</v>
      </c>
      <c r="K81" s="47">
        <f>SUM(K74:K80)</f>
        <v>0</v>
      </c>
    </row>
    <row r="82" spans="1:14" ht="15" customHeight="1" thickBot="1" x14ac:dyDescent="0.4">
      <c r="A82" s="91"/>
      <c r="B82" s="76"/>
    </row>
    <row r="83" spans="1:14" ht="24.95" customHeight="1" x14ac:dyDescent="0.25">
      <c r="A83" s="665" t="s">
        <v>44</v>
      </c>
      <c r="B83" s="657" t="s">
        <v>41</v>
      </c>
      <c r="C83" s="666" t="s">
        <v>5</v>
      </c>
      <c r="D83" s="668" t="s">
        <v>45</v>
      </c>
      <c r="E83" s="94" t="s">
        <v>46</v>
      </c>
      <c r="F83" s="95"/>
      <c r="G83" s="95"/>
      <c r="H83" s="95"/>
      <c r="I83" s="95"/>
      <c r="J83" s="95"/>
      <c r="K83" s="96"/>
      <c r="L83" s="10"/>
    </row>
    <row r="84" spans="1:14" s="10" customFormat="1" ht="93.75" customHeight="1" x14ac:dyDescent="0.25">
      <c r="A84" s="656"/>
      <c r="B84" s="658"/>
      <c r="C84" s="667"/>
      <c r="D84" s="669"/>
      <c r="E84" s="100" t="s">
        <v>14</v>
      </c>
      <c r="F84" s="101" t="s">
        <v>15</v>
      </c>
      <c r="G84" s="101" t="s">
        <v>16</v>
      </c>
      <c r="H84" s="102" t="s">
        <v>17</v>
      </c>
      <c r="I84" s="102" t="s">
        <v>28</v>
      </c>
      <c r="J84" s="103" t="s">
        <v>19</v>
      </c>
      <c r="K84" s="104" t="s">
        <v>20</v>
      </c>
      <c r="L84"/>
    </row>
    <row r="85" spans="1:14" s="10" customFormat="1" ht="18" customHeight="1" x14ac:dyDescent="0.25">
      <c r="A85" s="630" t="s">
        <v>21</v>
      </c>
      <c r="B85" s="646"/>
      <c r="C85" s="29">
        <v>2014</v>
      </c>
      <c r="D85" s="31"/>
      <c r="E85" s="34"/>
      <c r="F85" s="31"/>
      <c r="G85" s="31"/>
      <c r="H85" s="31"/>
      <c r="I85" s="31"/>
      <c r="J85" s="31"/>
      <c r="K85" s="35"/>
      <c r="L85"/>
    </row>
    <row r="86" spans="1:14" ht="15.95" customHeight="1" x14ac:dyDescent="0.25">
      <c r="A86" s="630"/>
      <c r="B86" s="646"/>
      <c r="C86" s="29">
        <v>2015</v>
      </c>
      <c r="D86" s="31"/>
      <c r="E86" s="34"/>
      <c r="F86" s="31"/>
      <c r="G86" s="31"/>
      <c r="H86" s="31"/>
      <c r="I86" s="31"/>
      <c r="J86" s="31"/>
      <c r="K86" s="35"/>
    </row>
    <row r="87" spans="1:14" x14ac:dyDescent="0.25">
      <c r="A87" s="630"/>
      <c r="B87" s="646"/>
      <c r="C87" s="29">
        <v>2016</v>
      </c>
      <c r="D87" s="31"/>
      <c r="E87" s="34"/>
      <c r="F87" s="31"/>
      <c r="G87" s="31"/>
      <c r="H87" s="31"/>
      <c r="I87" s="31"/>
      <c r="J87" s="31"/>
      <c r="K87" s="35"/>
    </row>
    <row r="88" spans="1:14" x14ac:dyDescent="0.25">
      <c r="A88" s="630"/>
      <c r="B88" s="646"/>
      <c r="C88" s="29">
        <v>2017</v>
      </c>
      <c r="D88" s="37"/>
      <c r="E88" s="39"/>
      <c r="F88" s="37"/>
      <c r="G88" s="37"/>
      <c r="H88" s="37"/>
      <c r="I88" s="37"/>
      <c r="J88" s="37"/>
      <c r="K88" s="40"/>
    </row>
    <row r="89" spans="1:14" x14ac:dyDescent="0.25">
      <c r="A89" s="630"/>
      <c r="B89" s="646"/>
      <c r="C89" s="29">
        <v>2018</v>
      </c>
      <c r="D89" s="31"/>
      <c r="E89" s="34"/>
      <c r="F89" s="31"/>
      <c r="G89" s="31"/>
      <c r="H89" s="31"/>
      <c r="I89" s="31"/>
      <c r="J89" s="31"/>
      <c r="K89" s="35"/>
      <c r="L89" s="10"/>
    </row>
    <row r="90" spans="1:14" x14ac:dyDescent="0.25">
      <c r="A90" s="630"/>
      <c r="B90" s="646"/>
      <c r="C90" s="29">
        <v>2019</v>
      </c>
      <c r="D90" s="31"/>
      <c r="E90" s="34"/>
      <c r="F90" s="31"/>
      <c r="G90" s="31"/>
      <c r="H90" s="31"/>
      <c r="I90" s="31"/>
      <c r="J90" s="31"/>
      <c r="K90" s="35"/>
    </row>
    <row r="91" spans="1:14" x14ac:dyDescent="0.25">
      <c r="A91" s="630"/>
      <c r="B91" s="646"/>
      <c r="C91" s="29">
        <v>2020</v>
      </c>
      <c r="D91" s="31"/>
      <c r="E91" s="34"/>
      <c r="F91" s="31"/>
      <c r="G91" s="31"/>
      <c r="H91" s="31"/>
      <c r="I91" s="31"/>
      <c r="J91" s="31"/>
      <c r="K91" s="35"/>
    </row>
    <row r="92" spans="1:14" ht="18.95" customHeight="1" thickBot="1" x14ac:dyDescent="0.3">
      <c r="A92" s="647"/>
      <c r="B92" s="648"/>
      <c r="C92" s="41" t="s">
        <v>13</v>
      </c>
      <c r="D92" s="43">
        <f t="shared" ref="D92:J92" si="7">SUM(D85:D91)</f>
        <v>0</v>
      </c>
      <c r="E92" s="46">
        <f t="shared" si="7"/>
        <v>0</v>
      </c>
      <c r="F92" s="43">
        <f t="shared" si="7"/>
        <v>0</v>
      </c>
      <c r="G92" s="43">
        <f t="shared" si="7"/>
        <v>0</v>
      </c>
      <c r="H92" s="43">
        <f t="shared" si="7"/>
        <v>0</v>
      </c>
      <c r="I92" s="43">
        <f t="shared" si="7"/>
        <v>0</v>
      </c>
      <c r="J92" s="43">
        <f t="shared" si="7"/>
        <v>0</v>
      </c>
      <c r="K92" s="47">
        <f>SUM(K85:K91)</f>
        <v>0</v>
      </c>
    </row>
    <row r="93" spans="1:14" ht="18.75" customHeight="1" thickBot="1" x14ac:dyDescent="0.4">
      <c r="A93" s="91"/>
      <c r="B93" s="76"/>
    </row>
    <row r="94" spans="1:14" x14ac:dyDescent="0.25">
      <c r="A94" s="655" t="s">
        <v>47</v>
      </c>
      <c r="B94" s="657" t="s">
        <v>48</v>
      </c>
      <c r="C94" s="290" t="s">
        <v>5</v>
      </c>
      <c r="D94" s="108" t="s">
        <v>49</v>
      </c>
      <c r="E94" s="109"/>
      <c r="F94" s="109"/>
      <c r="G94" s="110"/>
      <c r="H94" s="10"/>
      <c r="I94" s="10"/>
      <c r="J94" s="10"/>
      <c r="K94" s="10"/>
    </row>
    <row r="95" spans="1:14" ht="64.5" x14ac:dyDescent="0.25">
      <c r="A95" s="656"/>
      <c r="B95" s="658"/>
      <c r="C95" s="291"/>
      <c r="D95" s="98" t="s">
        <v>50</v>
      </c>
      <c r="E95" s="99" t="s">
        <v>51</v>
      </c>
      <c r="F95" s="99" t="s">
        <v>52</v>
      </c>
      <c r="G95" s="112" t="s">
        <v>13</v>
      </c>
      <c r="H95" s="10"/>
      <c r="I95" s="10"/>
      <c r="J95" s="10"/>
      <c r="K95" s="10"/>
      <c r="L95" s="10"/>
      <c r="M95" s="10"/>
      <c r="N95" s="10"/>
    </row>
    <row r="96" spans="1:14" s="10" customFormat="1" ht="26.25" customHeight="1" x14ac:dyDescent="0.25">
      <c r="A96" s="630" t="s">
        <v>241</v>
      </c>
      <c r="B96" s="646"/>
      <c r="C96" s="29">
        <v>2015</v>
      </c>
      <c r="D96" s="30"/>
      <c r="E96" s="31"/>
      <c r="F96" s="31"/>
      <c r="G96" s="33">
        <f t="shared" ref="G96:G101" si="8">SUM(D96:F96)</f>
        <v>0</v>
      </c>
      <c r="H96"/>
      <c r="I96"/>
      <c r="J96"/>
      <c r="K96"/>
    </row>
    <row r="97" spans="1:14" s="10" customFormat="1" ht="16.5" customHeight="1" x14ac:dyDescent="0.25">
      <c r="A97" s="630"/>
      <c r="B97" s="646"/>
      <c r="C97" s="29">
        <v>2016</v>
      </c>
      <c r="D97" s="30"/>
      <c r="E97" s="31"/>
      <c r="F97" s="31"/>
      <c r="G97" s="33">
        <f t="shared" si="8"/>
        <v>0</v>
      </c>
      <c r="H97"/>
      <c r="I97"/>
      <c r="J97"/>
      <c r="K97"/>
      <c r="L97"/>
      <c r="M97"/>
      <c r="N97"/>
    </row>
    <row r="98" spans="1:14" x14ac:dyDescent="0.25">
      <c r="A98" s="630"/>
      <c r="B98" s="646"/>
      <c r="C98" s="29">
        <v>2017</v>
      </c>
      <c r="D98" s="36"/>
      <c r="E98" s="37"/>
      <c r="F98" s="37"/>
      <c r="G98" s="33">
        <f t="shared" si="8"/>
        <v>0</v>
      </c>
    </row>
    <row r="99" spans="1:14" x14ac:dyDescent="0.25">
      <c r="A99" s="630"/>
      <c r="B99" s="646"/>
      <c r="C99" s="29">
        <v>2018</v>
      </c>
      <c r="D99" s="30"/>
      <c r="E99" s="31"/>
      <c r="F99" s="31"/>
      <c r="G99" s="33">
        <f t="shared" si="8"/>
        <v>0</v>
      </c>
    </row>
    <row r="100" spans="1:14" x14ac:dyDescent="0.25">
      <c r="A100" s="630"/>
      <c r="B100" s="646"/>
      <c r="C100" s="29">
        <v>2019</v>
      </c>
      <c r="D100" s="30"/>
      <c r="E100" s="31"/>
      <c r="F100" s="31"/>
      <c r="G100" s="33">
        <f t="shared" si="8"/>
        <v>0</v>
      </c>
    </row>
    <row r="101" spans="1:14" x14ac:dyDescent="0.25">
      <c r="A101" s="630"/>
      <c r="B101" s="646"/>
      <c r="C101" s="29">
        <v>2020</v>
      </c>
      <c r="D101" s="30">
        <v>8</v>
      </c>
      <c r="E101" s="31"/>
      <c r="F101" s="31"/>
      <c r="G101" s="33">
        <f t="shared" si="8"/>
        <v>8</v>
      </c>
    </row>
    <row r="102" spans="1:14" ht="15.75" thickBot="1" x14ac:dyDescent="0.3">
      <c r="A102" s="647"/>
      <c r="B102" s="648"/>
      <c r="C102" s="41" t="s">
        <v>13</v>
      </c>
      <c r="D102" s="42">
        <v>8</v>
      </c>
      <c r="E102" s="43">
        <f>SUM(E96:E101)</f>
        <v>0</v>
      </c>
      <c r="F102" s="43">
        <f>SUM(F96:F101)</f>
        <v>0</v>
      </c>
      <c r="G102" s="113">
        <v>8</v>
      </c>
    </row>
    <row r="103" spans="1:14" x14ac:dyDescent="0.25">
      <c r="A103" s="106"/>
      <c r="B103" s="114"/>
      <c r="C103" s="48"/>
      <c r="D103" s="48"/>
      <c r="J103" s="75"/>
    </row>
    <row r="104" spans="1:14" ht="21" x14ac:dyDescent="0.35">
      <c r="A104" s="115" t="s">
        <v>53</v>
      </c>
      <c r="B104" s="116"/>
      <c r="C104" s="115"/>
      <c r="D104" s="117"/>
      <c r="E104" s="117"/>
      <c r="F104" s="117"/>
      <c r="G104" s="117"/>
      <c r="H104" s="117"/>
      <c r="I104" s="117"/>
      <c r="J104" s="117"/>
      <c r="K104" s="117"/>
      <c r="L104" s="117"/>
    </row>
    <row r="105" spans="1:14" ht="15.75" thickBot="1" x14ac:dyDescent="0.3">
      <c r="B105" s="9"/>
    </row>
    <row r="106" spans="1:14" s="10" customFormat="1" ht="47.25" customHeight="1" x14ac:dyDescent="0.25">
      <c r="A106" s="659" t="s">
        <v>54</v>
      </c>
      <c r="B106" s="661" t="s">
        <v>55</v>
      </c>
      <c r="C106" s="644" t="s">
        <v>5</v>
      </c>
      <c r="D106" s="118" t="s">
        <v>56</v>
      </c>
      <c r="E106" s="118"/>
      <c r="F106" s="119"/>
      <c r="G106" s="119"/>
      <c r="H106" s="120" t="s">
        <v>57</v>
      </c>
      <c r="I106" s="118"/>
      <c r="J106" s="121"/>
    </row>
    <row r="107" spans="1:14" s="10" customFormat="1" ht="87.75" customHeight="1" x14ac:dyDescent="0.25">
      <c r="A107" s="660"/>
      <c r="B107" s="662"/>
      <c r="C107" s="645"/>
      <c r="D107" s="122" t="s">
        <v>58</v>
      </c>
      <c r="E107" s="123" t="s">
        <v>59</v>
      </c>
      <c r="F107" s="124" t="s">
        <v>60</v>
      </c>
      <c r="G107" s="125" t="s">
        <v>61</v>
      </c>
      <c r="H107" s="122" t="s">
        <v>62</v>
      </c>
      <c r="I107" s="123" t="s">
        <v>63</v>
      </c>
      <c r="J107" s="126" t="s">
        <v>64</v>
      </c>
    </row>
    <row r="108" spans="1:14" x14ac:dyDescent="0.25">
      <c r="A108" s="630" t="s">
        <v>21</v>
      </c>
      <c r="B108" s="646"/>
      <c r="C108" s="127">
        <v>2014</v>
      </c>
      <c r="D108" s="30"/>
      <c r="E108" s="31"/>
      <c r="F108" s="128"/>
      <c r="G108" s="129">
        <f>SUM(D108:F108)</f>
        <v>0</v>
      </c>
      <c r="H108" s="30"/>
      <c r="I108" s="31"/>
      <c r="J108" s="35"/>
    </row>
    <row r="109" spans="1:14" x14ac:dyDescent="0.25">
      <c r="A109" s="630"/>
      <c r="B109" s="646"/>
      <c r="C109" s="127">
        <v>2015</v>
      </c>
      <c r="D109" s="30"/>
      <c r="E109" s="31"/>
      <c r="F109" s="128"/>
      <c r="G109" s="129">
        <f t="shared" ref="G109:G114" si="9">SUM(D109:F109)</f>
        <v>0</v>
      </c>
      <c r="H109" s="30"/>
      <c r="I109" s="31"/>
      <c r="J109" s="35"/>
    </row>
    <row r="110" spans="1:14" x14ac:dyDescent="0.25">
      <c r="A110" s="630"/>
      <c r="B110" s="646"/>
      <c r="C110" s="127">
        <v>2016</v>
      </c>
      <c r="D110" s="30"/>
      <c r="E110" s="31"/>
      <c r="F110" s="128"/>
      <c r="G110" s="129">
        <f t="shared" si="9"/>
        <v>0</v>
      </c>
      <c r="H110" s="30"/>
      <c r="I110" s="31"/>
      <c r="J110" s="35"/>
    </row>
    <row r="111" spans="1:14" x14ac:dyDescent="0.25">
      <c r="A111" s="630"/>
      <c r="B111" s="646"/>
      <c r="C111" s="127">
        <v>2017</v>
      </c>
      <c r="D111" s="36"/>
      <c r="E111" s="37"/>
      <c r="F111" s="130"/>
      <c r="G111" s="129">
        <f t="shared" si="9"/>
        <v>0</v>
      </c>
      <c r="H111" s="131"/>
      <c r="I111" s="132"/>
      <c r="J111" s="133"/>
    </row>
    <row r="112" spans="1:14" x14ac:dyDescent="0.25">
      <c r="A112" s="630"/>
      <c r="B112" s="646"/>
      <c r="C112" s="127">
        <v>2018</v>
      </c>
      <c r="D112" s="30"/>
      <c r="E112" s="31"/>
      <c r="F112" s="128"/>
      <c r="G112" s="129">
        <f t="shared" si="9"/>
        <v>0</v>
      </c>
      <c r="H112" s="30"/>
      <c r="I112" s="31"/>
      <c r="J112" s="35"/>
    </row>
    <row r="113" spans="1:19" x14ac:dyDescent="0.25">
      <c r="A113" s="630"/>
      <c r="B113" s="646"/>
      <c r="C113" s="127">
        <v>2019</v>
      </c>
      <c r="D113" s="30"/>
      <c r="E113" s="31"/>
      <c r="F113" s="128"/>
      <c r="G113" s="129">
        <f t="shared" si="9"/>
        <v>0</v>
      </c>
      <c r="H113" s="30"/>
      <c r="I113" s="31"/>
      <c r="J113" s="35"/>
    </row>
    <row r="114" spans="1:19" x14ac:dyDescent="0.25">
      <c r="A114" s="630"/>
      <c r="B114" s="646"/>
      <c r="C114" s="127">
        <v>2020</v>
      </c>
      <c r="D114" s="30"/>
      <c r="E114" s="31"/>
      <c r="F114" s="128"/>
      <c r="G114" s="129">
        <f t="shared" si="9"/>
        <v>0</v>
      </c>
      <c r="H114" s="30"/>
      <c r="I114" s="31"/>
      <c r="J114" s="35"/>
    </row>
    <row r="115" spans="1:19" ht="30.6" customHeight="1" thickBot="1" x14ac:dyDescent="0.3">
      <c r="A115" s="647"/>
      <c r="B115" s="648"/>
      <c r="C115" s="134" t="s">
        <v>13</v>
      </c>
      <c r="D115" s="42">
        <f t="shared" ref="D115:J115" si="10">SUM(D108:D114)</f>
        <v>0</v>
      </c>
      <c r="E115" s="43">
        <f t="shared" si="10"/>
        <v>0</v>
      </c>
      <c r="F115" s="135">
        <f t="shared" si="10"/>
        <v>0</v>
      </c>
      <c r="G115" s="135">
        <f t="shared" si="10"/>
        <v>0</v>
      </c>
      <c r="H115" s="42">
        <f t="shared" si="10"/>
        <v>0</v>
      </c>
      <c r="I115" s="43">
        <f t="shared" si="10"/>
        <v>0</v>
      </c>
      <c r="J115" s="136">
        <f t="shared" si="10"/>
        <v>0</v>
      </c>
    </row>
    <row r="116" spans="1:19" ht="17.100000000000001" customHeight="1" thickBot="1" x14ac:dyDescent="0.3">
      <c r="A116" s="137"/>
      <c r="B116" s="114"/>
      <c r="C116" s="138"/>
      <c r="D116" s="139"/>
      <c r="H116" s="140"/>
      <c r="K116" s="75"/>
    </row>
    <row r="117" spans="1:19" s="10" customFormat="1" ht="78" customHeight="1" x14ac:dyDescent="0.3">
      <c r="A117" s="141" t="s">
        <v>65</v>
      </c>
      <c r="B117" s="292" t="s">
        <v>36</v>
      </c>
      <c r="C117" s="143" t="s">
        <v>5</v>
      </c>
      <c r="D117" s="144" t="s">
        <v>66</v>
      </c>
      <c r="E117" s="145" t="s">
        <v>67</v>
      </c>
      <c r="F117" s="145" t="s">
        <v>68</v>
      </c>
      <c r="G117" s="145" t="s">
        <v>69</v>
      </c>
      <c r="H117" s="145" t="s">
        <v>70</v>
      </c>
      <c r="I117" s="146" t="s">
        <v>71</v>
      </c>
      <c r="J117" s="147" t="s">
        <v>72</v>
      </c>
      <c r="K117" s="147" t="s">
        <v>73</v>
      </c>
    </row>
    <row r="118" spans="1:19" x14ac:dyDescent="0.25">
      <c r="A118" s="630" t="s">
        <v>21</v>
      </c>
      <c r="B118" s="646"/>
      <c r="C118" s="29">
        <v>2014</v>
      </c>
      <c r="D118" s="34"/>
      <c r="E118" s="31"/>
      <c r="F118" s="31"/>
      <c r="G118" s="31"/>
      <c r="H118" s="31"/>
      <c r="I118" s="35"/>
      <c r="J118" s="148">
        <f t="shared" ref="J118:K124" si="11">D118+F118+H118</f>
        <v>0</v>
      </c>
      <c r="K118" s="148">
        <f t="shared" si="11"/>
        <v>0</v>
      </c>
    </row>
    <row r="119" spans="1:19" x14ac:dyDescent="0.25">
      <c r="A119" s="630"/>
      <c r="B119" s="646"/>
      <c r="C119" s="29">
        <v>2015</v>
      </c>
      <c r="D119" s="34"/>
      <c r="E119" s="31"/>
      <c r="F119" s="31"/>
      <c r="G119" s="31"/>
      <c r="H119" s="31"/>
      <c r="I119" s="35"/>
      <c r="J119" s="148">
        <f t="shared" si="11"/>
        <v>0</v>
      </c>
      <c r="K119" s="148">
        <f t="shared" si="11"/>
        <v>0</v>
      </c>
    </row>
    <row r="120" spans="1:19" x14ac:dyDescent="0.25">
      <c r="A120" s="630"/>
      <c r="B120" s="646"/>
      <c r="C120" s="29">
        <v>2016</v>
      </c>
      <c r="D120" s="34"/>
      <c r="E120" s="31"/>
      <c r="F120" s="31"/>
      <c r="G120" s="31"/>
      <c r="H120" s="31"/>
      <c r="I120" s="35"/>
      <c r="J120" s="148">
        <f t="shared" si="11"/>
        <v>0</v>
      </c>
      <c r="K120" s="148">
        <f t="shared" si="11"/>
        <v>0</v>
      </c>
    </row>
    <row r="121" spans="1:19" x14ac:dyDescent="0.25">
      <c r="A121" s="630"/>
      <c r="B121" s="646"/>
      <c r="C121" s="29">
        <v>2017</v>
      </c>
      <c r="D121" s="39"/>
      <c r="E121" s="37"/>
      <c r="F121" s="37"/>
      <c r="G121" s="37"/>
      <c r="H121" s="37"/>
      <c r="I121" s="40"/>
      <c r="J121" s="148">
        <f t="shared" si="11"/>
        <v>0</v>
      </c>
      <c r="K121" s="148">
        <f t="shared" si="11"/>
        <v>0</v>
      </c>
    </row>
    <row r="122" spans="1:19" x14ac:dyDescent="0.25">
      <c r="A122" s="630"/>
      <c r="B122" s="646"/>
      <c r="C122" s="29">
        <v>2018</v>
      </c>
      <c r="D122" s="34"/>
      <c r="E122" s="31"/>
      <c r="F122" s="31"/>
      <c r="G122" s="31"/>
      <c r="H122" s="31"/>
      <c r="I122" s="35"/>
      <c r="J122" s="148">
        <f t="shared" si="11"/>
        <v>0</v>
      </c>
      <c r="K122" s="148">
        <f t="shared" si="11"/>
        <v>0</v>
      </c>
    </row>
    <row r="123" spans="1:19" x14ac:dyDescent="0.25">
      <c r="A123" s="630"/>
      <c r="B123" s="646"/>
      <c r="C123" s="29">
        <v>2019</v>
      </c>
      <c r="D123" s="34"/>
      <c r="E123" s="31"/>
      <c r="F123" s="31"/>
      <c r="G123" s="31"/>
      <c r="H123" s="31"/>
      <c r="I123" s="35"/>
      <c r="J123" s="148">
        <f t="shared" si="11"/>
        <v>0</v>
      </c>
      <c r="K123" s="148">
        <f t="shared" si="11"/>
        <v>0</v>
      </c>
    </row>
    <row r="124" spans="1:19" x14ac:dyDescent="0.25">
      <c r="A124" s="630"/>
      <c r="B124" s="646"/>
      <c r="C124" s="29">
        <v>2020</v>
      </c>
      <c r="D124" s="34"/>
      <c r="E124" s="31"/>
      <c r="F124" s="31"/>
      <c r="G124" s="31"/>
      <c r="H124" s="31"/>
      <c r="I124" s="35"/>
      <c r="J124" s="148">
        <f t="shared" si="11"/>
        <v>0</v>
      </c>
      <c r="K124" s="148">
        <f t="shared" si="11"/>
        <v>0</v>
      </c>
    </row>
    <row r="125" spans="1:19" ht="51" customHeight="1" thickBot="1" x14ac:dyDescent="0.3">
      <c r="A125" s="647"/>
      <c r="B125" s="648"/>
      <c r="C125" s="41" t="s">
        <v>13</v>
      </c>
      <c r="D125" s="43">
        <f t="shared" ref="D125" si="12">SUM(D118:D124)</f>
        <v>0</v>
      </c>
      <c r="E125" s="43">
        <f>SUM(E118:E124)</f>
        <v>0</v>
      </c>
      <c r="F125" s="43">
        <f t="shared" ref="F125:I125" si="13">SUM(F118:F124)</f>
        <v>0</v>
      </c>
      <c r="G125" s="43">
        <f t="shared" si="13"/>
        <v>0</v>
      </c>
      <c r="H125" s="43">
        <f t="shared" si="13"/>
        <v>0</v>
      </c>
      <c r="I125" s="43">
        <f t="shared" si="13"/>
        <v>0</v>
      </c>
      <c r="J125" s="47">
        <f>SUM(J118:J124)</f>
        <v>0</v>
      </c>
      <c r="K125" s="47">
        <f>SUM(K118:K124)</f>
        <v>0</v>
      </c>
    </row>
    <row r="126" spans="1:19" ht="18.95" customHeight="1" x14ac:dyDescent="0.25">
      <c r="A126" s="149"/>
      <c r="B126" s="114"/>
      <c r="C126" s="48"/>
      <c r="D126" s="48"/>
      <c r="S126" s="75"/>
    </row>
    <row r="127" spans="1:19" ht="21" x14ac:dyDescent="0.35">
      <c r="A127" s="150" t="s">
        <v>74</v>
      </c>
      <c r="B127" s="151"/>
      <c r="C127" s="150"/>
      <c r="D127" s="152"/>
      <c r="E127" s="152"/>
      <c r="F127" s="152"/>
      <c r="G127" s="152"/>
      <c r="H127" s="152"/>
      <c r="I127" s="152"/>
      <c r="J127" s="152"/>
      <c r="K127" s="152"/>
      <c r="L127" s="152"/>
      <c r="M127" s="152"/>
      <c r="N127" s="152"/>
      <c r="O127" s="152"/>
    </row>
    <row r="128" spans="1:19" ht="21.75" thickBot="1" x14ac:dyDescent="0.4">
      <c r="A128" s="91"/>
      <c r="B128" s="76"/>
    </row>
    <row r="129" spans="1:15" s="10" customFormat="1" ht="27" customHeight="1" x14ac:dyDescent="0.25">
      <c r="A129" s="649" t="s">
        <v>75</v>
      </c>
      <c r="B129" s="651" t="s">
        <v>36</v>
      </c>
      <c r="C129" s="653" t="s">
        <v>76</v>
      </c>
      <c r="D129" s="153" t="s">
        <v>77</v>
      </c>
      <c r="E129" s="154"/>
      <c r="F129" s="154"/>
      <c r="G129" s="155"/>
      <c r="H129" s="156"/>
      <c r="I129" s="627" t="s">
        <v>7</v>
      </c>
      <c r="J129" s="628"/>
      <c r="K129" s="628"/>
      <c r="L129" s="628"/>
      <c r="M129" s="628"/>
      <c r="N129" s="628"/>
      <c r="O129" s="629"/>
    </row>
    <row r="130" spans="1:15" s="10" customFormat="1" ht="110.25" customHeight="1" x14ac:dyDescent="0.25">
      <c r="A130" s="650"/>
      <c r="B130" s="652"/>
      <c r="C130" s="654"/>
      <c r="D130" s="157" t="s">
        <v>78</v>
      </c>
      <c r="E130" s="158" t="s">
        <v>79</v>
      </c>
      <c r="F130" s="158" t="s">
        <v>80</v>
      </c>
      <c r="G130" s="159" t="s">
        <v>81</v>
      </c>
      <c r="H130" s="160" t="s">
        <v>82</v>
      </c>
      <c r="I130" s="161" t="s">
        <v>14</v>
      </c>
      <c r="J130" s="161" t="s">
        <v>15</v>
      </c>
      <c r="K130" s="158" t="s">
        <v>16</v>
      </c>
      <c r="L130" s="157" t="s">
        <v>17</v>
      </c>
      <c r="M130" s="157" t="s">
        <v>28</v>
      </c>
      <c r="N130" s="158" t="s">
        <v>19</v>
      </c>
      <c r="O130" s="162" t="s">
        <v>20</v>
      </c>
    </row>
    <row r="131" spans="1:15" ht="15" customHeight="1" x14ac:dyDescent="0.25">
      <c r="A131" s="632" t="s">
        <v>21</v>
      </c>
      <c r="B131" s="631"/>
      <c r="C131" s="29">
        <v>2014</v>
      </c>
      <c r="D131" s="30"/>
      <c r="E131" s="31"/>
      <c r="F131" s="31"/>
      <c r="G131" s="129">
        <f>SUM(D131:F131)</f>
        <v>0</v>
      </c>
      <c r="H131" s="85"/>
      <c r="I131" s="34"/>
      <c r="J131" s="31"/>
      <c r="K131" s="31"/>
      <c r="L131" s="31"/>
      <c r="M131" s="31"/>
      <c r="N131" s="31"/>
      <c r="O131" s="35"/>
    </row>
    <row r="132" spans="1:15" x14ac:dyDescent="0.25">
      <c r="A132" s="632"/>
      <c r="B132" s="631"/>
      <c r="C132" s="29">
        <v>2015</v>
      </c>
      <c r="D132" s="30"/>
      <c r="E132" s="31"/>
      <c r="F132" s="31"/>
      <c r="G132" s="129">
        <f t="shared" ref="G132:G137" si="14">SUM(D132:F132)</f>
        <v>0</v>
      </c>
      <c r="H132" s="85"/>
      <c r="I132" s="34"/>
      <c r="J132" s="31"/>
      <c r="K132" s="31"/>
      <c r="L132" s="31"/>
      <c r="M132" s="31"/>
      <c r="N132" s="31"/>
      <c r="O132" s="35"/>
    </row>
    <row r="133" spans="1:15" x14ac:dyDescent="0.25">
      <c r="A133" s="632"/>
      <c r="B133" s="631"/>
      <c r="C133" s="29">
        <v>2016</v>
      </c>
      <c r="D133" s="30"/>
      <c r="E133" s="31"/>
      <c r="F133" s="31"/>
      <c r="G133" s="129">
        <f t="shared" si="14"/>
        <v>0</v>
      </c>
      <c r="H133" s="85"/>
      <c r="I133" s="34"/>
      <c r="J133" s="31"/>
      <c r="K133" s="31"/>
      <c r="L133" s="31"/>
      <c r="M133" s="31"/>
      <c r="N133" s="31"/>
      <c r="O133" s="35"/>
    </row>
    <row r="134" spans="1:15" x14ac:dyDescent="0.25">
      <c r="A134" s="632"/>
      <c r="B134" s="631"/>
      <c r="C134" s="29">
        <v>2017</v>
      </c>
      <c r="D134" s="36"/>
      <c r="E134" s="37"/>
      <c r="F134" s="37"/>
      <c r="G134" s="129">
        <f t="shared" si="14"/>
        <v>0</v>
      </c>
      <c r="H134" s="85"/>
      <c r="I134" s="39"/>
      <c r="J134" s="37"/>
      <c r="K134" s="37"/>
      <c r="L134" s="37"/>
      <c r="M134" s="37"/>
      <c r="N134" s="37"/>
      <c r="O134" s="40"/>
    </row>
    <row r="135" spans="1:15" x14ac:dyDescent="0.25">
      <c r="A135" s="632"/>
      <c r="B135" s="631"/>
      <c r="C135" s="29">
        <v>2018</v>
      </c>
      <c r="D135" s="30"/>
      <c r="E135" s="31"/>
      <c r="F135" s="31"/>
      <c r="G135" s="129">
        <f t="shared" si="14"/>
        <v>0</v>
      </c>
      <c r="H135" s="85"/>
      <c r="I135" s="34"/>
      <c r="J135" s="31"/>
      <c r="K135" s="31"/>
      <c r="L135" s="31"/>
      <c r="M135" s="31"/>
      <c r="N135" s="31"/>
      <c r="O135" s="35"/>
    </row>
    <row r="136" spans="1:15" x14ac:dyDescent="0.25">
      <c r="A136" s="632"/>
      <c r="B136" s="631"/>
      <c r="C136" s="29">
        <v>2019</v>
      </c>
      <c r="D136" s="30"/>
      <c r="E136" s="31"/>
      <c r="F136" s="31"/>
      <c r="G136" s="129">
        <f t="shared" si="14"/>
        <v>0</v>
      </c>
      <c r="H136" s="85"/>
      <c r="I136" s="34"/>
      <c r="J136" s="31"/>
      <c r="K136" s="31"/>
      <c r="L136" s="31"/>
      <c r="M136" s="31"/>
      <c r="N136" s="31"/>
      <c r="O136" s="35"/>
    </row>
    <row r="137" spans="1:15" x14ac:dyDescent="0.25">
      <c r="A137" s="632"/>
      <c r="B137" s="631"/>
      <c r="C137" s="29">
        <v>2020</v>
      </c>
      <c r="D137" s="30">
        <v>2</v>
      </c>
      <c r="E137" s="31">
        <v>4</v>
      </c>
      <c r="F137" s="31"/>
      <c r="G137" s="129">
        <f t="shared" si="14"/>
        <v>6</v>
      </c>
      <c r="H137" s="85">
        <v>12</v>
      </c>
      <c r="I137" s="34">
        <v>4</v>
      </c>
      <c r="J137" s="31"/>
      <c r="K137" s="31"/>
      <c r="L137" s="31"/>
      <c r="M137" s="31"/>
      <c r="N137" s="31">
        <v>2</v>
      </c>
      <c r="O137" s="35"/>
    </row>
    <row r="138" spans="1:15" ht="15.95" customHeight="1" thickBot="1" x14ac:dyDescent="0.3">
      <c r="A138" s="633"/>
      <c r="B138" s="634"/>
      <c r="C138" s="41" t="s">
        <v>13</v>
      </c>
      <c r="D138" s="42">
        <f>SUM(D131:D137)</f>
        <v>2</v>
      </c>
      <c r="E138" s="43">
        <f>SUM(E131:E137)</f>
        <v>4</v>
      </c>
      <c r="F138" s="43">
        <f>SUM(F131:F137)</f>
        <v>0</v>
      </c>
      <c r="G138" s="135">
        <f t="shared" ref="G138:O138" si="15">SUM(G131:G137)</f>
        <v>6</v>
      </c>
      <c r="H138" s="163">
        <f t="shared" si="15"/>
        <v>12</v>
      </c>
      <c r="I138" s="46">
        <f t="shared" si="15"/>
        <v>4</v>
      </c>
      <c r="J138" s="43">
        <f t="shared" si="15"/>
        <v>0</v>
      </c>
      <c r="K138" s="43">
        <f t="shared" si="15"/>
        <v>0</v>
      </c>
      <c r="L138" s="43">
        <f t="shared" si="15"/>
        <v>0</v>
      </c>
      <c r="M138" s="43">
        <f t="shared" si="15"/>
        <v>0</v>
      </c>
      <c r="N138" s="43">
        <f t="shared" si="15"/>
        <v>2</v>
      </c>
      <c r="O138" s="47">
        <f t="shared" si="15"/>
        <v>0</v>
      </c>
    </row>
    <row r="139" spans="1:15" ht="15.75" thickBot="1" x14ac:dyDescent="0.3">
      <c r="B139" s="9"/>
    </row>
    <row r="140" spans="1:15" ht="19.5" customHeight="1" x14ac:dyDescent="0.25">
      <c r="A140" s="635" t="s">
        <v>83</v>
      </c>
      <c r="B140" s="637" t="s">
        <v>84</v>
      </c>
      <c r="C140" s="639" t="s">
        <v>5</v>
      </c>
      <c r="D140" s="639" t="s">
        <v>77</v>
      </c>
      <c r="E140" s="639"/>
      <c r="F140" s="639"/>
      <c r="G140" s="641"/>
      <c r="H140" s="642" t="s">
        <v>85</v>
      </c>
      <c r="I140" s="639"/>
      <c r="J140" s="639"/>
      <c r="K140" s="639"/>
      <c r="L140" s="643"/>
    </row>
    <row r="141" spans="1:15" ht="102.75" x14ac:dyDescent="0.25">
      <c r="A141" s="636"/>
      <c r="B141" s="638"/>
      <c r="C141" s="640"/>
      <c r="D141" s="164" t="s">
        <v>86</v>
      </c>
      <c r="E141" s="165" t="s">
        <v>87</v>
      </c>
      <c r="F141" s="164" t="s">
        <v>88</v>
      </c>
      <c r="G141" s="166" t="s">
        <v>89</v>
      </c>
      <c r="H141" s="167" t="s">
        <v>90</v>
      </c>
      <c r="I141" s="164" t="s">
        <v>91</v>
      </c>
      <c r="J141" s="164" t="s">
        <v>92</v>
      </c>
      <c r="K141" s="164" t="s">
        <v>93</v>
      </c>
      <c r="L141" s="168" t="s">
        <v>94</v>
      </c>
    </row>
    <row r="142" spans="1:15" ht="15" customHeight="1" x14ac:dyDescent="0.25">
      <c r="A142" s="709" t="s">
        <v>21</v>
      </c>
      <c r="B142" s="710"/>
      <c r="C142" s="169">
        <v>2014</v>
      </c>
      <c r="D142" s="170"/>
      <c r="E142" s="67"/>
      <c r="F142" s="67"/>
      <c r="G142" s="171">
        <f>SUM(D142:F142)</f>
        <v>0</v>
      </c>
      <c r="H142" s="66"/>
      <c r="I142" s="67"/>
      <c r="J142" s="67"/>
      <c r="K142" s="67"/>
      <c r="L142" s="68"/>
    </row>
    <row r="143" spans="1:15" x14ac:dyDescent="0.25">
      <c r="A143" s="630"/>
      <c r="B143" s="646"/>
      <c r="C143" s="29">
        <v>2015</v>
      </c>
      <c r="D143" s="30"/>
      <c r="E143" s="31"/>
      <c r="F143" s="31"/>
      <c r="G143" s="171">
        <f t="shared" ref="G143:G148" si="16">SUM(D143:F143)</f>
        <v>0</v>
      </c>
      <c r="H143" s="34"/>
      <c r="I143" s="31"/>
      <c r="J143" s="31"/>
      <c r="K143" s="31"/>
      <c r="L143" s="35"/>
    </row>
    <row r="144" spans="1:15" x14ac:dyDescent="0.25">
      <c r="A144" s="630"/>
      <c r="B144" s="646"/>
      <c r="C144" s="29">
        <v>2016</v>
      </c>
      <c r="D144" s="30"/>
      <c r="E144" s="31"/>
      <c r="F144" s="31"/>
      <c r="G144" s="171">
        <f t="shared" si="16"/>
        <v>0</v>
      </c>
      <c r="H144" s="34"/>
      <c r="I144" s="31"/>
      <c r="J144" s="31"/>
      <c r="K144" s="31"/>
      <c r="L144" s="35"/>
    </row>
    <row r="145" spans="1:12" x14ac:dyDescent="0.25">
      <c r="A145" s="630"/>
      <c r="B145" s="646"/>
      <c r="C145" s="29">
        <v>2017</v>
      </c>
      <c r="D145" s="36"/>
      <c r="E145" s="37"/>
      <c r="F145" s="37"/>
      <c r="G145" s="171">
        <f t="shared" si="16"/>
        <v>0</v>
      </c>
      <c r="H145" s="39"/>
      <c r="I145" s="37"/>
      <c r="J145" s="37"/>
      <c r="K145" s="37"/>
      <c r="L145" s="40"/>
    </row>
    <row r="146" spans="1:12" x14ac:dyDescent="0.25">
      <c r="A146" s="630"/>
      <c r="B146" s="646"/>
      <c r="C146" s="29">
        <v>2018</v>
      </c>
      <c r="D146" s="30"/>
      <c r="E146" s="31"/>
      <c r="F146" s="31"/>
      <c r="G146" s="171">
        <f t="shared" si="16"/>
        <v>0</v>
      </c>
      <c r="H146" s="34"/>
      <c r="I146" s="31"/>
      <c r="J146" s="31"/>
      <c r="K146" s="31"/>
      <c r="L146" s="35"/>
    </row>
    <row r="147" spans="1:12" x14ac:dyDescent="0.25">
      <c r="A147" s="630"/>
      <c r="B147" s="646"/>
      <c r="C147" s="29">
        <v>2019</v>
      </c>
      <c r="D147" s="30"/>
      <c r="E147" s="31"/>
      <c r="F147" s="31"/>
      <c r="G147" s="171">
        <f t="shared" si="16"/>
        <v>0</v>
      </c>
      <c r="H147" s="34"/>
      <c r="I147" s="31"/>
      <c r="J147" s="31"/>
      <c r="K147" s="31"/>
      <c r="L147" s="35"/>
    </row>
    <row r="148" spans="1:12" x14ac:dyDescent="0.25">
      <c r="A148" s="630"/>
      <c r="B148" s="646"/>
      <c r="C148" s="29">
        <v>2020</v>
      </c>
      <c r="D148" s="30">
        <v>333</v>
      </c>
      <c r="E148" s="31">
        <v>155</v>
      </c>
      <c r="F148" s="31"/>
      <c r="G148" s="171">
        <f t="shared" si="16"/>
        <v>488</v>
      </c>
      <c r="H148" s="34"/>
      <c r="I148" s="31"/>
      <c r="J148" s="31">
        <v>30</v>
      </c>
      <c r="K148" s="31">
        <v>458</v>
      </c>
      <c r="L148" s="35"/>
    </row>
    <row r="149" spans="1:12" ht="15.75" thickBot="1" x14ac:dyDescent="0.3">
      <c r="A149" s="647"/>
      <c r="B149" s="648"/>
      <c r="C149" s="41" t="s">
        <v>13</v>
      </c>
      <c r="D149" s="42">
        <f t="shared" ref="D149:L149" si="17">SUM(D142:D148)</f>
        <v>333</v>
      </c>
      <c r="E149" s="43">
        <f t="shared" si="17"/>
        <v>155</v>
      </c>
      <c r="F149" s="43">
        <f t="shared" si="17"/>
        <v>0</v>
      </c>
      <c r="G149" s="45">
        <f t="shared" si="17"/>
        <v>488</v>
      </c>
      <c r="H149" s="46">
        <f t="shared" si="17"/>
        <v>0</v>
      </c>
      <c r="I149" s="43">
        <f t="shared" si="17"/>
        <v>0</v>
      </c>
      <c r="J149" s="43">
        <f t="shared" si="17"/>
        <v>30</v>
      </c>
      <c r="K149" s="43">
        <f t="shared" si="17"/>
        <v>458</v>
      </c>
      <c r="L149" s="47">
        <f t="shared" si="17"/>
        <v>0</v>
      </c>
    </row>
    <row r="150" spans="1:12" x14ac:dyDescent="0.25">
      <c r="B150" s="9"/>
    </row>
    <row r="151" spans="1:12" x14ac:dyDescent="0.25">
      <c r="B151" s="9"/>
    </row>
    <row r="152" spans="1:12" ht="21" x14ac:dyDescent="0.35">
      <c r="A152" s="172" t="s">
        <v>95</v>
      </c>
      <c r="B152" s="55"/>
      <c r="C152" s="54"/>
      <c r="D152" s="56"/>
      <c r="E152" s="56"/>
      <c r="F152" s="56"/>
      <c r="G152" s="56"/>
      <c r="H152" s="56"/>
      <c r="I152" s="56"/>
      <c r="J152" s="56"/>
      <c r="K152" s="56"/>
      <c r="L152" s="56"/>
    </row>
    <row r="153" spans="1:12" ht="15.75" thickBot="1" x14ac:dyDescent="0.3">
      <c r="A153" s="75"/>
      <c r="B153" s="76"/>
    </row>
    <row r="154" spans="1:12" s="10" customFormat="1" ht="65.25" x14ac:dyDescent="0.3">
      <c r="A154" s="173" t="s">
        <v>96</v>
      </c>
      <c r="B154" s="174" t="s">
        <v>97</v>
      </c>
      <c r="C154" s="175" t="s">
        <v>98</v>
      </c>
      <c r="D154" s="176" t="s">
        <v>99</v>
      </c>
      <c r="E154" s="177" t="s">
        <v>100</v>
      </c>
      <c r="F154" s="177" t="s">
        <v>101</v>
      </c>
      <c r="G154" s="178" t="s">
        <v>102</v>
      </c>
    </row>
    <row r="155" spans="1:12" ht="15" customHeight="1" x14ac:dyDescent="0.25">
      <c r="A155" s="623" t="s">
        <v>21</v>
      </c>
      <c r="B155" s="624"/>
      <c r="C155" s="29">
        <v>2014</v>
      </c>
      <c r="D155" s="30"/>
      <c r="E155" s="31"/>
      <c r="F155" s="31"/>
      <c r="G155" s="35"/>
    </row>
    <row r="156" spans="1:12" x14ac:dyDescent="0.25">
      <c r="A156" s="623"/>
      <c r="B156" s="624"/>
      <c r="C156" s="29">
        <v>2015</v>
      </c>
      <c r="D156" s="30"/>
      <c r="E156" s="31"/>
      <c r="F156" s="31"/>
      <c r="G156" s="35"/>
    </row>
    <row r="157" spans="1:12" x14ac:dyDescent="0.25">
      <c r="A157" s="623"/>
      <c r="B157" s="624"/>
      <c r="C157" s="29">
        <v>2016</v>
      </c>
      <c r="D157" s="30"/>
      <c r="E157" s="31"/>
      <c r="F157" s="31"/>
      <c r="G157" s="35"/>
    </row>
    <row r="158" spans="1:12" x14ac:dyDescent="0.25">
      <c r="A158" s="623"/>
      <c r="B158" s="624"/>
      <c r="C158" s="29">
        <v>2017</v>
      </c>
      <c r="D158" s="36"/>
      <c r="E158" s="37"/>
      <c r="F158" s="37"/>
      <c r="G158" s="40"/>
    </row>
    <row r="159" spans="1:12" x14ac:dyDescent="0.25">
      <c r="A159" s="623"/>
      <c r="B159" s="624"/>
      <c r="C159" s="29">
        <v>2018</v>
      </c>
      <c r="D159" s="30"/>
      <c r="E159" s="31"/>
      <c r="F159" s="31"/>
      <c r="G159" s="35"/>
    </row>
    <row r="160" spans="1:12" x14ac:dyDescent="0.25">
      <c r="A160" s="623"/>
      <c r="B160" s="624"/>
      <c r="C160" s="29">
        <v>2019</v>
      </c>
      <c r="D160" s="30"/>
      <c r="E160" s="31"/>
      <c r="F160" s="31"/>
      <c r="G160" s="35"/>
    </row>
    <row r="161" spans="1:9" x14ac:dyDescent="0.25">
      <c r="A161" s="623"/>
      <c r="B161" s="624"/>
      <c r="C161" s="29">
        <v>2020</v>
      </c>
      <c r="D161" s="179"/>
      <c r="E161" s="180"/>
      <c r="F161" s="180"/>
      <c r="G161" s="181"/>
    </row>
    <row r="162" spans="1:9" ht="15.75" thickBot="1" x14ac:dyDescent="0.3">
      <c r="A162" s="625"/>
      <c r="B162" s="626"/>
      <c r="C162" s="41" t="s">
        <v>13</v>
      </c>
      <c r="D162" s="42">
        <f>SUM(D155:D161)</f>
        <v>0</v>
      </c>
      <c r="E162" s="42">
        <f t="shared" ref="E162:G162" si="18">SUM(E155:E161)</f>
        <v>0</v>
      </c>
      <c r="F162" s="42">
        <f t="shared" si="18"/>
        <v>0</v>
      </c>
      <c r="G162" s="47">
        <f t="shared" si="18"/>
        <v>0</v>
      </c>
    </row>
    <row r="163" spans="1:9" x14ac:dyDescent="0.25">
      <c r="B163" s="9"/>
    </row>
    <row r="164" spans="1:9" ht="15.75" thickBot="1" x14ac:dyDescent="0.3">
      <c r="B164" s="9"/>
    </row>
    <row r="165" spans="1:9" ht="18.75" x14ac:dyDescent="0.3">
      <c r="A165" s="182" t="s">
        <v>103</v>
      </c>
      <c r="B165" s="183" t="s">
        <v>104</v>
      </c>
      <c r="C165" s="184">
        <v>2014</v>
      </c>
      <c r="D165" s="184">
        <v>2015</v>
      </c>
      <c r="E165" s="184">
        <v>2016</v>
      </c>
      <c r="F165" s="184">
        <v>2017</v>
      </c>
      <c r="G165" s="184">
        <v>2018</v>
      </c>
      <c r="H165" s="184">
        <v>2019</v>
      </c>
      <c r="I165" s="185">
        <v>2020</v>
      </c>
    </row>
    <row r="166" spans="1:9" ht="14.1" customHeight="1" x14ac:dyDescent="0.25">
      <c r="A166" s="186" t="s">
        <v>105</v>
      </c>
      <c r="B166" s="187"/>
      <c r="C166" s="188">
        <f>SUM(C167:C169)</f>
        <v>0</v>
      </c>
      <c r="D166" s="188">
        <f t="shared" ref="D166:H166" si="19">SUM(D167:D169)</f>
        <v>0</v>
      </c>
      <c r="E166" s="188">
        <f t="shared" si="19"/>
        <v>0</v>
      </c>
      <c r="F166" s="188">
        <f t="shared" si="19"/>
        <v>0</v>
      </c>
      <c r="G166" s="188">
        <f t="shared" si="19"/>
        <v>0</v>
      </c>
      <c r="H166" s="188">
        <f t="shared" si="19"/>
        <v>0</v>
      </c>
      <c r="I166" s="250">
        <v>263615.38</v>
      </c>
    </row>
    <row r="167" spans="1:9" ht="15.75" x14ac:dyDescent="0.25">
      <c r="A167" s="190" t="s">
        <v>106</v>
      </c>
      <c r="B167" s="191"/>
      <c r="C167" s="65"/>
      <c r="D167" s="65"/>
      <c r="E167" s="65"/>
      <c r="F167" s="69"/>
      <c r="G167" s="65"/>
      <c r="H167" s="65"/>
      <c r="I167" s="251">
        <v>249101.38</v>
      </c>
    </row>
    <row r="168" spans="1:9" ht="15.75" x14ac:dyDescent="0.25">
      <c r="A168" s="190" t="s">
        <v>107</v>
      </c>
      <c r="B168" s="191"/>
      <c r="C168" s="65"/>
      <c r="D168" s="65"/>
      <c r="E168" s="65"/>
      <c r="F168" s="69"/>
      <c r="G168" s="65"/>
      <c r="H168" s="65"/>
      <c r="I168" s="251">
        <v>14514</v>
      </c>
    </row>
    <row r="169" spans="1:9" ht="15.75" x14ac:dyDescent="0.25">
      <c r="A169" s="190" t="s">
        <v>108</v>
      </c>
      <c r="B169" s="191"/>
      <c r="C169" s="65"/>
      <c r="D169" s="65"/>
      <c r="E169" s="65"/>
      <c r="F169" s="69"/>
      <c r="G169" s="65"/>
      <c r="H169" s="65"/>
      <c r="I169" s="193"/>
    </row>
    <row r="170" spans="1:9" ht="31.5" x14ac:dyDescent="0.25">
      <c r="A170" s="186" t="s">
        <v>109</v>
      </c>
      <c r="B170" s="191"/>
      <c r="C170" s="65"/>
      <c r="D170" s="65"/>
      <c r="E170" s="65"/>
      <c r="F170" s="69"/>
      <c r="G170" s="65"/>
      <c r="H170" s="65"/>
      <c r="I170" s="193"/>
    </row>
    <row r="171" spans="1:9" ht="16.5" thickBot="1" x14ac:dyDescent="0.3">
      <c r="A171" s="195" t="s">
        <v>110</v>
      </c>
      <c r="B171" s="196"/>
      <c r="C171" s="197">
        <f t="shared" ref="C171:I171" si="20">C166+C170</f>
        <v>0</v>
      </c>
      <c r="D171" s="197">
        <f t="shared" si="20"/>
        <v>0</v>
      </c>
      <c r="E171" s="197">
        <f t="shared" si="20"/>
        <v>0</v>
      </c>
      <c r="F171" s="197">
        <f t="shared" si="20"/>
        <v>0</v>
      </c>
      <c r="G171" s="197">
        <f t="shared" si="20"/>
        <v>0</v>
      </c>
      <c r="H171" s="197">
        <f t="shared" si="20"/>
        <v>0</v>
      </c>
      <c r="I171" s="47">
        <f t="shared" si="20"/>
        <v>263615.38</v>
      </c>
    </row>
  </sheetData>
  <mergeCells count="49">
    <mergeCell ref="A142:B149"/>
    <mergeCell ref="A155:B162"/>
    <mergeCell ref="I129:O129"/>
    <mergeCell ref="A131:B138"/>
    <mergeCell ref="A140:A141"/>
    <mergeCell ref="B140:B141"/>
    <mergeCell ref="C140:C141"/>
    <mergeCell ref="D140:G140"/>
    <mergeCell ref="H140:L140"/>
    <mergeCell ref="C106:C107"/>
    <mergeCell ref="A108:B115"/>
    <mergeCell ref="A118:B125"/>
    <mergeCell ref="A129:A130"/>
    <mergeCell ref="B129:B130"/>
    <mergeCell ref="C129:C130"/>
    <mergeCell ref="A85:B92"/>
    <mergeCell ref="A94:A95"/>
    <mergeCell ref="B94:B95"/>
    <mergeCell ref="A96:B102"/>
    <mergeCell ref="A106:A107"/>
    <mergeCell ref="B106:B107"/>
    <mergeCell ref="D72:D73"/>
    <mergeCell ref="A74:B81"/>
    <mergeCell ref="A83:A84"/>
    <mergeCell ref="B83:B84"/>
    <mergeCell ref="C83:C84"/>
    <mergeCell ref="D83:D84"/>
    <mergeCell ref="A72:A73"/>
    <mergeCell ref="B72:B73"/>
    <mergeCell ref="C72:C73"/>
    <mergeCell ref="A50:B57"/>
    <mergeCell ref="A61:A62"/>
    <mergeCell ref="B61:B62"/>
    <mergeCell ref="C61:C62"/>
    <mergeCell ref="A63:B70"/>
    <mergeCell ref="D34:D35"/>
    <mergeCell ref="A36:B43"/>
    <mergeCell ref="A48:A49"/>
    <mergeCell ref="B48:B49"/>
    <mergeCell ref="C48:C49"/>
    <mergeCell ref="D48:D49"/>
    <mergeCell ref="A34:A35"/>
    <mergeCell ref="B34:B35"/>
    <mergeCell ref="C34:C35"/>
    <mergeCell ref="B10:B11"/>
    <mergeCell ref="C10:C11"/>
    <mergeCell ref="A12:B19"/>
    <mergeCell ref="C21:C22"/>
    <mergeCell ref="A23:B30"/>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S171"/>
  <sheetViews>
    <sheetView topLeftCell="B127" workbookViewId="0">
      <selection activeCell="H144" sqref="H144"/>
    </sheetView>
  </sheetViews>
  <sheetFormatPr defaultColWidth="8.85546875" defaultRowHeight="15" x14ac:dyDescent="0.25"/>
  <cols>
    <col min="1" max="1" width="87.28515625" customWidth="1"/>
    <col min="2" max="2" width="29.42578125" customWidth="1"/>
    <col min="3" max="3" width="15.7109375" customWidth="1"/>
    <col min="4" max="4" width="16.140625" customWidth="1"/>
    <col min="5" max="5" width="15.28515625" customWidth="1"/>
    <col min="6" max="6" width="18.42578125" customWidth="1"/>
    <col min="7" max="7" width="15.85546875" customWidth="1"/>
    <col min="8" max="8" width="16" customWidth="1"/>
    <col min="9" max="9" width="16.42578125" customWidth="1"/>
    <col min="10" max="10" width="17" customWidth="1"/>
    <col min="11" max="11" width="16.85546875" customWidth="1"/>
    <col min="12" max="12" width="17" customWidth="1"/>
    <col min="13" max="13" width="15.42578125" customWidth="1"/>
    <col min="14" max="14" width="14.85546875" customWidth="1"/>
    <col min="15" max="15" width="13.140625" customWidth="1"/>
    <col min="16" max="17" width="11.85546875" customWidth="1"/>
    <col min="18" max="18" width="12" customWidth="1"/>
  </cols>
  <sheetData>
    <row r="1" spans="1:17" s="1" customFormat="1" ht="31.5" x14ac:dyDescent="0.5">
      <c r="A1" s="1" t="s">
        <v>0</v>
      </c>
      <c r="L1" s="727" t="s">
        <v>242</v>
      </c>
      <c r="M1" s="728"/>
      <c r="N1" s="728"/>
      <c r="O1" s="728"/>
    </row>
    <row r="2" spans="1:17" s="2" customFormat="1" ht="15.75" x14ac:dyDescent="0.25"/>
    <row r="3" spans="1:17" s="2" customFormat="1" ht="15.75" x14ac:dyDescent="0.25">
      <c r="A3" s="3" t="s">
        <v>1</v>
      </c>
    </row>
    <row r="4" spans="1:17" s="2" customFormat="1" ht="15.75" x14ac:dyDescent="0.25">
      <c r="A4" s="4" t="s">
        <v>243</v>
      </c>
    </row>
    <row r="5" spans="1:17" s="2" customFormat="1" ht="15.75" x14ac:dyDescent="0.25">
      <c r="A5" s="5" t="s">
        <v>112</v>
      </c>
    </row>
    <row r="6" spans="1:17" s="2" customFormat="1" ht="15.75" x14ac:dyDescent="0.25"/>
    <row r="8" spans="1:17" ht="21" x14ac:dyDescent="0.35">
      <c r="A8" s="6" t="s">
        <v>3</v>
      </c>
      <c r="B8" s="7"/>
      <c r="C8" s="8"/>
      <c r="D8" s="8"/>
      <c r="E8" s="8"/>
      <c r="F8" s="8"/>
      <c r="G8" s="8"/>
      <c r="H8" s="8"/>
      <c r="I8" s="8"/>
      <c r="J8" s="8"/>
      <c r="K8" s="8"/>
      <c r="L8" s="8"/>
      <c r="M8" s="8"/>
      <c r="N8" s="8"/>
    </row>
    <row r="9" spans="1:17" ht="15.75" thickBot="1" x14ac:dyDescent="0.3">
      <c r="B9" s="9"/>
      <c r="O9" s="10"/>
      <c r="P9" s="10"/>
    </row>
    <row r="10" spans="1:17" s="10" customFormat="1" ht="18.75" x14ac:dyDescent="0.3">
      <c r="A10" s="11"/>
      <c r="B10" s="690" t="s">
        <v>4</v>
      </c>
      <c r="C10" s="692" t="s">
        <v>5</v>
      </c>
      <c r="D10" s="12"/>
      <c r="E10" s="13"/>
      <c r="F10" s="14" t="s">
        <v>6</v>
      </c>
      <c r="G10" s="15"/>
      <c r="H10" s="16"/>
      <c r="I10" s="17" t="s">
        <v>7</v>
      </c>
      <c r="J10" s="13"/>
      <c r="K10" s="13"/>
      <c r="L10" s="13"/>
      <c r="M10" s="13"/>
      <c r="N10" s="13"/>
      <c r="O10" s="18"/>
    </row>
    <row r="11" spans="1:17" s="10" customFormat="1" ht="90" customHeight="1" x14ac:dyDescent="0.3">
      <c r="A11" s="19" t="s">
        <v>8</v>
      </c>
      <c r="B11" s="691"/>
      <c r="C11" s="693"/>
      <c r="D11" s="20" t="s">
        <v>9</v>
      </c>
      <c r="E11" s="21" t="s">
        <v>10</v>
      </c>
      <c r="F11" s="22" t="s">
        <v>11</v>
      </c>
      <c r="G11" s="23" t="s">
        <v>12</v>
      </c>
      <c r="H11" s="24" t="s">
        <v>13</v>
      </c>
      <c r="I11" s="25" t="s">
        <v>14</v>
      </c>
      <c r="J11" s="26" t="s">
        <v>15</v>
      </c>
      <c r="K11" s="26" t="s">
        <v>16</v>
      </c>
      <c r="L11" s="27" t="s">
        <v>17</v>
      </c>
      <c r="M11" s="27" t="s">
        <v>18</v>
      </c>
      <c r="N11" s="27" t="s">
        <v>19</v>
      </c>
      <c r="O11" s="28" t="s">
        <v>20</v>
      </c>
    </row>
    <row r="12" spans="1:17" ht="15" customHeight="1" x14ac:dyDescent="0.25">
      <c r="A12" s="630" t="s">
        <v>244</v>
      </c>
      <c r="B12" s="646"/>
      <c r="C12" s="29">
        <v>2014</v>
      </c>
      <c r="D12" s="30"/>
      <c r="E12" s="31"/>
      <c r="F12" s="31"/>
      <c r="G12" s="32"/>
      <c r="H12" s="33">
        <f>SUM(D12:G12)</f>
        <v>0</v>
      </c>
      <c r="I12" s="34"/>
      <c r="J12" s="31"/>
      <c r="K12" s="31"/>
      <c r="L12" s="31"/>
      <c r="M12" s="31"/>
      <c r="N12" s="31"/>
      <c r="O12" s="35"/>
      <c r="P12" s="10"/>
      <c r="Q12" s="10"/>
    </row>
    <row r="13" spans="1:17" x14ac:dyDescent="0.25">
      <c r="A13" s="630"/>
      <c r="B13" s="646"/>
      <c r="C13" s="29">
        <v>2015</v>
      </c>
      <c r="D13" s="30"/>
      <c r="E13" s="31"/>
      <c r="F13" s="31"/>
      <c r="G13" s="32"/>
      <c r="H13" s="33">
        <f t="shared" ref="H13:H18" si="0">SUM(D13:G13)</f>
        <v>0</v>
      </c>
      <c r="I13" s="34"/>
      <c r="J13" s="31"/>
      <c r="K13" s="31"/>
      <c r="L13" s="31"/>
      <c r="M13" s="31"/>
      <c r="N13" s="31"/>
      <c r="O13" s="35"/>
      <c r="P13" s="10"/>
      <c r="Q13" s="10"/>
    </row>
    <row r="14" spans="1:17" x14ac:dyDescent="0.25">
      <c r="A14" s="630"/>
      <c r="B14" s="646"/>
      <c r="C14" s="29">
        <v>2016</v>
      </c>
      <c r="D14" s="30"/>
      <c r="E14" s="31"/>
      <c r="F14" s="31"/>
      <c r="G14" s="32"/>
      <c r="H14" s="33">
        <f t="shared" si="0"/>
        <v>0</v>
      </c>
      <c r="I14" s="34"/>
      <c r="J14" s="31"/>
      <c r="K14" s="31"/>
      <c r="L14" s="31"/>
      <c r="M14" s="31"/>
      <c r="N14" s="31"/>
      <c r="O14" s="35"/>
      <c r="P14" s="10"/>
      <c r="Q14" s="10"/>
    </row>
    <row r="15" spans="1:17" x14ac:dyDescent="0.25">
      <c r="A15" s="630"/>
      <c r="B15" s="646"/>
      <c r="C15" s="29">
        <v>2017</v>
      </c>
      <c r="D15" s="36"/>
      <c r="E15" s="37"/>
      <c r="F15" s="37"/>
      <c r="G15" s="38"/>
      <c r="H15" s="33">
        <f t="shared" si="0"/>
        <v>0</v>
      </c>
      <c r="I15" s="39"/>
      <c r="J15" s="37"/>
      <c r="K15" s="37"/>
      <c r="L15" s="37"/>
      <c r="M15" s="37"/>
      <c r="N15" s="37"/>
      <c r="O15" s="40"/>
      <c r="P15" s="10"/>
      <c r="Q15" s="10"/>
    </row>
    <row r="16" spans="1:17" x14ac:dyDescent="0.25">
      <c r="A16" s="630"/>
      <c r="B16" s="646"/>
      <c r="C16" s="29">
        <v>2018</v>
      </c>
      <c r="D16" s="30"/>
      <c r="E16" s="31"/>
      <c r="F16" s="31"/>
      <c r="G16" s="32"/>
      <c r="H16" s="33">
        <f t="shared" si="0"/>
        <v>0</v>
      </c>
      <c r="I16" s="34"/>
      <c r="J16" s="31"/>
      <c r="K16" s="31"/>
      <c r="L16" s="31"/>
      <c r="M16" s="31"/>
      <c r="N16" s="31"/>
      <c r="O16" s="35"/>
      <c r="P16" s="10"/>
      <c r="Q16" s="10"/>
    </row>
    <row r="17" spans="1:17" x14ac:dyDescent="0.25">
      <c r="A17" s="630"/>
      <c r="B17" s="646"/>
      <c r="C17" s="29">
        <v>2019</v>
      </c>
      <c r="D17" s="30"/>
      <c r="E17" s="31"/>
      <c r="F17" s="31"/>
      <c r="G17" s="32"/>
      <c r="H17" s="33">
        <f t="shared" si="0"/>
        <v>0</v>
      </c>
      <c r="I17" s="34"/>
      <c r="J17" s="31"/>
      <c r="K17" s="31"/>
      <c r="L17" s="31"/>
      <c r="M17" s="31"/>
      <c r="N17" s="31"/>
      <c r="O17" s="35"/>
      <c r="P17" s="10"/>
      <c r="Q17" s="10"/>
    </row>
    <row r="18" spans="1:17" x14ac:dyDescent="0.25">
      <c r="A18" s="630"/>
      <c r="B18" s="646"/>
      <c r="C18" s="29">
        <v>2020</v>
      </c>
      <c r="D18" s="30">
        <v>16</v>
      </c>
      <c r="E18" s="31"/>
      <c r="F18" s="31"/>
      <c r="G18" s="32">
        <v>3</v>
      </c>
      <c r="H18" s="33">
        <f t="shared" si="0"/>
        <v>19</v>
      </c>
      <c r="I18" s="34">
        <v>9</v>
      </c>
      <c r="J18" s="31"/>
      <c r="K18" s="31">
        <v>1</v>
      </c>
      <c r="L18" s="31"/>
      <c r="M18" s="31">
        <v>1</v>
      </c>
      <c r="N18" s="31">
        <v>3</v>
      </c>
      <c r="O18" s="35">
        <v>5</v>
      </c>
      <c r="P18" s="10"/>
      <c r="Q18" s="10"/>
    </row>
    <row r="19" spans="1:17" ht="77.25" customHeight="1" thickBot="1" x14ac:dyDescent="0.3">
      <c r="A19" s="647"/>
      <c r="B19" s="648"/>
      <c r="C19" s="41" t="s">
        <v>13</v>
      </c>
      <c r="D19" s="42">
        <f>SUM(D12:D18)</f>
        <v>16</v>
      </c>
      <c r="E19" s="43">
        <f>SUM(E12:E18)</f>
        <v>0</v>
      </c>
      <c r="F19" s="43">
        <f>SUM(F12:F18)</f>
        <v>0</v>
      </c>
      <c r="G19" s="43">
        <f>SUM(G12:G18)</f>
        <v>3</v>
      </c>
      <c r="H19" s="45">
        <f>SUM(D19:G19)</f>
        <v>19</v>
      </c>
      <c r="I19" s="43">
        <f t="shared" ref="I19:O19" si="1">SUM(I12:I18)</f>
        <v>9</v>
      </c>
      <c r="J19" s="46">
        <f t="shared" si="1"/>
        <v>0</v>
      </c>
      <c r="K19" s="43">
        <f t="shared" si="1"/>
        <v>1</v>
      </c>
      <c r="L19" s="43">
        <f t="shared" si="1"/>
        <v>0</v>
      </c>
      <c r="M19" s="43">
        <f t="shared" si="1"/>
        <v>1</v>
      </c>
      <c r="N19" s="43">
        <f t="shared" si="1"/>
        <v>3</v>
      </c>
      <c r="O19" s="47">
        <f t="shared" si="1"/>
        <v>5</v>
      </c>
      <c r="P19" s="10"/>
      <c r="Q19" s="10"/>
    </row>
    <row r="20" spans="1:17" ht="15.75" thickBot="1" x14ac:dyDescent="0.3">
      <c r="B20" s="9"/>
      <c r="D20" s="48"/>
      <c r="O20" s="10"/>
      <c r="P20" s="10"/>
    </row>
    <row r="21" spans="1:17" s="10" customFormat="1" ht="18.75" x14ac:dyDescent="0.3">
      <c r="A21" s="11"/>
      <c r="B21" s="49"/>
      <c r="C21" s="692" t="s">
        <v>5</v>
      </c>
      <c r="D21" s="12"/>
      <c r="E21" s="13"/>
      <c r="F21" s="14" t="s">
        <v>6</v>
      </c>
      <c r="G21" s="15"/>
      <c r="H21" s="16"/>
    </row>
    <row r="22" spans="1:17" s="10" customFormat="1" ht="44.25" customHeight="1" x14ac:dyDescent="0.3">
      <c r="A22" s="50" t="s">
        <v>22</v>
      </c>
      <c r="B22" s="289" t="s">
        <v>23</v>
      </c>
      <c r="C22" s="693"/>
      <c r="D22" s="20" t="s">
        <v>9</v>
      </c>
      <c r="E22" s="22" t="s">
        <v>10</v>
      </c>
      <c r="F22" s="22" t="s">
        <v>11</v>
      </c>
      <c r="G22" s="23" t="s">
        <v>12</v>
      </c>
      <c r="H22" s="24" t="s">
        <v>13</v>
      </c>
    </row>
    <row r="23" spans="1:17" ht="15" customHeight="1" x14ac:dyDescent="0.25">
      <c r="A23" s="630" t="s">
        <v>245</v>
      </c>
      <c r="B23" s="646"/>
      <c r="C23" s="29">
        <v>2014</v>
      </c>
      <c r="D23" s="30"/>
      <c r="E23" s="31"/>
      <c r="F23" s="31"/>
      <c r="G23" s="32"/>
      <c r="H23" s="33">
        <f>SUM(D23:G23)</f>
        <v>0</v>
      </c>
    </row>
    <row r="24" spans="1:17" x14ac:dyDescent="0.25">
      <c r="A24" s="630"/>
      <c r="B24" s="646"/>
      <c r="C24" s="29">
        <v>2015</v>
      </c>
      <c r="D24" s="30"/>
      <c r="E24" s="31"/>
      <c r="F24" s="31"/>
      <c r="G24" s="32"/>
      <c r="H24" s="33">
        <f t="shared" ref="H24:H29" si="2">SUM(D24:G24)</f>
        <v>0</v>
      </c>
    </row>
    <row r="25" spans="1:17" x14ac:dyDescent="0.25">
      <c r="A25" s="630"/>
      <c r="B25" s="646"/>
      <c r="C25" s="29">
        <v>2016</v>
      </c>
      <c r="D25" s="30"/>
      <c r="E25" s="31"/>
      <c r="F25" s="31"/>
      <c r="G25" s="32"/>
      <c r="H25" s="33">
        <f t="shared" si="2"/>
        <v>0</v>
      </c>
    </row>
    <row r="26" spans="1:17" x14ac:dyDescent="0.25">
      <c r="A26" s="630"/>
      <c r="B26" s="646"/>
      <c r="C26" s="29">
        <v>2017</v>
      </c>
      <c r="D26" s="36"/>
      <c r="E26" s="37"/>
      <c r="F26" s="37"/>
      <c r="G26" s="38"/>
      <c r="H26" s="33">
        <f t="shared" si="2"/>
        <v>0</v>
      </c>
    </row>
    <row r="27" spans="1:17" x14ac:dyDescent="0.25">
      <c r="A27" s="630"/>
      <c r="B27" s="646"/>
      <c r="C27" s="29">
        <v>2018</v>
      </c>
      <c r="D27" s="30"/>
      <c r="E27" s="31"/>
      <c r="F27" s="31"/>
      <c r="G27" s="32"/>
      <c r="H27" s="33">
        <f t="shared" si="2"/>
        <v>0</v>
      </c>
    </row>
    <row r="28" spans="1:17" x14ac:dyDescent="0.25">
      <c r="A28" s="630"/>
      <c r="B28" s="646"/>
      <c r="C28" s="29">
        <v>2019</v>
      </c>
      <c r="D28" s="30"/>
      <c r="E28" s="31"/>
      <c r="F28" s="31"/>
      <c r="G28" s="32"/>
      <c r="H28" s="33">
        <f t="shared" si="2"/>
        <v>0</v>
      </c>
    </row>
    <row r="29" spans="1:17" x14ac:dyDescent="0.25">
      <c r="A29" s="630"/>
      <c r="B29" s="646"/>
      <c r="C29" s="29">
        <v>2020</v>
      </c>
      <c r="D29" s="350">
        <v>1056</v>
      </c>
      <c r="E29" s="351"/>
      <c r="F29" s="351"/>
      <c r="G29" s="352">
        <v>2720</v>
      </c>
      <c r="H29" s="320">
        <f t="shared" si="2"/>
        <v>3776</v>
      </c>
    </row>
    <row r="30" spans="1:17" ht="24" customHeight="1" thickBot="1" x14ac:dyDescent="0.3">
      <c r="A30" s="647"/>
      <c r="B30" s="648"/>
      <c r="C30" s="41" t="s">
        <v>13</v>
      </c>
      <c r="D30" s="323">
        <f>SUM(D23:D29)</f>
        <v>1056</v>
      </c>
      <c r="E30" s="324">
        <f>SUM(E23:E29)</f>
        <v>0</v>
      </c>
      <c r="F30" s="324">
        <f>SUM(F23:F29)</f>
        <v>0</v>
      </c>
      <c r="G30" s="324">
        <f>SUM(G23:G29)</f>
        <v>2720</v>
      </c>
      <c r="H30" s="325">
        <f t="shared" ref="H30" si="3">SUM(D30:F30)</f>
        <v>1056</v>
      </c>
    </row>
    <row r="31" spans="1:17" x14ac:dyDescent="0.25">
      <c r="A31" s="52"/>
      <c r="B31" s="53"/>
      <c r="D31" s="48"/>
    </row>
    <row r="32" spans="1:17" ht="21" x14ac:dyDescent="0.35">
      <c r="A32" s="54" t="s">
        <v>24</v>
      </c>
      <c r="B32" s="55"/>
      <c r="C32" s="54"/>
      <c r="D32" s="56"/>
      <c r="E32" s="56"/>
      <c r="F32" s="56"/>
      <c r="G32" s="56"/>
      <c r="H32" s="56"/>
      <c r="I32" s="56"/>
      <c r="J32" s="56"/>
      <c r="K32" s="56"/>
      <c r="L32" s="56"/>
      <c r="M32" s="56"/>
      <c r="N32" s="56"/>
      <c r="O32" s="56"/>
    </row>
    <row r="33" spans="1:13" ht="15.75" thickBot="1" x14ac:dyDescent="0.3">
      <c r="B33" s="9"/>
    </row>
    <row r="34" spans="1:13" ht="21" customHeight="1" x14ac:dyDescent="0.25">
      <c r="A34" s="684" t="s">
        <v>25</v>
      </c>
      <c r="B34" s="686" t="s">
        <v>26</v>
      </c>
      <c r="C34" s="688" t="s">
        <v>5</v>
      </c>
      <c r="D34" s="670" t="s">
        <v>27</v>
      </c>
      <c r="E34" s="57" t="s">
        <v>7</v>
      </c>
      <c r="F34" s="58"/>
      <c r="G34" s="58"/>
      <c r="H34" s="58"/>
      <c r="I34" s="58"/>
      <c r="J34" s="58"/>
      <c r="K34" s="59"/>
    </row>
    <row r="35" spans="1:13" ht="98.25" customHeight="1" x14ac:dyDescent="0.25">
      <c r="A35" s="685"/>
      <c r="B35" s="687"/>
      <c r="C35" s="689"/>
      <c r="D35" s="671"/>
      <c r="E35" s="60" t="s">
        <v>14</v>
      </c>
      <c r="F35" s="61" t="s">
        <v>15</v>
      </c>
      <c r="G35" s="61" t="s">
        <v>16</v>
      </c>
      <c r="H35" s="62" t="s">
        <v>17</v>
      </c>
      <c r="I35" s="62" t="s">
        <v>28</v>
      </c>
      <c r="J35" s="63" t="s">
        <v>19</v>
      </c>
      <c r="K35" s="64" t="s">
        <v>20</v>
      </c>
    </row>
    <row r="36" spans="1:13" ht="15" customHeight="1" x14ac:dyDescent="0.25">
      <c r="A36" s="623" t="s">
        <v>246</v>
      </c>
      <c r="B36" s="624"/>
      <c r="C36" s="29">
        <v>2014</v>
      </c>
      <c r="D36" s="65"/>
      <c r="E36" s="66"/>
      <c r="F36" s="67"/>
      <c r="G36" s="67"/>
      <c r="H36" s="67"/>
      <c r="I36" s="67"/>
      <c r="J36" s="67"/>
      <c r="K36" s="68"/>
    </row>
    <row r="37" spans="1:13" x14ac:dyDescent="0.25">
      <c r="A37" s="623"/>
      <c r="B37" s="624"/>
      <c r="C37" s="29">
        <v>2015</v>
      </c>
      <c r="D37" s="65"/>
      <c r="E37" s="34"/>
      <c r="F37" s="31"/>
      <c r="G37" s="31"/>
      <c r="H37" s="31"/>
      <c r="I37" s="31"/>
      <c r="J37" s="31"/>
      <c r="K37" s="35"/>
    </row>
    <row r="38" spans="1:13" x14ac:dyDescent="0.25">
      <c r="A38" s="623"/>
      <c r="B38" s="624"/>
      <c r="C38" s="29">
        <v>2016</v>
      </c>
      <c r="D38" s="65"/>
      <c r="E38" s="34"/>
      <c r="F38" s="31"/>
      <c r="G38" s="31"/>
      <c r="H38" s="31"/>
      <c r="I38" s="31"/>
      <c r="J38" s="31"/>
      <c r="K38" s="35"/>
    </row>
    <row r="39" spans="1:13" x14ac:dyDescent="0.25">
      <c r="A39" s="623"/>
      <c r="B39" s="624"/>
      <c r="C39" s="29">
        <v>2017</v>
      </c>
      <c r="D39" s="69"/>
      <c r="E39" s="39"/>
      <c r="F39" s="37"/>
      <c r="G39" s="37"/>
      <c r="H39" s="37"/>
      <c r="I39" s="37"/>
      <c r="J39" s="37"/>
      <c r="K39" s="40"/>
    </row>
    <row r="40" spans="1:13" x14ac:dyDescent="0.25">
      <c r="A40" s="623"/>
      <c r="B40" s="624"/>
      <c r="C40" s="29">
        <v>2018</v>
      </c>
      <c r="D40" s="65"/>
      <c r="E40" s="34"/>
      <c r="F40" s="31"/>
      <c r="G40" s="31"/>
      <c r="H40" s="31"/>
      <c r="I40" s="31"/>
      <c r="J40" s="31"/>
      <c r="K40" s="35"/>
    </row>
    <row r="41" spans="1:13" x14ac:dyDescent="0.25">
      <c r="A41" s="623"/>
      <c r="B41" s="624"/>
      <c r="C41" s="29">
        <v>2019</v>
      </c>
      <c r="D41" s="65"/>
      <c r="E41" s="34"/>
      <c r="F41" s="31"/>
      <c r="G41" s="31"/>
      <c r="H41" s="31"/>
      <c r="I41" s="31"/>
      <c r="J41" s="31"/>
      <c r="K41" s="35"/>
    </row>
    <row r="42" spans="1:13" ht="17.25" customHeight="1" x14ac:dyDescent="0.25">
      <c r="A42" s="623"/>
      <c r="B42" s="624"/>
      <c r="C42" s="29">
        <v>2020</v>
      </c>
      <c r="D42" s="65">
        <v>7</v>
      </c>
      <c r="E42" s="34">
        <v>3</v>
      </c>
      <c r="F42" s="31"/>
      <c r="G42" s="31"/>
      <c r="H42" s="31"/>
      <c r="I42" s="31"/>
      <c r="J42" s="31">
        <v>4</v>
      </c>
      <c r="K42" s="35"/>
    </row>
    <row r="43" spans="1:13" ht="35.25" customHeight="1" thickBot="1" x14ac:dyDescent="0.3">
      <c r="A43" s="625"/>
      <c r="B43" s="626"/>
      <c r="C43" s="41" t="s">
        <v>13</v>
      </c>
      <c r="D43" s="70">
        <f>SUM(D36:D42)</f>
        <v>7</v>
      </c>
      <c r="E43" s="46">
        <f t="shared" ref="E43:J43" si="4">SUM(E36:E42)</f>
        <v>3</v>
      </c>
      <c r="F43" s="43">
        <f t="shared" si="4"/>
        <v>0</v>
      </c>
      <c r="G43" s="43">
        <f t="shared" si="4"/>
        <v>0</v>
      </c>
      <c r="H43" s="43">
        <f t="shared" si="4"/>
        <v>0</v>
      </c>
      <c r="I43" s="43">
        <f t="shared" si="4"/>
        <v>0</v>
      </c>
      <c r="J43" s="43">
        <f t="shared" si="4"/>
        <v>4</v>
      </c>
      <c r="K43" s="47">
        <f>SUM(K36:K42)</f>
        <v>0</v>
      </c>
    </row>
    <row r="44" spans="1:13" x14ac:dyDescent="0.25">
      <c r="B44" s="9"/>
    </row>
    <row r="45" spans="1:13" x14ac:dyDescent="0.25">
      <c r="B45" s="9"/>
    </row>
    <row r="46" spans="1:13" ht="21" x14ac:dyDescent="0.35">
      <c r="A46" s="71" t="s">
        <v>30</v>
      </c>
      <c r="B46" s="72"/>
      <c r="C46" s="71"/>
      <c r="D46" s="73"/>
      <c r="E46" s="73"/>
      <c r="F46" s="73"/>
      <c r="G46" s="73"/>
      <c r="H46" s="73"/>
      <c r="I46" s="73"/>
      <c r="J46" s="73"/>
      <c r="K46" s="73"/>
      <c r="L46" s="74"/>
      <c r="M46" s="74"/>
    </row>
    <row r="47" spans="1:13" ht="14.25" customHeight="1" thickBot="1" x14ac:dyDescent="0.3">
      <c r="A47" s="75"/>
      <c r="B47" s="76"/>
    </row>
    <row r="48" spans="1:13" ht="14.25" customHeight="1" x14ac:dyDescent="0.25">
      <c r="A48" s="676" t="s">
        <v>31</v>
      </c>
      <c r="B48" s="678" t="s">
        <v>32</v>
      </c>
      <c r="C48" s="680" t="s">
        <v>5</v>
      </c>
      <c r="D48" s="682" t="s">
        <v>33</v>
      </c>
      <c r="E48" s="77" t="s">
        <v>7</v>
      </c>
      <c r="F48" s="78"/>
      <c r="G48" s="78"/>
      <c r="H48" s="78"/>
      <c r="I48" s="78"/>
      <c r="J48" s="78"/>
      <c r="K48" s="79"/>
    </row>
    <row r="49" spans="1:14" s="10" customFormat="1" ht="117" customHeight="1" x14ac:dyDescent="0.25">
      <c r="A49" s="677"/>
      <c r="B49" s="679"/>
      <c r="C49" s="681"/>
      <c r="D49" s="683"/>
      <c r="E49" s="80" t="s">
        <v>14</v>
      </c>
      <c r="F49" s="81" t="s">
        <v>15</v>
      </c>
      <c r="G49" s="81" t="s">
        <v>16</v>
      </c>
      <c r="H49" s="82" t="s">
        <v>17</v>
      </c>
      <c r="I49" s="82" t="s">
        <v>28</v>
      </c>
      <c r="J49" s="83" t="s">
        <v>19</v>
      </c>
      <c r="K49" s="84" t="s">
        <v>20</v>
      </c>
    </row>
    <row r="50" spans="1:14" ht="15" customHeight="1" x14ac:dyDescent="0.25">
      <c r="A50" s="630" t="s">
        <v>247</v>
      </c>
      <c r="B50" s="646"/>
      <c r="C50" s="29">
        <v>2014</v>
      </c>
      <c r="D50" s="85"/>
      <c r="E50" s="34"/>
      <c r="F50" s="31"/>
      <c r="G50" s="31"/>
      <c r="H50" s="31"/>
      <c r="I50" s="31"/>
      <c r="J50" s="31"/>
      <c r="K50" s="35"/>
    </row>
    <row r="51" spans="1:14" x14ac:dyDescent="0.25">
      <c r="A51" s="630"/>
      <c r="B51" s="646"/>
      <c r="C51" s="29">
        <v>2015</v>
      </c>
      <c r="D51" s="85"/>
      <c r="E51" s="34"/>
      <c r="F51" s="31"/>
      <c r="G51" s="31"/>
      <c r="H51" s="31"/>
      <c r="I51" s="31"/>
      <c r="J51" s="31"/>
      <c r="K51" s="35"/>
    </row>
    <row r="52" spans="1:14" x14ac:dyDescent="0.25">
      <c r="A52" s="630"/>
      <c r="B52" s="646"/>
      <c r="C52" s="29">
        <v>2016</v>
      </c>
      <c r="D52" s="85"/>
      <c r="E52" s="34"/>
      <c r="F52" s="31"/>
      <c r="G52" s="31"/>
      <c r="H52" s="31"/>
      <c r="I52" s="31"/>
      <c r="J52" s="31"/>
      <c r="K52" s="35"/>
    </row>
    <row r="53" spans="1:14" x14ac:dyDescent="0.25">
      <c r="A53" s="630"/>
      <c r="B53" s="646"/>
      <c r="C53" s="29">
        <v>2017</v>
      </c>
      <c r="D53" s="86"/>
      <c r="E53" s="39"/>
      <c r="F53" s="37"/>
      <c r="G53" s="37"/>
      <c r="H53" s="37"/>
      <c r="I53" s="37"/>
      <c r="J53" s="37"/>
      <c r="K53" s="40"/>
    </row>
    <row r="54" spans="1:14" x14ac:dyDescent="0.25">
      <c r="A54" s="630"/>
      <c r="B54" s="646"/>
      <c r="C54" s="29">
        <v>2018</v>
      </c>
      <c r="D54" s="85"/>
      <c r="E54" s="34"/>
      <c r="F54" s="31"/>
      <c r="G54" s="31"/>
      <c r="H54" s="31"/>
      <c r="I54" s="31"/>
      <c r="J54" s="31"/>
      <c r="K54" s="35"/>
    </row>
    <row r="55" spans="1:14" x14ac:dyDescent="0.25">
      <c r="A55" s="630"/>
      <c r="B55" s="646"/>
      <c r="C55" s="29">
        <v>2019</v>
      </c>
      <c r="D55" s="85"/>
      <c r="E55" s="34"/>
      <c r="F55" s="31"/>
      <c r="G55" s="31"/>
      <c r="H55" s="31"/>
      <c r="I55" s="31"/>
      <c r="J55" s="31"/>
      <c r="K55" s="35"/>
    </row>
    <row r="56" spans="1:14" x14ac:dyDescent="0.25">
      <c r="A56" s="630"/>
      <c r="B56" s="646"/>
      <c r="C56" s="29">
        <v>2020</v>
      </c>
      <c r="D56" s="85">
        <v>2</v>
      </c>
      <c r="E56" s="34"/>
      <c r="F56" s="31"/>
      <c r="G56" s="31"/>
      <c r="H56" s="31"/>
      <c r="I56" s="31"/>
      <c r="J56" s="31">
        <v>2</v>
      </c>
      <c r="K56" s="35"/>
    </row>
    <row r="57" spans="1:14" ht="94.9" customHeight="1" thickBot="1" x14ac:dyDescent="0.3">
      <c r="A57" s="647"/>
      <c r="B57" s="648"/>
      <c r="C57" s="41" t="s">
        <v>13</v>
      </c>
      <c r="D57" s="87">
        <f t="shared" ref="D57:I57" si="5">SUM(D50:D56)</f>
        <v>2</v>
      </c>
      <c r="E57" s="46">
        <f t="shared" si="5"/>
        <v>0</v>
      </c>
      <c r="F57" s="43">
        <f t="shared" si="5"/>
        <v>0</v>
      </c>
      <c r="G57" s="43">
        <f t="shared" si="5"/>
        <v>0</v>
      </c>
      <c r="H57" s="43">
        <f t="shared" si="5"/>
        <v>0</v>
      </c>
      <c r="I57" s="43">
        <f t="shared" si="5"/>
        <v>0</v>
      </c>
      <c r="J57" s="43">
        <f>SUM(J50:J56)</f>
        <v>2</v>
      </c>
      <c r="K57" s="47">
        <f>SUM(K50:K56)</f>
        <v>0</v>
      </c>
    </row>
    <row r="58" spans="1:14" x14ac:dyDescent="0.25">
      <c r="B58" s="9"/>
    </row>
    <row r="59" spans="1:14" ht="21" x14ac:dyDescent="0.35">
      <c r="A59" s="88" t="s">
        <v>34</v>
      </c>
      <c r="B59" s="89"/>
      <c r="C59" s="88"/>
      <c r="D59" s="90"/>
      <c r="E59" s="90"/>
      <c r="F59" s="90"/>
      <c r="G59" s="90"/>
      <c r="H59" s="90"/>
      <c r="I59" s="90"/>
      <c r="J59" s="90"/>
      <c r="K59" s="90"/>
      <c r="L59" s="90"/>
      <c r="M59" s="10"/>
    </row>
    <row r="60" spans="1:14" ht="15" customHeight="1" thickBot="1" x14ac:dyDescent="0.4">
      <c r="A60" s="91"/>
      <c r="B60" s="76"/>
      <c r="M60" s="10"/>
    </row>
    <row r="61" spans="1:14" s="10" customFormat="1" x14ac:dyDescent="0.25">
      <c r="A61" s="665" t="s">
        <v>35</v>
      </c>
      <c r="B61" s="657" t="s">
        <v>36</v>
      </c>
      <c r="C61" s="666" t="s">
        <v>5</v>
      </c>
      <c r="D61" s="92"/>
      <c r="E61" s="93"/>
      <c r="F61" s="94" t="s">
        <v>37</v>
      </c>
      <c r="G61" s="95"/>
      <c r="H61" s="95"/>
      <c r="I61" s="95"/>
      <c r="J61" s="95"/>
      <c r="K61" s="95"/>
      <c r="L61" s="96"/>
      <c r="N61" s="97"/>
    </row>
    <row r="62" spans="1:14" s="10" customFormat="1" ht="90" customHeight="1" x14ac:dyDescent="0.25">
      <c r="A62" s="656"/>
      <c r="B62" s="658"/>
      <c r="C62" s="667"/>
      <c r="D62" s="98" t="s">
        <v>38</v>
      </c>
      <c r="E62" s="99" t="s">
        <v>39</v>
      </c>
      <c r="F62" s="100" t="s">
        <v>14</v>
      </c>
      <c r="G62" s="101" t="s">
        <v>15</v>
      </c>
      <c r="H62" s="101" t="s">
        <v>16</v>
      </c>
      <c r="I62" s="102" t="s">
        <v>17</v>
      </c>
      <c r="J62" s="102" t="s">
        <v>28</v>
      </c>
      <c r="K62" s="103" t="s">
        <v>19</v>
      </c>
      <c r="L62" s="104" t="s">
        <v>20</v>
      </c>
    </row>
    <row r="63" spans="1:14" x14ac:dyDescent="0.25">
      <c r="A63" s="630" t="s">
        <v>248</v>
      </c>
      <c r="B63" s="646"/>
      <c r="C63" s="29">
        <v>2014</v>
      </c>
      <c r="D63" s="30"/>
      <c r="E63" s="31"/>
      <c r="F63" s="34"/>
      <c r="G63" s="31"/>
      <c r="H63" s="31"/>
      <c r="I63" s="31"/>
      <c r="J63" s="31"/>
      <c r="K63" s="31"/>
      <c r="L63" s="35"/>
      <c r="M63" s="10"/>
    </row>
    <row r="64" spans="1:14" x14ac:dyDescent="0.25">
      <c r="A64" s="630"/>
      <c r="B64" s="646"/>
      <c r="C64" s="29">
        <v>2015</v>
      </c>
      <c r="D64" s="30"/>
      <c r="E64" s="31"/>
      <c r="F64" s="34"/>
      <c r="G64" s="31"/>
      <c r="H64" s="31"/>
      <c r="I64" s="31"/>
      <c r="J64" s="31"/>
      <c r="K64" s="31"/>
      <c r="L64" s="35"/>
      <c r="M64" s="10"/>
    </row>
    <row r="65" spans="1:13" x14ac:dyDescent="0.25">
      <c r="A65" s="630"/>
      <c r="B65" s="646"/>
      <c r="C65" s="29">
        <v>2016</v>
      </c>
      <c r="D65" s="30"/>
      <c r="E65" s="31"/>
      <c r="F65" s="34"/>
      <c r="G65" s="31"/>
      <c r="H65" s="31"/>
      <c r="I65" s="31"/>
      <c r="J65" s="31"/>
      <c r="K65" s="31"/>
      <c r="L65" s="35"/>
      <c r="M65" s="10"/>
    </row>
    <row r="66" spans="1:13" x14ac:dyDescent="0.25">
      <c r="A66" s="630"/>
      <c r="B66" s="646"/>
      <c r="C66" s="29">
        <v>2017</v>
      </c>
      <c r="D66" s="36"/>
      <c r="E66" s="37"/>
      <c r="F66" s="39"/>
      <c r="G66" s="37"/>
      <c r="H66" s="37"/>
      <c r="I66" s="37"/>
      <c r="J66" s="37"/>
      <c r="K66" s="37"/>
      <c r="L66" s="40"/>
      <c r="M66" s="10"/>
    </row>
    <row r="67" spans="1:13" x14ac:dyDescent="0.25">
      <c r="A67" s="630"/>
      <c r="B67" s="646"/>
      <c r="C67" s="29">
        <v>2018</v>
      </c>
      <c r="D67" s="30"/>
      <c r="E67" s="31"/>
      <c r="F67" s="34"/>
      <c r="G67" s="31"/>
      <c r="H67" s="31"/>
      <c r="I67" s="31"/>
      <c r="J67" s="31"/>
      <c r="K67" s="31"/>
      <c r="L67" s="35"/>
      <c r="M67" s="10"/>
    </row>
    <row r="68" spans="1:13" x14ac:dyDescent="0.25">
      <c r="A68" s="630"/>
      <c r="B68" s="646"/>
      <c r="C68" s="29">
        <v>2019</v>
      </c>
      <c r="D68" s="30"/>
      <c r="E68" s="31"/>
      <c r="F68" s="34"/>
      <c r="G68" s="31"/>
      <c r="H68" s="31"/>
      <c r="I68" s="31"/>
      <c r="J68" s="31"/>
      <c r="K68" s="31"/>
      <c r="L68" s="35"/>
      <c r="M68" s="10"/>
    </row>
    <row r="69" spans="1:13" x14ac:dyDescent="0.25">
      <c r="A69" s="630"/>
      <c r="B69" s="646"/>
      <c r="C69" s="29">
        <v>2020</v>
      </c>
      <c r="D69" s="30">
        <v>1</v>
      </c>
      <c r="E69" s="31">
        <v>5</v>
      </c>
      <c r="F69" s="34"/>
      <c r="G69" s="31"/>
      <c r="H69" s="31"/>
      <c r="I69" s="31"/>
      <c r="J69" s="31"/>
      <c r="K69" s="31"/>
      <c r="L69" s="35">
        <v>1</v>
      </c>
      <c r="M69" s="10"/>
    </row>
    <row r="70" spans="1:13" ht="33" customHeight="1" thickBot="1" x14ac:dyDescent="0.3">
      <c r="A70" s="647"/>
      <c r="B70" s="648"/>
      <c r="C70" s="41" t="s">
        <v>13</v>
      </c>
      <c r="D70" s="42">
        <f t="shared" ref="D70:K70" si="6">SUM(D63:D69)</f>
        <v>1</v>
      </c>
      <c r="E70" s="43">
        <f t="shared" si="6"/>
        <v>5</v>
      </c>
      <c r="F70" s="46">
        <f t="shared" si="6"/>
        <v>0</v>
      </c>
      <c r="G70" s="43">
        <f t="shared" si="6"/>
        <v>0</v>
      </c>
      <c r="H70" s="43">
        <f t="shared" si="6"/>
        <v>0</v>
      </c>
      <c r="I70" s="43">
        <f t="shared" si="6"/>
        <v>0</v>
      </c>
      <c r="J70" s="43">
        <f t="shared" si="6"/>
        <v>0</v>
      </c>
      <c r="K70" s="43">
        <f t="shared" si="6"/>
        <v>0</v>
      </c>
      <c r="L70" s="47">
        <f>SUM(L63:L69)</f>
        <v>1</v>
      </c>
      <c r="M70" s="10"/>
    </row>
    <row r="71" spans="1:13" ht="15.75" thickBot="1" x14ac:dyDescent="0.3">
      <c r="A71" s="105"/>
      <c r="B71" s="106"/>
      <c r="D71" s="48"/>
    </row>
    <row r="72" spans="1:13" s="10" customFormat="1" ht="18.95" customHeight="1" x14ac:dyDescent="0.25">
      <c r="A72" s="665" t="s">
        <v>40</v>
      </c>
      <c r="B72" s="657" t="s">
        <v>41</v>
      </c>
      <c r="C72" s="666" t="s">
        <v>5</v>
      </c>
      <c r="D72" s="663" t="s">
        <v>42</v>
      </c>
      <c r="E72" s="94" t="s">
        <v>43</v>
      </c>
      <c r="F72" s="95"/>
      <c r="G72" s="95"/>
      <c r="H72" s="95"/>
      <c r="I72" s="95"/>
      <c r="J72" s="95"/>
      <c r="K72" s="96"/>
      <c r="L72"/>
      <c r="M72" s="97"/>
    </row>
    <row r="73" spans="1:13" s="10" customFormat="1" ht="93.75" customHeight="1" x14ac:dyDescent="0.25">
      <c r="A73" s="656"/>
      <c r="B73" s="658"/>
      <c r="C73" s="667"/>
      <c r="D73" s="664"/>
      <c r="E73" s="100" t="s">
        <v>14</v>
      </c>
      <c r="F73" s="227" t="s">
        <v>15</v>
      </c>
      <c r="G73" s="101" t="s">
        <v>16</v>
      </c>
      <c r="H73" s="102" t="s">
        <v>17</v>
      </c>
      <c r="I73" s="102" t="s">
        <v>28</v>
      </c>
      <c r="J73" s="103" t="s">
        <v>19</v>
      </c>
      <c r="K73" s="104" t="s">
        <v>20</v>
      </c>
      <c r="L73"/>
    </row>
    <row r="74" spans="1:13" ht="15" customHeight="1" x14ac:dyDescent="0.25">
      <c r="A74" s="630" t="s">
        <v>21</v>
      </c>
      <c r="B74" s="646"/>
      <c r="C74" s="29">
        <v>2014</v>
      </c>
      <c r="D74" s="31"/>
      <c r="E74" s="34"/>
      <c r="F74" s="31"/>
      <c r="G74" s="31"/>
      <c r="H74" s="31"/>
      <c r="I74" s="31"/>
      <c r="J74" s="31"/>
      <c r="K74" s="35"/>
    </row>
    <row r="75" spans="1:13" x14ac:dyDescent="0.25">
      <c r="A75" s="630"/>
      <c r="B75" s="646"/>
      <c r="C75" s="29">
        <v>2015</v>
      </c>
      <c r="D75" s="31"/>
      <c r="E75" s="34"/>
      <c r="F75" s="31"/>
      <c r="G75" s="31"/>
      <c r="H75" s="31"/>
      <c r="I75" s="31"/>
      <c r="J75" s="31"/>
      <c r="K75" s="35"/>
    </row>
    <row r="76" spans="1:13" x14ac:dyDescent="0.25">
      <c r="A76" s="630"/>
      <c r="B76" s="646"/>
      <c r="C76" s="29">
        <v>2016</v>
      </c>
      <c r="D76" s="31"/>
      <c r="E76" s="34"/>
      <c r="F76" s="31"/>
      <c r="G76" s="31"/>
      <c r="H76" s="31"/>
      <c r="I76" s="31"/>
      <c r="J76" s="31"/>
      <c r="K76" s="35"/>
    </row>
    <row r="77" spans="1:13" x14ac:dyDescent="0.25">
      <c r="A77" s="630"/>
      <c r="B77" s="646"/>
      <c r="C77" s="29">
        <v>2017</v>
      </c>
      <c r="D77" s="37"/>
      <c r="E77" s="39"/>
      <c r="F77" s="37"/>
      <c r="G77" s="37"/>
      <c r="H77" s="37"/>
      <c r="I77" s="37"/>
      <c r="J77" s="37"/>
      <c r="K77" s="40"/>
    </row>
    <row r="78" spans="1:13" x14ac:dyDescent="0.25">
      <c r="A78" s="630"/>
      <c r="B78" s="646"/>
      <c r="C78" s="29">
        <v>2018</v>
      </c>
      <c r="D78" s="31"/>
      <c r="E78" s="34"/>
      <c r="F78" s="31"/>
      <c r="G78" s="31"/>
      <c r="H78" s="31"/>
      <c r="I78" s="31"/>
      <c r="J78" s="31"/>
      <c r="K78" s="35"/>
    </row>
    <row r="79" spans="1:13" x14ac:dyDescent="0.25">
      <c r="A79" s="630"/>
      <c r="B79" s="646"/>
      <c r="C79" s="29">
        <v>2019</v>
      </c>
      <c r="D79" s="31"/>
      <c r="E79" s="34"/>
      <c r="F79" s="31"/>
      <c r="G79" s="31"/>
      <c r="H79" s="31"/>
      <c r="I79" s="31"/>
      <c r="J79" s="31"/>
      <c r="K79" s="35"/>
    </row>
    <row r="80" spans="1:13" x14ac:dyDescent="0.25">
      <c r="A80" s="630"/>
      <c r="B80" s="646"/>
      <c r="C80" s="29">
        <v>2020</v>
      </c>
      <c r="D80" s="31"/>
      <c r="E80" s="34"/>
      <c r="F80" s="31"/>
      <c r="G80" s="31"/>
      <c r="H80" s="31"/>
      <c r="I80" s="31"/>
      <c r="J80" s="31"/>
      <c r="K80" s="35"/>
    </row>
    <row r="81" spans="1:14" ht="42" customHeight="1" thickBot="1" x14ac:dyDescent="0.3">
      <c r="A81" s="647"/>
      <c r="B81" s="648"/>
      <c r="C81" s="41" t="s">
        <v>13</v>
      </c>
      <c r="D81" s="43">
        <f t="shared" ref="D81:J81" si="7">SUM(D74:D80)</f>
        <v>0</v>
      </c>
      <c r="E81" s="46">
        <f t="shared" si="7"/>
        <v>0</v>
      </c>
      <c r="F81" s="43">
        <f t="shared" si="7"/>
        <v>0</v>
      </c>
      <c r="G81" s="43">
        <f t="shared" si="7"/>
        <v>0</v>
      </c>
      <c r="H81" s="43">
        <f t="shared" si="7"/>
        <v>0</v>
      </c>
      <c r="I81" s="43">
        <f t="shared" si="7"/>
        <v>0</v>
      </c>
      <c r="J81" s="43">
        <f t="shared" si="7"/>
        <v>0</v>
      </c>
      <c r="K81" s="47">
        <f>SUM(K74:K80)</f>
        <v>0</v>
      </c>
    </row>
    <row r="82" spans="1:14" ht="15" customHeight="1" thickBot="1" x14ac:dyDescent="0.4">
      <c r="A82" s="91"/>
      <c r="B82" s="76"/>
    </row>
    <row r="83" spans="1:14" ht="24.95" customHeight="1" x14ac:dyDescent="0.25">
      <c r="A83" s="665" t="s">
        <v>44</v>
      </c>
      <c r="B83" s="657" t="s">
        <v>41</v>
      </c>
      <c r="C83" s="666" t="s">
        <v>5</v>
      </c>
      <c r="D83" s="668" t="s">
        <v>45</v>
      </c>
      <c r="E83" s="94" t="s">
        <v>46</v>
      </c>
      <c r="F83" s="95"/>
      <c r="G83" s="95"/>
      <c r="H83" s="95"/>
      <c r="I83" s="95"/>
      <c r="J83" s="95"/>
      <c r="K83" s="96"/>
      <c r="L83" s="10"/>
    </row>
    <row r="84" spans="1:14" s="10" customFormat="1" ht="93.75" customHeight="1" x14ac:dyDescent="0.25">
      <c r="A84" s="656"/>
      <c r="B84" s="658"/>
      <c r="C84" s="667"/>
      <c r="D84" s="669"/>
      <c r="E84" s="100" t="s">
        <v>14</v>
      </c>
      <c r="F84" s="101" t="s">
        <v>15</v>
      </c>
      <c r="G84" s="101" t="s">
        <v>16</v>
      </c>
      <c r="H84" s="102" t="s">
        <v>17</v>
      </c>
      <c r="I84" s="102" t="s">
        <v>28</v>
      </c>
      <c r="J84" s="103" t="s">
        <v>19</v>
      </c>
      <c r="K84" s="104" t="s">
        <v>20</v>
      </c>
      <c r="L84"/>
    </row>
    <row r="85" spans="1:14" s="10" customFormat="1" ht="18" customHeight="1" x14ac:dyDescent="0.25">
      <c r="A85" s="630" t="s">
        <v>21</v>
      </c>
      <c r="B85" s="646"/>
      <c r="C85" s="29">
        <v>2014</v>
      </c>
      <c r="D85" s="31"/>
      <c r="E85" s="34"/>
      <c r="F85" s="31"/>
      <c r="G85" s="31"/>
      <c r="H85" s="31"/>
      <c r="I85" s="31"/>
      <c r="J85" s="31"/>
      <c r="K85" s="35"/>
      <c r="L85"/>
    </row>
    <row r="86" spans="1:14" ht="15.95" customHeight="1" x14ac:dyDescent="0.25">
      <c r="A86" s="630"/>
      <c r="B86" s="646"/>
      <c r="C86" s="29">
        <v>2015</v>
      </c>
      <c r="D86" s="31"/>
      <c r="E86" s="34"/>
      <c r="F86" s="31"/>
      <c r="G86" s="31"/>
      <c r="H86" s="31"/>
      <c r="I86" s="31"/>
      <c r="J86" s="31"/>
      <c r="K86" s="35"/>
    </row>
    <row r="87" spans="1:14" x14ac:dyDescent="0.25">
      <c r="A87" s="630"/>
      <c r="B87" s="646"/>
      <c r="C87" s="29">
        <v>2016</v>
      </c>
      <c r="D87" s="31"/>
      <c r="E87" s="34"/>
      <c r="F87" s="31"/>
      <c r="G87" s="31"/>
      <c r="H87" s="31"/>
      <c r="I87" s="31"/>
      <c r="J87" s="31"/>
      <c r="K87" s="35"/>
    </row>
    <row r="88" spans="1:14" x14ac:dyDescent="0.25">
      <c r="A88" s="630"/>
      <c r="B88" s="646"/>
      <c r="C88" s="29">
        <v>2017</v>
      </c>
      <c r="D88" s="37"/>
      <c r="E88" s="39"/>
      <c r="F88" s="37"/>
      <c r="G88" s="37"/>
      <c r="H88" s="37"/>
      <c r="I88" s="37"/>
      <c r="J88" s="37"/>
      <c r="K88" s="40"/>
    </row>
    <row r="89" spans="1:14" x14ac:dyDescent="0.25">
      <c r="A89" s="630"/>
      <c r="B89" s="646"/>
      <c r="C89" s="29">
        <v>2018</v>
      </c>
      <c r="D89" s="31"/>
      <c r="E89" s="34"/>
      <c r="F89" s="31"/>
      <c r="G89" s="31"/>
      <c r="H89" s="31"/>
      <c r="I89" s="31"/>
      <c r="J89" s="31"/>
      <c r="K89" s="35"/>
      <c r="L89" s="10"/>
    </row>
    <row r="90" spans="1:14" x14ac:dyDescent="0.25">
      <c r="A90" s="630"/>
      <c r="B90" s="646"/>
      <c r="C90" s="29">
        <v>2019</v>
      </c>
      <c r="D90" s="31"/>
      <c r="E90" s="34"/>
      <c r="F90" s="31"/>
      <c r="G90" s="31"/>
      <c r="H90" s="31"/>
      <c r="I90" s="31"/>
      <c r="J90" s="31"/>
      <c r="K90" s="35"/>
    </row>
    <row r="91" spans="1:14" x14ac:dyDescent="0.25">
      <c r="A91" s="630"/>
      <c r="B91" s="646"/>
      <c r="C91" s="29">
        <v>2020</v>
      </c>
      <c r="D91" s="31"/>
      <c r="E91" s="34"/>
      <c r="F91" s="31"/>
      <c r="G91" s="31"/>
      <c r="H91" s="31"/>
      <c r="I91" s="31"/>
      <c r="J91" s="31"/>
      <c r="K91" s="35"/>
    </row>
    <row r="92" spans="1:14" ht="18.95" customHeight="1" thickBot="1" x14ac:dyDescent="0.3">
      <c r="A92" s="647"/>
      <c r="B92" s="648"/>
      <c r="C92" s="41" t="s">
        <v>13</v>
      </c>
      <c r="D92" s="43">
        <f t="shared" ref="D92:J92" si="8">SUM(D85:D91)</f>
        <v>0</v>
      </c>
      <c r="E92" s="46">
        <f t="shared" si="8"/>
        <v>0</v>
      </c>
      <c r="F92" s="43">
        <f t="shared" si="8"/>
        <v>0</v>
      </c>
      <c r="G92" s="43">
        <f t="shared" si="8"/>
        <v>0</v>
      </c>
      <c r="H92" s="43">
        <f t="shared" si="8"/>
        <v>0</v>
      </c>
      <c r="I92" s="43">
        <f t="shared" si="8"/>
        <v>0</v>
      </c>
      <c r="J92" s="43">
        <f t="shared" si="8"/>
        <v>0</v>
      </c>
      <c r="K92" s="47">
        <f>SUM(K85:K91)</f>
        <v>0</v>
      </c>
    </row>
    <row r="93" spans="1:14" ht="18.75" customHeight="1" thickBot="1" x14ac:dyDescent="0.4">
      <c r="A93" s="91"/>
      <c r="B93" s="76"/>
    </row>
    <row r="94" spans="1:14" x14ac:dyDescent="0.25">
      <c r="A94" s="655" t="s">
        <v>47</v>
      </c>
      <c r="B94" s="657" t="s">
        <v>48</v>
      </c>
      <c r="C94" s="290" t="s">
        <v>5</v>
      </c>
      <c r="D94" s="108" t="s">
        <v>49</v>
      </c>
      <c r="E94" s="109"/>
      <c r="F94" s="109"/>
      <c r="G94" s="110"/>
      <c r="H94" s="10"/>
      <c r="I94" s="10"/>
      <c r="J94" s="10"/>
      <c r="K94" s="10"/>
    </row>
    <row r="95" spans="1:14" ht="64.5" x14ac:dyDescent="0.25">
      <c r="A95" s="656"/>
      <c r="B95" s="658"/>
      <c r="C95" s="291"/>
      <c r="D95" s="98" t="s">
        <v>50</v>
      </c>
      <c r="E95" s="99" t="s">
        <v>51</v>
      </c>
      <c r="F95" s="99" t="s">
        <v>52</v>
      </c>
      <c r="G95" s="112" t="s">
        <v>13</v>
      </c>
      <c r="H95" s="10"/>
      <c r="I95" s="10"/>
      <c r="J95" s="10"/>
      <c r="K95" s="10"/>
      <c r="L95" s="10"/>
      <c r="M95" s="10"/>
      <c r="N95" s="10"/>
    </row>
    <row r="96" spans="1:14" s="10" customFormat="1" ht="26.25" customHeight="1" x14ac:dyDescent="0.25">
      <c r="A96" s="630" t="s">
        <v>249</v>
      </c>
      <c r="B96" s="646"/>
      <c r="C96" s="29">
        <v>2015</v>
      </c>
      <c r="D96" s="30"/>
      <c r="E96" s="31"/>
      <c r="F96" s="31"/>
      <c r="G96" s="33">
        <f t="shared" ref="G96:G101" si="9">SUM(D96:F96)</f>
        <v>0</v>
      </c>
      <c r="H96"/>
      <c r="I96"/>
      <c r="J96"/>
      <c r="K96"/>
    </row>
    <row r="97" spans="1:14" s="10" customFormat="1" ht="16.5" customHeight="1" x14ac:dyDescent="0.25">
      <c r="A97" s="630"/>
      <c r="B97" s="646"/>
      <c r="C97" s="29">
        <v>2016</v>
      </c>
      <c r="D97" s="30"/>
      <c r="E97" s="31"/>
      <c r="F97" s="31"/>
      <c r="G97" s="33">
        <f t="shared" si="9"/>
        <v>0</v>
      </c>
      <c r="H97"/>
      <c r="I97"/>
      <c r="J97"/>
      <c r="K97"/>
      <c r="L97"/>
      <c r="M97"/>
      <c r="N97"/>
    </row>
    <row r="98" spans="1:14" x14ac:dyDescent="0.25">
      <c r="A98" s="630"/>
      <c r="B98" s="646"/>
      <c r="C98" s="29">
        <v>2017</v>
      </c>
      <c r="D98" s="36"/>
      <c r="E98" s="37"/>
      <c r="F98" s="37"/>
      <c r="G98" s="33">
        <f t="shared" si="9"/>
        <v>0</v>
      </c>
    </row>
    <row r="99" spans="1:14" x14ac:dyDescent="0.25">
      <c r="A99" s="630"/>
      <c r="B99" s="646"/>
      <c r="C99" s="29">
        <v>2018</v>
      </c>
      <c r="D99" s="30"/>
      <c r="E99" s="31"/>
      <c r="F99" s="31"/>
      <c r="G99" s="33">
        <f t="shared" si="9"/>
        <v>0</v>
      </c>
    </row>
    <row r="100" spans="1:14" x14ac:dyDescent="0.25">
      <c r="A100" s="630"/>
      <c r="B100" s="646"/>
      <c r="C100" s="29">
        <v>2019</v>
      </c>
      <c r="D100" s="30"/>
      <c r="E100" s="31"/>
      <c r="F100" s="31"/>
      <c r="G100" s="33">
        <f t="shared" si="9"/>
        <v>0</v>
      </c>
    </row>
    <row r="101" spans="1:14" x14ac:dyDescent="0.25">
      <c r="A101" s="630"/>
      <c r="B101" s="646"/>
      <c r="C101" s="29">
        <v>2020</v>
      </c>
      <c r="D101" s="30">
        <v>32</v>
      </c>
      <c r="E101" s="31"/>
      <c r="F101" s="31"/>
      <c r="G101" s="33">
        <f t="shared" si="9"/>
        <v>32</v>
      </c>
    </row>
    <row r="102" spans="1:14" ht="15.75" thickBot="1" x14ac:dyDescent="0.3">
      <c r="A102" s="647"/>
      <c r="B102" s="648"/>
      <c r="C102" s="41" t="s">
        <v>13</v>
      </c>
      <c r="D102" s="42">
        <f>SUM(D96:D101)</f>
        <v>32</v>
      </c>
      <c r="E102" s="43">
        <f>SUM(E96:E101)</f>
        <v>0</v>
      </c>
      <c r="F102" s="43">
        <f>SUM(F96:F101)</f>
        <v>0</v>
      </c>
      <c r="G102" s="113">
        <f>SUM(G95:G101)</f>
        <v>32</v>
      </c>
    </row>
    <row r="103" spans="1:14" x14ac:dyDescent="0.25">
      <c r="A103" s="106"/>
      <c r="B103" s="114"/>
      <c r="C103" s="48"/>
      <c r="D103" s="48"/>
      <c r="J103" s="75"/>
    </row>
    <row r="104" spans="1:14" ht="21" x14ac:dyDescent="0.35">
      <c r="A104" s="115" t="s">
        <v>53</v>
      </c>
      <c r="B104" s="116"/>
      <c r="C104" s="115"/>
      <c r="D104" s="117"/>
      <c r="E104" s="117"/>
      <c r="F104" s="117"/>
      <c r="G104" s="117"/>
      <c r="H104" s="117"/>
      <c r="I104" s="117"/>
      <c r="J104" s="117"/>
      <c r="K104" s="117"/>
      <c r="L104" s="117"/>
    </row>
    <row r="105" spans="1:14" ht="15.75" thickBot="1" x14ac:dyDescent="0.3">
      <c r="B105" s="9"/>
    </row>
    <row r="106" spans="1:14" s="10" customFormat="1" ht="47.25" customHeight="1" x14ac:dyDescent="0.25">
      <c r="A106" s="659" t="s">
        <v>54</v>
      </c>
      <c r="B106" s="661" t="s">
        <v>55</v>
      </c>
      <c r="C106" s="644" t="s">
        <v>5</v>
      </c>
      <c r="D106" s="118" t="s">
        <v>56</v>
      </c>
      <c r="E106" s="118"/>
      <c r="F106" s="119"/>
      <c r="G106" s="119"/>
      <c r="H106" s="120" t="s">
        <v>57</v>
      </c>
      <c r="I106" s="118"/>
      <c r="J106" s="121"/>
    </row>
    <row r="107" spans="1:14" s="10" customFormat="1" ht="87.75" customHeight="1" x14ac:dyDescent="0.25">
      <c r="A107" s="660"/>
      <c r="B107" s="662"/>
      <c r="C107" s="645"/>
      <c r="D107" s="122" t="s">
        <v>58</v>
      </c>
      <c r="E107" s="123" t="s">
        <v>59</v>
      </c>
      <c r="F107" s="124" t="s">
        <v>60</v>
      </c>
      <c r="G107" s="125" t="s">
        <v>61</v>
      </c>
      <c r="H107" s="122" t="s">
        <v>62</v>
      </c>
      <c r="I107" s="123" t="s">
        <v>63</v>
      </c>
      <c r="J107" s="126" t="s">
        <v>64</v>
      </c>
    </row>
    <row r="108" spans="1:14" x14ac:dyDescent="0.25">
      <c r="A108" s="630" t="s">
        <v>21</v>
      </c>
      <c r="B108" s="646"/>
      <c r="C108" s="127">
        <v>2014</v>
      </c>
      <c r="D108" s="30"/>
      <c r="E108" s="31"/>
      <c r="F108" s="128"/>
      <c r="G108" s="129">
        <f>SUM(D108:F108)</f>
        <v>0</v>
      </c>
      <c r="H108" s="30"/>
      <c r="I108" s="31"/>
      <c r="J108" s="35"/>
    </row>
    <row r="109" spans="1:14" x14ac:dyDescent="0.25">
      <c r="A109" s="630"/>
      <c r="B109" s="646"/>
      <c r="C109" s="127">
        <v>2015</v>
      </c>
      <c r="D109" s="30"/>
      <c r="E109" s="31"/>
      <c r="F109" s="128"/>
      <c r="G109" s="129">
        <f t="shared" ref="G109:G114" si="10">SUM(D109:F109)</f>
        <v>0</v>
      </c>
      <c r="H109" s="30"/>
      <c r="I109" s="31"/>
      <c r="J109" s="35"/>
    </row>
    <row r="110" spans="1:14" x14ac:dyDescent="0.25">
      <c r="A110" s="630"/>
      <c r="B110" s="646"/>
      <c r="C110" s="127">
        <v>2016</v>
      </c>
      <c r="D110" s="30"/>
      <c r="E110" s="31"/>
      <c r="F110" s="128"/>
      <c r="G110" s="129">
        <f t="shared" si="10"/>
        <v>0</v>
      </c>
      <c r="H110" s="30"/>
      <c r="I110" s="31"/>
      <c r="J110" s="35"/>
    </row>
    <row r="111" spans="1:14" x14ac:dyDescent="0.25">
      <c r="A111" s="630"/>
      <c r="B111" s="646"/>
      <c r="C111" s="127">
        <v>2017</v>
      </c>
      <c r="D111" s="36"/>
      <c r="E111" s="37"/>
      <c r="F111" s="130"/>
      <c r="G111" s="129">
        <f t="shared" si="10"/>
        <v>0</v>
      </c>
      <c r="H111" s="131"/>
      <c r="I111" s="132"/>
      <c r="J111" s="133"/>
    </row>
    <row r="112" spans="1:14" x14ac:dyDescent="0.25">
      <c r="A112" s="630"/>
      <c r="B112" s="646"/>
      <c r="C112" s="127">
        <v>2018</v>
      </c>
      <c r="D112" s="30"/>
      <c r="E112" s="31"/>
      <c r="F112" s="128"/>
      <c r="G112" s="129">
        <f t="shared" si="10"/>
        <v>0</v>
      </c>
      <c r="H112" s="30"/>
      <c r="I112" s="31"/>
      <c r="J112" s="35"/>
    </row>
    <row r="113" spans="1:19" x14ac:dyDescent="0.25">
      <c r="A113" s="630"/>
      <c r="B113" s="646"/>
      <c r="C113" s="127">
        <v>2019</v>
      </c>
      <c r="D113" s="30"/>
      <c r="E113" s="31"/>
      <c r="F113" s="128"/>
      <c r="G113" s="129">
        <f t="shared" si="10"/>
        <v>0</v>
      </c>
      <c r="H113" s="30"/>
      <c r="I113" s="31"/>
      <c r="J113" s="35"/>
    </row>
    <row r="114" spans="1:19" x14ac:dyDescent="0.25">
      <c r="A114" s="630"/>
      <c r="B114" s="646"/>
      <c r="C114" s="127">
        <v>2020</v>
      </c>
      <c r="D114" s="30"/>
      <c r="E114" s="31"/>
      <c r="F114" s="128"/>
      <c r="G114" s="129">
        <f t="shared" si="10"/>
        <v>0</v>
      </c>
      <c r="H114" s="30"/>
      <c r="I114" s="31"/>
      <c r="J114" s="35"/>
    </row>
    <row r="115" spans="1:19" ht="30.6" customHeight="1" thickBot="1" x14ac:dyDescent="0.3">
      <c r="A115" s="647"/>
      <c r="B115" s="648"/>
      <c r="C115" s="134" t="s">
        <v>13</v>
      </c>
      <c r="D115" s="42">
        <f t="shared" ref="D115:J115" si="11">SUM(D108:D114)</f>
        <v>0</v>
      </c>
      <c r="E115" s="43">
        <f t="shared" si="11"/>
        <v>0</v>
      </c>
      <c r="F115" s="135">
        <f t="shared" si="11"/>
        <v>0</v>
      </c>
      <c r="G115" s="135">
        <f t="shared" si="11"/>
        <v>0</v>
      </c>
      <c r="H115" s="42">
        <f t="shared" si="11"/>
        <v>0</v>
      </c>
      <c r="I115" s="43">
        <f t="shared" si="11"/>
        <v>0</v>
      </c>
      <c r="J115" s="136">
        <f t="shared" si="11"/>
        <v>0</v>
      </c>
    </row>
    <row r="116" spans="1:19" ht="17.100000000000001" customHeight="1" thickBot="1" x14ac:dyDescent="0.3">
      <c r="A116" s="137"/>
      <c r="B116" s="114"/>
      <c r="C116" s="138"/>
      <c r="D116" s="139"/>
      <c r="H116" s="140"/>
      <c r="K116" s="75"/>
    </row>
    <row r="117" spans="1:19" s="10" customFormat="1" ht="78" customHeight="1" x14ac:dyDescent="0.3">
      <c r="A117" s="141" t="s">
        <v>65</v>
      </c>
      <c r="B117" s="292" t="s">
        <v>36</v>
      </c>
      <c r="C117" s="143" t="s">
        <v>5</v>
      </c>
      <c r="D117" s="144" t="s">
        <v>66</v>
      </c>
      <c r="E117" s="145" t="s">
        <v>67</v>
      </c>
      <c r="F117" s="145" t="s">
        <v>68</v>
      </c>
      <c r="G117" s="145" t="s">
        <v>69</v>
      </c>
      <c r="H117" s="145" t="s">
        <v>70</v>
      </c>
      <c r="I117" s="146" t="s">
        <v>71</v>
      </c>
      <c r="J117" s="147" t="s">
        <v>72</v>
      </c>
      <c r="K117" s="147" t="s">
        <v>73</v>
      </c>
    </row>
    <row r="118" spans="1:19" x14ac:dyDescent="0.25">
      <c r="A118" s="630" t="s">
        <v>21</v>
      </c>
      <c r="B118" s="646"/>
      <c r="C118" s="29">
        <v>2014</v>
      </c>
      <c r="D118" s="34"/>
      <c r="E118" s="31"/>
      <c r="F118" s="31"/>
      <c r="G118" s="31"/>
      <c r="H118" s="31"/>
      <c r="I118" s="35"/>
      <c r="J118" s="148">
        <f t="shared" ref="J118:K124" si="12">D118+F118+H118</f>
        <v>0</v>
      </c>
      <c r="K118" s="148">
        <f t="shared" si="12"/>
        <v>0</v>
      </c>
    </row>
    <row r="119" spans="1:19" x14ac:dyDescent="0.25">
      <c r="A119" s="630"/>
      <c r="B119" s="646"/>
      <c r="C119" s="29">
        <v>2015</v>
      </c>
      <c r="D119" s="34"/>
      <c r="E119" s="31"/>
      <c r="F119" s="31"/>
      <c r="G119" s="31"/>
      <c r="H119" s="31"/>
      <c r="I119" s="35"/>
      <c r="J119" s="148">
        <f t="shared" si="12"/>
        <v>0</v>
      </c>
      <c r="K119" s="148">
        <f t="shared" si="12"/>
        <v>0</v>
      </c>
    </row>
    <row r="120" spans="1:19" x14ac:dyDescent="0.25">
      <c r="A120" s="630"/>
      <c r="B120" s="646"/>
      <c r="C120" s="29">
        <v>2016</v>
      </c>
      <c r="D120" s="34"/>
      <c r="E120" s="31"/>
      <c r="F120" s="31"/>
      <c r="G120" s="31"/>
      <c r="H120" s="31"/>
      <c r="I120" s="35"/>
      <c r="J120" s="148">
        <f t="shared" si="12"/>
        <v>0</v>
      </c>
      <c r="K120" s="148">
        <f t="shared" si="12"/>
        <v>0</v>
      </c>
    </row>
    <row r="121" spans="1:19" x14ac:dyDescent="0.25">
      <c r="A121" s="630"/>
      <c r="B121" s="646"/>
      <c r="C121" s="29">
        <v>2017</v>
      </c>
      <c r="D121" s="39"/>
      <c r="E121" s="37"/>
      <c r="F121" s="37"/>
      <c r="G121" s="37"/>
      <c r="H121" s="37"/>
      <c r="I121" s="40"/>
      <c r="J121" s="148">
        <f t="shared" si="12"/>
        <v>0</v>
      </c>
      <c r="K121" s="148">
        <f t="shared" si="12"/>
        <v>0</v>
      </c>
    </row>
    <row r="122" spans="1:19" x14ac:dyDescent="0.25">
      <c r="A122" s="630"/>
      <c r="B122" s="646"/>
      <c r="C122" s="29">
        <v>2018</v>
      </c>
      <c r="D122" s="34"/>
      <c r="E122" s="31"/>
      <c r="F122" s="31"/>
      <c r="G122" s="31"/>
      <c r="H122" s="31"/>
      <c r="I122" s="35"/>
      <c r="J122" s="148">
        <f t="shared" si="12"/>
        <v>0</v>
      </c>
      <c r="K122" s="148">
        <f t="shared" si="12"/>
        <v>0</v>
      </c>
    </row>
    <row r="123" spans="1:19" x14ac:dyDescent="0.25">
      <c r="A123" s="630"/>
      <c r="B123" s="646"/>
      <c r="C123" s="29">
        <v>2019</v>
      </c>
      <c r="D123" s="34"/>
      <c r="E123" s="31"/>
      <c r="F123" s="31"/>
      <c r="G123" s="31"/>
      <c r="H123" s="31"/>
      <c r="I123" s="35"/>
      <c r="J123" s="148">
        <f t="shared" si="12"/>
        <v>0</v>
      </c>
      <c r="K123" s="148">
        <f t="shared" si="12"/>
        <v>0</v>
      </c>
    </row>
    <row r="124" spans="1:19" x14ac:dyDescent="0.25">
      <c r="A124" s="630"/>
      <c r="B124" s="646"/>
      <c r="C124" s="29">
        <v>2020</v>
      </c>
      <c r="D124" s="34"/>
      <c r="E124" s="31"/>
      <c r="F124" s="31"/>
      <c r="G124" s="31"/>
      <c r="H124" s="31"/>
      <c r="I124" s="35"/>
      <c r="J124" s="148">
        <f t="shared" si="12"/>
        <v>0</v>
      </c>
      <c r="K124" s="148">
        <f t="shared" si="12"/>
        <v>0</v>
      </c>
    </row>
    <row r="125" spans="1:19" ht="51" customHeight="1" thickBot="1" x14ac:dyDescent="0.3">
      <c r="A125" s="647"/>
      <c r="B125" s="648"/>
      <c r="C125" s="41" t="s">
        <v>13</v>
      </c>
      <c r="D125" s="43">
        <f t="shared" ref="D125" si="13">SUM(D118:D124)</f>
        <v>0</v>
      </c>
      <c r="E125" s="43">
        <f>SUM(E118:E124)</f>
        <v>0</v>
      </c>
      <c r="F125" s="43">
        <f t="shared" ref="F125:I125" si="14">SUM(F118:F124)</f>
        <v>0</v>
      </c>
      <c r="G125" s="43">
        <f t="shared" si="14"/>
        <v>0</v>
      </c>
      <c r="H125" s="43">
        <f t="shared" si="14"/>
        <v>0</v>
      </c>
      <c r="I125" s="43">
        <f t="shared" si="14"/>
        <v>0</v>
      </c>
      <c r="J125" s="47">
        <f>SUM(J118:J124)</f>
        <v>0</v>
      </c>
      <c r="K125" s="47">
        <f>SUM(K118:K124)</f>
        <v>0</v>
      </c>
    </row>
    <row r="126" spans="1:19" ht="18.95" customHeight="1" x14ac:dyDescent="0.25">
      <c r="A126" s="149"/>
      <c r="B126" s="114"/>
      <c r="C126" s="48"/>
      <c r="D126" s="48"/>
      <c r="S126" s="75"/>
    </row>
    <row r="127" spans="1:19" ht="21" x14ac:dyDescent="0.35">
      <c r="A127" s="150" t="s">
        <v>74</v>
      </c>
      <c r="B127" s="151"/>
      <c r="C127" s="150"/>
      <c r="D127" s="152"/>
      <c r="E127" s="152"/>
      <c r="F127" s="152"/>
      <c r="G127" s="152"/>
      <c r="H127" s="152"/>
      <c r="I127" s="152"/>
      <c r="J127" s="152"/>
      <c r="K127" s="152"/>
      <c r="L127" s="152"/>
      <c r="M127" s="152"/>
      <c r="N127" s="152"/>
      <c r="O127" s="152"/>
    </row>
    <row r="128" spans="1:19" ht="21.75" thickBot="1" x14ac:dyDescent="0.4">
      <c r="A128" s="91"/>
      <c r="B128" s="76"/>
    </row>
    <row r="129" spans="1:15" s="10" customFormat="1" ht="27" customHeight="1" x14ac:dyDescent="0.25">
      <c r="A129" s="649" t="s">
        <v>75</v>
      </c>
      <c r="B129" s="651" t="s">
        <v>36</v>
      </c>
      <c r="C129" s="653" t="s">
        <v>76</v>
      </c>
      <c r="D129" s="153" t="s">
        <v>77</v>
      </c>
      <c r="E129" s="154"/>
      <c r="F129" s="154"/>
      <c r="G129" s="155"/>
      <c r="H129" s="156"/>
      <c r="I129" s="627" t="s">
        <v>7</v>
      </c>
      <c r="J129" s="628"/>
      <c r="K129" s="628"/>
      <c r="L129" s="628"/>
      <c r="M129" s="628"/>
      <c r="N129" s="628"/>
      <c r="O129" s="629"/>
    </row>
    <row r="130" spans="1:15" s="10" customFormat="1" ht="110.25" customHeight="1" x14ac:dyDescent="0.25">
      <c r="A130" s="650"/>
      <c r="B130" s="652"/>
      <c r="C130" s="654"/>
      <c r="D130" s="157" t="s">
        <v>78</v>
      </c>
      <c r="E130" s="158" t="s">
        <v>79</v>
      </c>
      <c r="F130" s="158" t="s">
        <v>80</v>
      </c>
      <c r="G130" s="159" t="s">
        <v>81</v>
      </c>
      <c r="H130" s="160" t="s">
        <v>82</v>
      </c>
      <c r="I130" s="161" t="s">
        <v>14</v>
      </c>
      <c r="J130" s="161" t="s">
        <v>15</v>
      </c>
      <c r="K130" s="158" t="s">
        <v>16</v>
      </c>
      <c r="L130" s="157" t="s">
        <v>17</v>
      </c>
      <c r="M130" s="157" t="s">
        <v>28</v>
      </c>
      <c r="N130" s="158" t="s">
        <v>19</v>
      </c>
      <c r="O130" s="162" t="s">
        <v>20</v>
      </c>
    </row>
    <row r="131" spans="1:15" ht="15" customHeight="1" x14ac:dyDescent="0.25">
      <c r="A131" s="632" t="s">
        <v>250</v>
      </c>
      <c r="B131" s="631"/>
      <c r="C131" s="29">
        <v>2014</v>
      </c>
      <c r="D131" s="30"/>
      <c r="E131" s="31"/>
      <c r="F131" s="31"/>
      <c r="G131" s="129">
        <f>SUM(D131:F131)</f>
        <v>0</v>
      </c>
      <c r="H131" s="85"/>
      <c r="I131" s="34"/>
      <c r="J131" s="31"/>
      <c r="K131" s="31"/>
      <c r="L131" s="31"/>
      <c r="M131" s="31"/>
      <c r="N131" s="31"/>
      <c r="O131" s="35"/>
    </row>
    <row r="132" spans="1:15" x14ac:dyDescent="0.25">
      <c r="A132" s="632"/>
      <c r="B132" s="631"/>
      <c r="C132" s="29">
        <v>2015</v>
      </c>
      <c r="D132" s="30"/>
      <c r="E132" s="31"/>
      <c r="F132" s="31"/>
      <c r="G132" s="129">
        <f t="shared" ref="G132:G137" si="15">SUM(D132:F132)</f>
        <v>0</v>
      </c>
      <c r="H132" s="85"/>
      <c r="I132" s="34"/>
      <c r="J132" s="31"/>
      <c r="K132" s="31"/>
      <c r="L132" s="31"/>
      <c r="M132" s="31"/>
      <c r="N132" s="31"/>
      <c r="O132" s="35"/>
    </row>
    <row r="133" spans="1:15" x14ac:dyDescent="0.25">
      <c r="A133" s="632"/>
      <c r="B133" s="631"/>
      <c r="C133" s="29">
        <v>2016</v>
      </c>
      <c r="D133" s="30"/>
      <c r="E133" s="31"/>
      <c r="F133" s="31"/>
      <c r="G133" s="129">
        <f t="shared" si="15"/>
        <v>0</v>
      </c>
      <c r="H133" s="85"/>
      <c r="I133" s="34"/>
      <c r="J133" s="31"/>
      <c r="K133" s="31"/>
      <c r="L133" s="31"/>
      <c r="M133" s="31"/>
      <c r="N133" s="31"/>
      <c r="O133" s="35"/>
    </row>
    <row r="134" spans="1:15" x14ac:dyDescent="0.25">
      <c r="A134" s="632"/>
      <c r="B134" s="631"/>
      <c r="C134" s="29">
        <v>2017</v>
      </c>
      <c r="D134" s="36"/>
      <c r="E134" s="37"/>
      <c r="F134" s="37"/>
      <c r="G134" s="129">
        <f t="shared" si="15"/>
        <v>0</v>
      </c>
      <c r="H134" s="85"/>
      <c r="I134" s="39"/>
      <c r="J134" s="37"/>
      <c r="K134" s="37"/>
      <c r="L134" s="37"/>
      <c r="M134" s="37"/>
      <c r="N134" s="37"/>
      <c r="O134" s="40"/>
    </row>
    <row r="135" spans="1:15" x14ac:dyDescent="0.25">
      <c r="A135" s="632"/>
      <c r="B135" s="631"/>
      <c r="C135" s="29">
        <v>2018</v>
      </c>
      <c r="D135" s="30"/>
      <c r="E135" s="31"/>
      <c r="F135" s="31"/>
      <c r="G135" s="129">
        <f t="shared" si="15"/>
        <v>0</v>
      </c>
      <c r="H135" s="85"/>
      <c r="I135" s="34"/>
      <c r="J135" s="31"/>
      <c r="K135" s="31"/>
      <c r="L135" s="31"/>
      <c r="M135" s="31"/>
      <c r="N135" s="31"/>
      <c r="O135" s="35"/>
    </row>
    <row r="136" spans="1:15" x14ac:dyDescent="0.25">
      <c r="A136" s="632"/>
      <c r="B136" s="631"/>
      <c r="C136" s="29">
        <v>2019</v>
      </c>
      <c r="D136" s="30"/>
      <c r="E136" s="31"/>
      <c r="F136" s="31"/>
      <c r="G136" s="129">
        <f t="shared" si="15"/>
        <v>0</v>
      </c>
      <c r="H136" s="85"/>
      <c r="I136" s="34"/>
      <c r="J136" s="31"/>
      <c r="K136" s="31"/>
      <c r="L136" s="31"/>
      <c r="M136" s="31"/>
      <c r="N136" s="31"/>
      <c r="O136" s="35"/>
    </row>
    <row r="137" spans="1:15" x14ac:dyDescent="0.25">
      <c r="A137" s="632"/>
      <c r="B137" s="631"/>
      <c r="C137" s="29">
        <v>2020</v>
      </c>
      <c r="D137" s="30">
        <v>4</v>
      </c>
      <c r="E137" s="31">
        <v>1</v>
      </c>
      <c r="F137" s="31">
        <v>5</v>
      </c>
      <c r="G137" s="129">
        <f t="shared" si="15"/>
        <v>10</v>
      </c>
      <c r="H137" s="85">
        <v>19</v>
      </c>
      <c r="I137" s="34">
        <v>6</v>
      </c>
      <c r="J137" s="31"/>
      <c r="K137" s="31"/>
      <c r="L137" s="31"/>
      <c r="M137" s="31">
        <v>1</v>
      </c>
      <c r="N137" s="31">
        <v>3</v>
      </c>
      <c r="O137" s="35"/>
    </row>
    <row r="138" spans="1:15" ht="15.95" customHeight="1" thickBot="1" x14ac:dyDescent="0.3">
      <c r="A138" s="633"/>
      <c r="B138" s="634"/>
      <c r="C138" s="41" t="s">
        <v>13</v>
      </c>
      <c r="D138" s="42">
        <f>SUM(D131:D137)</f>
        <v>4</v>
      </c>
      <c r="E138" s="43">
        <f>SUM(E131:E137)</f>
        <v>1</v>
      </c>
      <c r="F138" s="43">
        <f>SUM(F131:F137)</f>
        <v>5</v>
      </c>
      <c r="G138" s="135">
        <f t="shared" ref="G138:O138" si="16">SUM(G131:G137)</f>
        <v>10</v>
      </c>
      <c r="H138" s="163">
        <f t="shared" si="16"/>
        <v>19</v>
      </c>
      <c r="I138" s="46">
        <f t="shared" si="16"/>
        <v>6</v>
      </c>
      <c r="J138" s="43">
        <f t="shared" si="16"/>
        <v>0</v>
      </c>
      <c r="K138" s="43">
        <f t="shared" si="16"/>
        <v>0</v>
      </c>
      <c r="L138" s="43">
        <f t="shared" si="16"/>
        <v>0</v>
      </c>
      <c r="M138" s="43">
        <f t="shared" si="16"/>
        <v>1</v>
      </c>
      <c r="N138" s="43">
        <f t="shared" si="16"/>
        <v>3</v>
      </c>
      <c r="O138" s="47">
        <f t="shared" si="16"/>
        <v>0</v>
      </c>
    </row>
    <row r="139" spans="1:15" ht="15.75" thickBot="1" x14ac:dyDescent="0.3">
      <c r="B139" s="9"/>
    </row>
    <row r="140" spans="1:15" ht="19.5" customHeight="1" x14ac:dyDescent="0.25">
      <c r="A140" s="635" t="s">
        <v>83</v>
      </c>
      <c r="B140" s="637" t="s">
        <v>84</v>
      </c>
      <c r="C140" s="639" t="s">
        <v>5</v>
      </c>
      <c r="D140" s="639" t="s">
        <v>77</v>
      </c>
      <c r="E140" s="639"/>
      <c r="F140" s="639"/>
      <c r="G140" s="641"/>
      <c r="H140" s="642" t="s">
        <v>85</v>
      </c>
      <c r="I140" s="639"/>
      <c r="J140" s="639"/>
      <c r="K140" s="639"/>
      <c r="L140" s="643"/>
    </row>
    <row r="141" spans="1:15" ht="102.75" x14ac:dyDescent="0.25">
      <c r="A141" s="636"/>
      <c r="B141" s="638"/>
      <c r="C141" s="640"/>
      <c r="D141" s="164" t="s">
        <v>86</v>
      </c>
      <c r="E141" s="165" t="s">
        <v>87</v>
      </c>
      <c r="F141" s="164" t="s">
        <v>88</v>
      </c>
      <c r="G141" s="166" t="s">
        <v>89</v>
      </c>
      <c r="H141" s="167" t="s">
        <v>90</v>
      </c>
      <c r="I141" s="164" t="s">
        <v>91</v>
      </c>
      <c r="J141" s="164" t="s">
        <v>92</v>
      </c>
      <c r="K141" s="164" t="s">
        <v>93</v>
      </c>
      <c r="L141" s="168" t="s">
        <v>94</v>
      </c>
    </row>
    <row r="142" spans="1:15" ht="15" customHeight="1" x14ac:dyDescent="0.25">
      <c r="A142" s="729" t="s">
        <v>251</v>
      </c>
      <c r="B142" s="730"/>
      <c r="C142" s="169">
        <v>2014</v>
      </c>
      <c r="D142" s="170"/>
      <c r="E142" s="67"/>
      <c r="F142" s="67"/>
      <c r="G142" s="171">
        <f>SUM(D142:F142)</f>
        <v>0</v>
      </c>
      <c r="H142" s="66"/>
      <c r="I142" s="67"/>
      <c r="J142" s="67"/>
      <c r="K142" s="67"/>
      <c r="L142" s="68"/>
    </row>
    <row r="143" spans="1:15" x14ac:dyDescent="0.25">
      <c r="A143" s="731"/>
      <c r="B143" s="732"/>
      <c r="C143" s="29">
        <v>2015</v>
      </c>
      <c r="D143" s="30"/>
      <c r="E143" s="31"/>
      <c r="F143" s="31"/>
      <c r="G143" s="171">
        <f t="shared" ref="G143:G148" si="17">SUM(D143:F143)</f>
        <v>0</v>
      </c>
      <c r="H143" s="34"/>
      <c r="I143" s="31"/>
      <c r="J143" s="31"/>
      <c r="K143" s="31"/>
      <c r="L143" s="35"/>
    </row>
    <row r="144" spans="1:15" x14ac:dyDescent="0.25">
      <c r="A144" s="731"/>
      <c r="B144" s="732"/>
      <c r="C144" s="29">
        <v>2016</v>
      </c>
      <c r="D144" s="30"/>
      <c r="E144" s="31"/>
      <c r="F144" s="31"/>
      <c r="G144" s="171">
        <f t="shared" si="17"/>
        <v>0</v>
      </c>
      <c r="H144" s="34"/>
      <c r="I144" s="31"/>
      <c r="J144" s="31"/>
      <c r="K144" s="31"/>
      <c r="L144" s="35"/>
    </row>
    <row r="145" spans="1:12" x14ac:dyDescent="0.25">
      <c r="A145" s="731"/>
      <c r="B145" s="732"/>
      <c r="C145" s="29">
        <v>2017</v>
      </c>
      <c r="D145" s="36"/>
      <c r="E145" s="37"/>
      <c r="F145" s="37"/>
      <c r="G145" s="171">
        <f t="shared" si="17"/>
        <v>0</v>
      </c>
      <c r="H145" s="39"/>
      <c r="I145" s="37"/>
      <c r="J145" s="37"/>
      <c r="K145" s="37"/>
      <c r="L145" s="40"/>
    </row>
    <row r="146" spans="1:12" x14ac:dyDescent="0.25">
      <c r="A146" s="731"/>
      <c r="B146" s="732"/>
      <c r="C146" s="29">
        <v>2018</v>
      </c>
      <c r="D146" s="30"/>
      <c r="E146" s="31"/>
      <c r="F146" s="31"/>
      <c r="G146" s="171">
        <f t="shared" si="17"/>
        <v>0</v>
      </c>
      <c r="H146" s="34"/>
      <c r="I146" s="31"/>
      <c r="J146" s="31"/>
      <c r="K146" s="31"/>
      <c r="L146" s="35"/>
    </row>
    <row r="147" spans="1:12" x14ac:dyDescent="0.25">
      <c r="A147" s="731"/>
      <c r="B147" s="732"/>
      <c r="C147" s="29">
        <v>2019</v>
      </c>
      <c r="D147" s="30"/>
      <c r="E147" s="31"/>
      <c r="F147" s="31"/>
      <c r="G147" s="171">
        <f t="shared" si="17"/>
        <v>0</v>
      </c>
      <c r="H147" s="34"/>
      <c r="I147" s="31"/>
      <c r="J147" s="31"/>
      <c r="K147" s="31"/>
      <c r="L147" s="35"/>
    </row>
    <row r="148" spans="1:12" x14ac:dyDescent="0.25">
      <c r="A148" s="731"/>
      <c r="B148" s="732"/>
      <c r="C148" s="29">
        <v>2020</v>
      </c>
      <c r="D148" s="30">
        <v>391</v>
      </c>
      <c r="E148" s="31">
        <v>22</v>
      </c>
      <c r="F148" s="31">
        <v>582</v>
      </c>
      <c r="G148" s="353">
        <f t="shared" si="17"/>
        <v>995</v>
      </c>
      <c r="H148" s="34"/>
      <c r="I148" s="31">
        <v>81</v>
      </c>
      <c r="J148" s="31">
        <v>14</v>
      </c>
      <c r="K148" s="31">
        <v>120</v>
      </c>
      <c r="L148" s="354">
        <v>780</v>
      </c>
    </row>
    <row r="149" spans="1:12" ht="29.25" customHeight="1" thickBot="1" x14ac:dyDescent="0.3">
      <c r="A149" s="733"/>
      <c r="B149" s="734"/>
      <c r="C149" s="41" t="s">
        <v>13</v>
      </c>
      <c r="D149" s="42">
        <f t="shared" ref="D149:L149" si="18">SUM(D142:D148)</f>
        <v>391</v>
      </c>
      <c r="E149" s="43">
        <f t="shared" si="18"/>
        <v>22</v>
      </c>
      <c r="F149" s="43">
        <f t="shared" si="18"/>
        <v>582</v>
      </c>
      <c r="G149" s="325">
        <f t="shared" si="18"/>
        <v>995</v>
      </c>
      <c r="H149" s="46">
        <f t="shared" si="18"/>
        <v>0</v>
      </c>
      <c r="I149" s="43">
        <f t="shared" si="18"/>
        <v>81</v>
      </c>
      <c r="J149" s="43">
        <f t="shared" si="18"/>
        <v>14</v>
      </c>
      <c r="K149" s="43">
        <f t="shared" si="18"/>
        <v>120</v>
      </c>
      <c r="L149" s="198">
        <f t="shared" si="18"/>
        <v>780</v>
      </c>
    </row>
    <row r="150" spans="1:12" x14ac:dyDescent="0.25">
      <c r="B150" s="9"/>
    </row>
    <row r="151" spans="1:12" x14ac:dyDescent="0.25">
      <c r="B151" s="9"/>
    </row>
    <row r="152" spans="1:12" ht="21" x14ac:dyDescent="0.35">
      <c r="A152" s="172" t="s">
        <v>95</v>
      </c>
      <c r="B152" s="55"/>
      <c r="C152" s="54"/>
      <c r="D152" s="56"/>
      <c r="E152" s="56"/>
      <c r="F152" s="56"/>
      <c r="G152" s="56"/>
      <c r="H152" s="56"/>
      <c r="I152" s="56"/>
      <c r="J152" s="56"/>
      <c r="K152" s="56"/>
      <c r="L152" s="56"/>
    </row>
    <row r="153" spans="1:12" ht="15.75" thickBot="1" x14ac:dyDescent="0.3">
      <c r="A153" s="75"/>
      <c r="B153" s="76"/>
    </row>
    <row r="154" spans="1:12" s="10" customFormat="1" ht="65.25" x14ac:dyDescent="0.3">
      <c r="A154" s="173" t="s">
        <v>96</v>
      </c>
      <c r="B154" s="174" t="s">
        <v>97</v>
      </c>
      <c r="C154" s="175" t="s">
        <v>98</v>
      </c>
      <c r="D154" s="176" t="s">
        <v>99</v>
      </c>
      <c r="E154" s="177" t="s">
        <v>100</v>
      </c>
      <c r="F154" s="177" t="s">
        <v>101</v>
      </c>
      <c r="G154" s="178" t="s">
        <v>102</v>
      </c>
    </row>
    <row r="155" spans="1:12" ht="15" customHeight="1" x14ac:dyDescent="0.25">
      <c r="A155" s="623" t="s">
        <v>21</v>
      </c>
      <c r="B155" s="624"/>
      <c r="C155" s="29">
        <v>2014</v>
      </c>
      <c r="D155" s="30"/>
      <c r="E155" s="31"/>
      <c r="F155" s="31"/>
      <c r="G155" s="35"/>
    </row>
    <row r="156" spans="1:12" x14ac:dyDescent="0.25">
      <c r="A156" s="623"/>
      <c r="B156" s="624"/>
      <c r="C156" s="29">
        <v>2015</v>
      </c>
      <c r="D156" s="30"/>
      <c r="E156" s="31"/>
      <c r="F156" s="31"/>
      <c r="G156" s="35"/>
    </row>
    <row r="157" spans="1:12" x14ac:dyDescent="0.25">
      <c r="A157" s="623"/>
      <c r="B157" s="624"/>
      <c r="C157" s="29">
        <v>2016</v>
      </c>
      <c r="D157" s="30"/>
      <c r="E157" s="31"/>
      <c r="F157" s="31"/>
      <c r="G157" s="35"/>
    </row>
    <row r="158" spans="1:12" x14ac:dyDescent="0.25">
      <c r="A158" s="623"/>
      <c r="B158" s="624"/>
      <c r="C158" s="29">
        <v>2017</v>
      </c>
      <c r="D158" s="36"/>
      <c r="E158" s="37"/>
      <c r="F158" s="37"/>
      <c r="G158" s="40"/>
    </row>
    <row r="159" spans="1:12" x14ac:dyDescent="0.25">
      <c r="A159" s="623"/>
      <c r="B159" s="624"/>
      <c r="C159" s="29">
        <v>2018</v>
      </c>
      <c r="D159" s="30"/>
      <c r="E159" s="31"/>
      <c r="F159" s="31"/>
      <c r="G159" s="35"/>
    </row>
    <row r="160" spans="1:12" x14ac:dyDescent="0.25">
      <c r="A160" s="623"/>
      <c r="B160" s="624"/>
      <c r="C160" s="29">
        <v>2019</v>
      </c>
      <c r="D160" s="30"/>
      <c r="E160" s="31"/>
      <c r="F160" s="31"/>
      <c r="G160" s="35"/>
    </row>
    <row r="161" spans="1:9" x14ac:dyDescent="0.25">
      <c r="A161" s="623"/>
      <c r="B161" s="624"/>
      <c r="C161" s="29">
        <v>2020</v>
      </c>
      <c r="D161" s="179"/>
      <c r="E161" s="180"/>
      <c r="F161" s="180"/>
      <c r="G161" s="181"/>
    </row>
    <row r="162" spans="1:9" ht="15.75" thickBot="1" x14ac:dyDescent="0.3">
      <c r="A162" s="625"/>
      <c r="B162" s="626"/>
      <c r="C162" s="41" t="s">
        <v>13</v>
      </c>
      <c r="D162" s="42">
        <f>SUM(D155:D161)</f>
        <v>0</v>
      </c>
      <c r="E162" s="42">
        <f t="shared" ref="E162:G162" si="19">SUM(E155:E161)</f>
        <v>0</v>
      </c>
      <c r="F162" s="42">
        <f t="shared" si="19"/>
        <v>0</v>
      </c>
      <c r="G162" s="47">
        <f t="shared" si="19"/>
        <v>0</v>
      </c>
    </row>
    <row r="163" spans="1:9" x14ac:dyDescent="0.25">
      <c r="B163" s="9"/>
    </row>
    <row r="164" spans="1:9" ht="15.75" thickBot="1" x14ac:dyDescent="0.3">
      <c r="B164" s="9"/>
    </row>
    <row r="165" spans="1:9" ht="18.75" x14ac:dyDescent="0.3">
      <c r="A165" s="182" t="s">
        <v>103</v>
      </c>
      <c r="B165" s="183" t="s">
        <v>104</v>
      </c>
      <c r="C165" s="184">
        <v>2014</v>
      </c>
      <c r="D165" s="184">
        <v>2015</v>
      </c>
      <c r="E165" s="184">
        <v>2016</v>
      </c>
      <c r="F165" s="184">
        <v>2017</v>
      </c>
      <c r="G165" s="184">
        <v>2018</v>
      </c>
      <c r="H165" s="184">
        <v>2019</v>
      </c>
      <c r="I165" s="185">
        <v>2020</v>
      </c>
    </row>
    <row r="166" spans="1:9" ht="14.1" customHeight="1" x14ac:dyDescent="0.25">
      <c r="A166" s="186" t="s">
        <v>105</v>
      </c>
      <c r="B166" s="720" t="s">
        <v>252</v>
      </c>
      <c r="C166" s="188">
        <f>SUM(C167:C169)</f>
        <v>0</v>
      </c>
      <c r="D166" s="188">
        <f t="shared" ref="D166:G166" si="20">SUM(D167:D169)</f>
        <v>0</v>
      </c>
      <c r="E166" s="188">
        <f t="shared" si="20"/>
        <v>0</v>
      </c>
      <c r="F166" s="188">
        <f t="shared" si="20"/>
        <v>0</v>
      </c>
      <c r="G166" s="188">
        <f t="shared" si="20"/>
        <v>0</v>
      </c>
      <c r="H166" s="188">
        <f>SUM(H167:H169)</f>
        <v>0</v>
      </c>
      <c r="I166" s="250">
        <f>SUM(I167:I169)</f>
        <v>764804.46</v>
      </c>
    </row>
    <row r="167" spans="1:9" ht="15.75" x14ac:dyDescent="0.25">
      <c r="A167" s="190" t="s">
        <v>106</v>
      </c>
      <c r="B167" s="721"/>
      <c r="C167" s="65"/>
      <c r="D167" s="65"/>
      <c r="E167" s="65"/>
      <c r="F167" s="69"/>
      <c r="G167" s="65"/>
      <c r="H167" s="65"/>
      <c r="I167" s="251">
        <v>691161.65</v>
      </c>
    </row>
    <row r="168" spans="1:9" ht="15.75" x14ac:dyDescent="0.25">
      <c r="A168" s="190" t="s">
        <v>107</v>
      </c>
      <c r="B168" s="721"/>
      <c r="C168" s="65"/>
      <c r="D168" s="65"/>
      <c r="E168" s="65"/>
      <c r="F168" s="69"/>
      <c r="G168" s="65"/>
      <c r="H168" s="65"/>
      <c r="I168" s="251"/>
    </row>
    <row r="169" spans="1:9" ht="15.75" x14ac:dyDescent="0.25">
      <c r="A169" s="190" t="s">
        <v>108</v>
      </c>
      <c r="B169" s="721"/>
      <c r="C169" s="65"/>
      <c r="D169" s="65"/>
      <c r="E169" s="65"/>
      <c r="F169" s="69"/>
      <c r="G169" s="65"/>
      <c r="H169" s="65"/>
      <c r="I169" s="251">
        <v>73642.81</v>
      </c>
    </row>
    <row r="170" spans="1:9" ht="46.9" customHeight="1" x14ac:dyDescent="0.25">
      <c r="A170" s="186" t="s">
        <v>109</v>
      </c>
      <c r="B170" s="721"/>
      <c r="C170" s="65"/>
      <c r="D170" s="65"/>
      <c r="E170" s="65"/>
      <c r="F170" s="69"/>
      <c r="G170" s="65"/>
      <c r="H170" s="65"/>
      <c r="I170" s="355">
        <v>298598.27</v>
      </c>
    </row>
    <row r="171" spans="1:9" ht="16.5" thickBot="1" x14ac:dyDescent="0.3">
      <c r="A171" s="195" t="s">
        <v>110</v>
      </c>
      <c r="B171" s="356"/>
      <c r="C171" s="197">
        <f t="shared" ref="C171:I171" si="21">C166+C170</f>
        <v>0</v>
      </c>
      <c r="D171" s="197">
        <f t="shared" si="21"/>
        <v>0</v>
      </c>
      <c r="E171" s="197">
        <f t="shared" si="21"/>
        <v>0</v>
      </c>
      <c r="F171" s="197">
        <f t="shared" si="21"/>
        <v>0</v>
      </c>
      <c r="G171" s="197">
        <f t="shared" si="21"/>
        <v>0</v>
      </c>
      <c r="H171" s="197">
        <f t="shared" si="21"/>
        <v>0</v>
      </c>
      <c r="I171" s="252">
        <f t="shared" si="21"/>
        <v>1063402.73</v>
      </c>
    </row>
  </sheetData>
  <mergeCells count="51">
    <mergeCell ref="A142:B149"/>
    <mergeCell ref="A155:B162"/>
    <mergeCell ref="B166:B170"/>
    <mergeCell ref="I129:O129"/>
    <mergeCell ref="A131:B138"/>
    <mergeCell ref="A140:A141"/>
    <mergeCell ref="B140:B141"/>
    <mergeCell ref="C140:C141"/>
    <mergeCell ref="D140:G140"/>
    <mergeCell ref="H140:L140"/>
    <mergeCell ref="C106:C107"/>
    <mergeCell ref="A108:B115"/>
    <mergeCell ref="A118:B125"/>
    <mergeCell ref="A129:A130"/>
    <mergeCell ref="B129:B130"/>
    <mergeCell ref="C129:C130"/>
    <mergeCell ref="A85:B92"/>
    <mergeCell ref="A94:A95"/>
    <mergeCell ref="B94:B95"/>
    <mergeCell ref="A96:B102"/>
    <mergeCell ref="A106:A107"/>
    <mergeCell ref="B106:B107"/>
    <mergeCell ref="D72:D73"/>
    <mergeCell ref="A74:B81"/>
    <mergeCell ref="A83:A84"/>
    <mergeCell ref="B83:B84"/>
    <mergeCell ref="C83:C84"/>
    <mergeCell ref="D83:D84"/>
    <mergeCell ref="A72:A73"/>
    <mergeCell ref="B72:B73"/>
    <mergeCell ref="C72:C73"/>
    <mergeCell ref="A50:B57"/>
    <mergeCell ref="A61:A62"/>
    <mergeCell ref="B61:B62"/>
    <mergeCell ref="C61:C62"/>
    <mergeCell ref="A63:B70"/>
    <mergeCell ref="A48:A49"/>
    <mergeCell ref="B48:B49"/>
    <mergeCell ref="C48:C49"/>
    <mergeCell ref="D48:D49"/>
    <mergeCell ref="L1:O1"/>
    <mergeCell ref="B10:B11"/>
    <mergeCell ref="C10:C11"/>
    <mergeCell ref="A12:B19"/>
    <mergeCell ref="C21:C22"/>
    <mergeCell ref="A23:B30"/>
    <mergeCell ref="A34:A35"/>
    <mergeCell ref="B34:B35"/>
    <mergeCell ref="C34:C35"/>
    <mergeCell ref="D34:D35"/>
    <mergeCell ref="A36:B4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S171"/>
  <sheetViews>
    <sheetView topLeftCell="B1" workbookViewId="0">
      <selection activeCell="F19" sqref="F19:G19"/>
    </sheetView>
  </sheetViews>
  <sheetFormatPr defaultColWidth="8.85546875" defaultRowHeight="15" x14ac:dyDescent="0.25"/>
  <cols>
    <col min="1" max="1" width="87.28515625" customWidth="1"/>
    <col min="2" max="2" width="29.42578125" customWidth="1"/>
    <col min="3" max="3" width="15.7109375" customWidth="1"/>
    <col min="4" max="4" width="16.140625" customWidth="1"/>
    <col min="5" max="5" width="15.28515625" customWidth="1"/>
    <col min="6" max="6" width="20.28515625" customWidth="1"/>
    <col min="7" max="7" width="15.85546875" customWidth="1"/>
    <col min="8" max="8" width="16" customWidth="1"/>
    <col min="9" max="9" width="16.42578125" customWidth="1"/>
    <col min="10" max="10" width="17" customWidth="1"/>
    <col min="11" max="11" width="16.85546875" customWidth="1"/>
    <col min="12" max="12" width="17" customWidth="1"/>
    <col min="13" max="13" width="15.42578125" customWidth="1"/>
    <col min="14" max="14" width="14.85546875" customWidth="1"/>
    <col min="15" max="15" width="13.140625" customWidth="1"/>
    <col min="16" max="17" width="11.85546875" customWidth="1"/>
    <col min="18" max="18" width="12" customWidth="1"/>
  </cols>
  <sheetData>
    <row r="1" spans="1:17" s="1" customFormat="1" ht="31.5" x14ac:dyDescent="0.5">
      <c r="A1" s="1" t="s">
        <v>0</v>
      </c>
    </row>
    <row r="2" spans="1:17" s="2" customFormat="1" ht="15.75" x14ac:dyDescent="0.25"/>
    <row r="3" spans="1:17" s="2" customFormat="1" ht="15.75" x14ac:dyDescent="0.25">
      <c r="A3" s="3" t="s">
        <v>1</v>
      </c>
    </row>
    <row r="4" spans="1:17" s="2" customFormat="1" ht="15.75" x14ac:dyDescent="0.25">
      <c r="A4" s="4" t="s">
        <v>253</v>
      </c>
    </row>
    <row r="5" spans="1:17" s="2" customFormat="1" ht="15.75" x14ac:dyDescent="0.25">
      <c r="A5" s="5" t="s">
        <v>254</v>
      </c>
    </row>
    <row r="6" spans="1:17" s="2" customFormat="1" ht="15.75" x14ac:dyDescent="0.25"/>
    <row r="8" spans="1:17" ht="21" x14ac:dyDescent="0.35">
      <c r="A8" s="6" t="s">
        <v>3</v>
      </c>
      <c r="B8" s="7"/>
      <c r="C8" s="8"/>
      <c r="D8" s="8"/>
      <c r="E8" s="8"/>
      <c r="F8" s="8"/>
      <c r="G8" s="8"/>
      <c r="H8" s="8"/>
      <c r="I8" s="8"/>
      <c r="J8" s="8"/>
      <c r="K8" s="8"/>
      <c r="L8" s="8"/>
      <c r="M8" s="8"/>
      <c r="N8" s="8"/>
    </row>
    <row r="9" spans="1:17" ht="15.75" thickBot="1" x14ac:dyDescent="0.3">
      <c r="B9" s="9"/>
      <c r="O9" s="10"/>
      <c r="P9" s="10"/>
    </row>
    <row r="10" spans="1:17" s="10" customFormat="1" ht="18.75" x14ac:dyDescent="0.3">
      <c r="A10" s="11"/>
      <c r="B10" s="690" t="s">
        <v>4</v>
      </c>
      <c r="C10" s="692" t="s">
        <v>5</v>
      </c>
      <c r="D10" s="12"/>
      <c r="E10" s="13"/>
      <c r="F10" s="14" t="s">
        <v>6</v>
      </c>
      <c r="G10" s="15"/>
      <c r="H10" s="16"/>
      <c r="I10" s="17" t="s">
        <v>7</v>
      </c>
      <c r="J10" s="13"/>
      <c r="K10" s="13"/>
      <c r="L10" s="13"/>
      <c r="M10" s="13"/>
      <c r="N10" s="13"/>
      <c r="O10" s="18"/>
    </row>
    <row r="11" spans="1:17" s="10" customFormat="1" ht="90" customHeight="1" x14ac:dyDescent="0.3">
      <c r="A11" s="19" t="s">
        <v>8</v>
      </c>
      <c r="B11" s="691"/>
      <c r="C11" s="693"/>
      <c r="D11" s="20" t="s">
        <v>9</v>
      </c>
      <c r="E11" s="21" t="s">
        <v>10</v>
      </c>
      <c r="F11" s="22" t="s">
        <v>11</v>
      </c>
      <c r="G11" s="23" t="s">
        <v>12</v>
      </c>
      <c r="H11" s="24" t="s">
        <v>13</v>
      </c>
      <c r="I11" s="25" t="s">
        <v>14</v>
      </c>
      <c r="J11" s="26" t="s">
        <v>15</v>
      </c>
      <c r="K11" s="26" t="s">
        <v>16</v>
      </c>
      <c r="L11" s="27" t="s">
        <v>17</v>
      </c>
      <c r="M11" s="27" t="s">
        <v>18</v>
      </c>
      <c r="N11" s="27" t="s">
        <v>19</v>
      </c>
      <c r="O11" s="28" t="s">
        <v>20</v>
      </c>
    </row>
    <row r="12" spans="1:17" ht="15" customHeight="1" x14ac:dyDescent="0.25">
      <c r="A12" s="623" t="s">
        <v>255</v>
      </c>
      <c r="B12" s="646"/>
      <c r="C12" s="29">
        <v>2014</v>
      </c>
      <c r="D12" s="30"/>
      <c r="E12" s="31"/>
      <c r="F12" s="31"/>
      <c r="G12" s="32"/>
      <c r="H12" s="33">
        <f>SUM(D12:G12)</f>
        <v>0</v>
      </c>
      <c r="I12" s="34"/>
      <c r="J12" s="31"/>
      <c r="K12" s="31"/>
      <c r="L12" s="31"/>
      <c r="M12" s="31"/>
      <c r="N12" s="31"/>
      <c r="O12" s="35"/>
      <c r="P12" s="10"/>
      <c r="Q12" s="10"/>
    </row>
    <row r="13" spans="1:17" x14ac:dyDescent="0.25">
      <c r="A13" s="630"/>
      <c r="B13" s="646"/>
      <c r="C13" s="29">
        <v>2015</v>
      </c>
      <c r="D13" s="30"/>
      <c r="E13" s="31"/>
      <c r="F13" s="31"/>
      <c r="G13" s="32"/>
      <c r="H13" s="33">
        <f t="shared" ref="H13:H18" si="0">SUM(D13:G13)</f>
        <v>0</v>
      </c>
      <c r="I13" s="34"/>
      <c r="J13" s="31"/>
      <c r="K13" s="31"/>
      <c r="L13" s="31"/>
      <c r="M13" s="31"/>
      <c r="N13" s="31"/>
      <c r="O13" s="35"/>
      <c r="P13" s="10"/>
      <c r="Q13" s="10"/>
    </row>
    <row r="14" spans="1:17" x14ac:dyDescent="0.25">
      <c r="A14" s="630"/>
      <c r="B14" s="646"/>
      <c r="C14" s="29">
        <v>2016</v>
      </c>
      <c r="D14" s="30"/>
      <c r="E14" s="31"/>
      <c r="F14" s="31"/>
      <c r="G14" s="32"/>
      <c r="H14" s="33">
        <f t="shared" si="0"/>
        <v>0</v>
      </c>
      <c r="I14" s="34"/>
      <c r="J14" s="31"/>
      <c r="K14" s="31"/>
      <c r="L14" s="31"/>
      <c r="M14" s="31"/>
      <c r="N14" s="31"/>
      <c r="O14" s="35"/>
      <c r="P14" s="10"/>
      <c r="Q14" s="10"/>
    </row>
    <row r="15" spans="1:17" x14ac:dyDescent="0.25">
      <c r="A15" s="630"/>
      <c r="B15" s="646"/>
      <c r="C15" s="29">
        <v>2017</v>
      </c>
      <c r="D15" s="36"/>
      <c r="E15" s="37"/>
      <c r="F15" s="37"/>
      <c r="G15" s="38"/>
      <c r="H15" s="33">
        <f t="shared" si="0"/>
        <v>0</v>
      </c>
      <c r="I15" s="39"/>
      <c r="J15" s="37"/>
      <c r="K15" s="37"/>
      <c r="L15" s="37"/>
      <c r="M15" s="37"/>
      <c r="N15" s="37"/>
      <c r="O15" s="40"/>
      <c r="P15" s="10"/>
      <c r="Q15" s="10"/>
    </row>
    <row r="16" spans="1:17" x14ac:dyDescent="0.25">
      <c r="A16" s="630"/>
      <c r="B16" s="646"/>
      <c r="C16" s="29">
        <v>2018</v>
      </c>
      <c r="D16" s="30"/>
      <c r="E16" s="31"/>
      <c r="F16" s="31"/>
      <c r="G16" s="32"/>
      <c r="H16" s="33">
        <f t="shared" si="0"/>
        <v>0</v>
      </c>
      <c r="I16" s="34"/>
      <c r="J16" s="31"/>
      <c r="K16" s="31"/>
      <c r="L16" s="31"/>
      <c r="M16" s="31"/>
      <c r="N16" s="31"/>
      <c r="O16" s="35"/>
      <c r="P16" s="10"/>
      <c r="Q16" s="10"/>
    </row>
    <row r="17" spans="1:17" x14ac:dyDescent="0.25">
      <c r="A17" s="630"/>
      <c r="B17" s="646"/>
      <c r="C17" s="29">
        <v>2019</v>
      </c>
      <c r="D17" s="30"/>
      <c r="E17" s="31"/>
      <c r="F17" s="31"/>
      <c r="G17" s="32"/>
      <c r="H17" s="33">
        <f t="shared" si="0"/>
        <v>0</v>
      </c>
      <c r="I17" s="34"/>
      <c r="J17" s="31"/>
      <c r="K17" s="31"/>
      <c r="L17" s="31"/>
      <c r="M17" s="31"/>
      <c r="N17" s="31"/>
      <c r="O17" s="35"/>
      <c r="P17" s="10"/>
      <c r="Q17" s="10"/>
    </row>
    <row r="18" spans="1:17" x14ac:dyDescent="0.25">
      <c r="A18" s="630"/>
      <c r="B18" s="646"/>
      <c r="C18" s="29">
        <v>2020</v>
      </c>
      <c r="D18" s="30">
        <v>32</v>
      </c>
      <c r="E18" s="31"/>
      <c r="F18" s="31"/>
      <c r="G18" s="32">
        <v>12</v>
      </c>
      <c r="H18" s="33">
        <f t="shared" si="0"/>
        <v>44</v>
      </c>
      <c r="I18" s="34">
        <v>6</v>
      </c>
      <c r="J18" s="31"/>
      <c r="K18" s="31">
        <v>3</v>
      </c>
      <c r="L18" s="31"/>
      <c r="M18" s="31"/>
      <c r="N18" s="31">
        <v>35</v>
      </c>
      <c r="O18" s="35"/>
      <c r="P18" s="10"/>
      <c r="Q18" s="10"/>
    </row>
    <row r="19" spans="1:17" ht="77.25" customHeight="1" thickBot="1" x14ac:dyDescent="0.3">
      <c r="A19" s="647"/>
      <c r="B19" s="648"/>
      <c r="C19" s="41" t="s">
        <v>13</v>
      </c>
      <c r="D19" s="42">
        <f>SUM(D12:D18)</f>
        <v>32</v>
      </c>
      <c r="E19" s="43">
        <f>SUM(E12:E18)</f>
        <v>0</v>
      </c>
      <c r="F19" s="43">
        <f>SUM(F12:F18)</f>
        <v>0</v>
      </c>
      <c r="G19" s="43">
        <f>SUM(G12:G18)</f>
        <v>12</v>
      </c>
      <c r="H19" s="45">
        <f>SUM(D19:G19)</f>
        <v>44</v>
      </c>
      <c r="I19" s="43">
        <f t="shared" ref="I19:O19" si="1">SUM(I12:I18)</f>
        <v>6</v>
      </c>
      <c r="J19" s="46">
        <f t="shared" si="1"/>
        <v>0</v>
      </c>
      <c r="K19" s="43">
        <f t="shared" si="1"/>
        <v>3</v>
      </c>
      <c r="L19" s="43">
        <f t="shared" si="1"/>
        <v>0</v>
      </c>
      <c r="M19" s="43">
        <f t="shared" si="1"/>
        <v>0</v>
      </c>
      <c r="N19" s="43">
        <f t="shared" si="1"/>
        <v>35</v>
      </c>
      <c r="O19" s="47">
        <f t="shared" si="1"/>
        <v>0</v>
      </c>
      <c r="P19" s="10"/>
      <c r="Q19" s="10"/>
    </row>
    <row r="20" spans="1:17" ht="15.75" thickBot="1" x14ac:dyDescent="0.3">
      <c r="B20" s="9"/>
      <c r="D20" s="48"/>
      <c r="O20" s="10"/>
      <c r="P20" s="10"/>
    </row>
    <row r="21" spans="1:17" s="10" customFormat="1" ht="18.75" x14ac:dyDescent="0.3">
      <c r="A21" s="11"/>
      <c r="B21" s="49"/>
      <c r="C21" s="692" t="s">
        <v>5</v>
      </c>
      <c r="D21" s="12"/>
      <c r="E21" s="13"/>
      <c r="F21" s="14" t="s">
        <v>6</v>
      </c>
      <c r="G21" s="15"/>
      <c r="H21" s="16"/>
    </row>
    <row r="22" spans="1:17" s="10" customFormat="1" ht="44.25" customHeight="1" x14ac:dyDescent="0.3">
      <c r="A22" s="50" t="s">
        <v>22</v>
      </c>
      <c r="B22" s="289" t="s">
        <v>23</v>
      </c>
      <c r="C22" s="693"/>
      <c r="D22" s="20" t="s">
        <v>9</v>
      </c>
      <c r="E22" s="22" t="s">
        <v>10</v>
      </c>
      <c r="F22" s="22" t="s">
        <v>11</v>
      </c>
      <c r="G22" s="23" t="s">
        <v>12</v>
      </c>
      <c r="H22" s="24" t="s">
        <v>13</v>
      </c>
    </row>
    <row r="23" spans="1:17" ht="15" customHeight="1" x14ac:dyDescent="0.25">
      <c r="A23" s="623" t="s">
        <v>256</v>
      </c>
      <c r="B23" s="646"/>
      <c r="C23" s="29">
        <v>2014</v>
      </c>
      <c r="D23" s="30"/>
      <c r="E23" s="31"/>
      <c r="F23" s="31"/>
      <c r="G23" s="32"/>
      <c r="H23" s="33">
        <f>SUM(D23:G23)</f>
        <v>0</v>
      </c>
    </row>
    <row r="24" spans="1:17" x14ac:dyDescent="0.25">
      <c r="A24" s="630"/>
      <c r="B24" s="646"/>
      <c r="C24" s="29">
        <v>2015</v>
      </c>
      <c r="D24" s="30"/>
      <c r="E24" s="31"/>
      <c r="F24" s="31"/>
      <c r="G24" s="32"/>
      <c r="H24" s="33">
        <f t="shared" ref="H24:H29" si="2">SUM(D24:G24)</f>
        <v>0</v>
      </c>
    </row>
    <row r="25" spans="1:17" x14ac:dyDescent="0.25">
      <c r="A25" s="630"/>
      <c r="B25" s="646"/>
      <c r="C25" s="29">
        <v>2016</v>
      </c>
      <c r="D25" s="30"/>
      <c r="E25" s="31"/>
      <c r="F25" s="31"/>
      <c r="G25" s="32"/>
      <c r="H25" s="33">
        <f t="shared" si="2"/>
        <v>0</v>
      </c>
    </row>
    <row r="26" spans="1:17" x14ac:dyDescent="0.25">
      <c r="A26" s="630"/>
      <c r="B26" s="646"/>
      <c r="C26" s="29">
        <v>2017</v>
      </c>
      <c r="D26" s="36"/>
      <c r="E26" s="37"/>
      <c r="F26" s="37"/>
      <c r="G26" s="38"/>
      <c r="H26" s="33">
        <f t="shared" si="2"/>
        <v>0</v>
      </c>
    </row>
    <row r="27" spans="1:17" x14ac:dyDescent="0.25">
      <c r="A27" s="630"/>
      <c r="B27" s="646"/>
      <c r="C27" s="29">
        <v>2018</v>
      </c>
      <c r="D27" s="30"/>
      <c r="E27" s="31"/>
      <c r="F27" s="31"/>
      <c r="G27" s="32"/>
      <c r="H27" s="33">
        <f t="shared" si="2"/>
        <v>0</v>
      </c>
    </row>
    <row r="28" spans="1:17" x14ac:dyDescent="0.25">
      <c r="A28" s="630"/>
      <c r="B28" s="646"/>
      <c r="C28" s="29">
        <v>2019</v>
      </c>
      <c r="D28" s="30"/>
      <c r="E28" s="31"/>
      <c r="F28" s="31"/>
      <c r="G28" s="32"/>
      <c r="H28" s="33">
        <f t="shared" si="2"/>
        <v>0</v>
      </c>
    </row>
    <row r="29" spans="1:17" x14ac:dyDescent="0.25">
      <c r="A29" s="630"/>
      <c r="B29" s="646"/>
      <c r="C29" s="29">
        <v>2020</v>
      </c>
      <c r="D29" s="30">
        <v>2253</v>
      </c>
      <c r="E29" s="31"/>
      <c r="F29" s="31"/>
      <c r="G29" s="32">
        <v>408453</v>
      </c>
      <c r="H29" s="33">
        <f t="shared" si="2"/>
        <v>410706</v>
      </c>
    </row>
    <row r="30" spans="1:17" ht="24" customHeight="1" thickBot="1" x14ac:dyDescent="0.3">
      <c r="A30" s="647"/>
      <c r="B30" s="648"/>
      <c r="C30" s="41" t="s">
        <v>13</v>
      </c>
      <c r="D30" s="42">
        <f>SUM(D23:D29)</f>
        <v>2253</v>
      </c>
      <c r="E30" s="43">
        <f>SUM(E23:E29)</f>
        <v>0</v>
      </c>
      <c r="F30" s="43">
        <f>SUM(F23:F29)</f>
        <v>0</v>
      </c>
      <c r="G30" s="43">
        <f>SUM(G23:G29)</f>
        <v>408453</v>
      </c>
      <c r="H30" s="45">
        <f t="shared" ref="H30" si="3">SUM(D30:F30)</f>
        <v>2253</v>
      </c>
    </row>
    <row r="31" spans="1:17" x14ac:dyDescent="0.25">
      <c r="A31" s="52"/>
      <c r="B31" s="53"/>
      <c r="D31" s="48"/>
    </row>
    <row r="32" spans="1:17" ht="21" x14ac:dyDescent="0.35">
      <c r="A32" s="54" t="s">
        <v>24</v>
      </c>
      <c r="B32" s="55"/>
      <c r="C32" s="54"/>
      <c r="D32" s="56"/>
      <c r="E32" s="56"/>
      <c r="F32" s="56"/>
      <c r="G32" s="56"/>
      <c r="H32" s="56"/>
      <c r="I32" s="56"/>
      <c r="J32" s="56"/>
      <c r="K32" s="56"/>
      <c r="L32" s="56"/>
      <c r="M32" s="56"/>
      <c r="N32" s="56"/>
      <c r="O32" s="56"/>
    </row>
    <row r="33" spans="1:13" ht="15.75" thickBot="1" x14ac:dyDescent="0.3">
      <c r="B33" s="9"/>
    </row>
    <row r="34" spans="1:13" ht="21" customHeight="1" x14ac:dyDescent="0.25">
      <c r="A34" s="684" t="s">
        <v>25</v>
      </c>
      <c r="B34" s="686" t="s">
        <v>26</v>
      </c>
      <c r="C34" s="688" t="s">
        <v>5</v>
      </c>
      <c r="D34" s="670" t="s">
        <v>27</v>
      </c>
      <c r="E34" s="57" t="s">
        <v>7</v>
      </c>
      <c r="F34" s="58"/>
      <c r="G34" s="58"/>
      <c r="H34" s="58"/>
      <c r="I34" s="58"/>
      <c r="J34" s="58"/>
      <c r="K34" s="59"/>
    </row>
    <row r="35" spans="1:13" ht="98.25" customHeight="1" x14ac:dyDescent="0.25">
      <c r="A35" s="685"/>
      <c r="B35" s="687"/>
      <c r="C35" s="689"/>
      <c r="D35" s="671"/>
      <c r="E35" s="60" t="s">
        <v>14</v>
      </c>
      <c r="F35" s="61" t="s">
        <v>15</v>
      </c>
      <c r="G35" s="61" t="s">
        <v>16</v>
      </c>
      <c r="H35" s="62" t="s">
        <v>17</v>
      </c>
      <c r="I35" s="62" t="s">
        <v>28</v>
      </c>
      <c r="J35" s="63" t="s">
        <v>19</v>
      </c>
      <c r="K35" s="64" t="s">
        <v>20</v>
      </c>
    </row>
    <row r="36" spans="1:13" ht="15" customHeight="1" x14ac:dyDescent="0.25">
      <c r="A36" s="735" t="s">
        <v>257</v>
      </c>
      <c r="B36" s="624"/>
      <c r="C36" s="29">
        <v>2014</v>
      </c>
      <c r="D36" s="65"/>
      <c r="E36" s="66"/>
      <c r="F36" s="67"/>
      <c r="G36" s="67"/>
      <c r="H36" s="67"/>
      <c r="I36" s="67"/>
      <c r="J36" s="67"/>
      <c r="K36" s="68"/>
    </row>
    <row r="37" spans="1:13" x14ac:dyDescent="0.25">
      <c r="A37" s="623"/>
      <c r="B37" s="624"/>
      <c r="C37" s="29">
        <v>2015</v>
      </c>
      <c r="D37" s="65"/>
      <c r="E37" s="34"/>
      <c r="F37" s="31"/>
      <c r="G37" s="31"/>
      <c r="H37" s="31"/>
      <c r="I37" s="31"/>
      <c r="J37" s="31"/>
      <c r="K37" s="35"/>
    </row>
    <row r="38" spans="1:13" x14ac:dyDescent="0.25">
      <c r="A38" s="623"/>
      <c r="B38" s="624"/>
      <c r="C38" s="29">
        <v>2016</v>
      </c>
      <c r="D38" s="65"/>
      <c r="E38" s="34"/>
      <c r="F38" s="31"/>
      <c r="G38" s="31"/>
      <c r="H38" s="31"/>
      <c r="I38" s="31"/>
      <c r="J38" s="31"/>
      <c r="K38" s="35"/>
    </row>
    <row r="39" spans="1:13" x14ac:dyDescent="0.25">
      <c r="A39" s="623"/>
      <c r="B39" s="624"/>
      <c r="C39" s="29">
        <v>2017</v>
      </c>
      <c r="D39" s="69"/>
      <c r="E39" s="39"/>
      <c r="F39" s="37"/>
      <c r="G39" s="37"/>
      <c r="H39" s="37"/>
      <c r="I39" s="37"/>
      <c r="J39" s="37"/>
      <c r="K39" s="40"/>
    </row>
    <row r="40" spans="1:13" x14ac:dyDescent="0.25">
      <c r="A40" s="623"/>
      <c r="B40" s="624"/>
      <c r="C40" s="29">
        <v>2018</v>
      </c>
      <c r="D40" s="65"/>
      <c r="E40" s="34"/>
      <c r="F40" s="31"/>
      <c r="G40" s="31"/>
      <c r="H40" s="31"/>
      <c r="I40" s="31"/>
      <c r="J40" s="31"/>
      <c r="K40" s="35"/>
    </row>
    <row r="41" spans="1:13" x14ac:dyDescent="0.25">
      <c r="A41" s="623"/>
      <c r="B41" s="624"/>
      <c r="C41" s="29">
        <v>2019</v>
      </c>
      <c r="D41" s="65"/>
      <c r="E41" s="34"/>
      <c r="F41" s="31"/>
      <c r="G41" s="31"/>
      <c r="H41" s="31"/>
      <c r="I41" s="31"/>
      <c r="J41" s="31"/>
      <c r="K41" s="35"/>
    </row>
    <row r="42" spans="1:13" ht="17.25" customHeight="1" x14ac:dyDescent="0.25">
      <c r="A42" s="623"/>
      <c r="B42" s="624"/>
      <c r="C42" s="29">
        <v>2020</v>
      </c>
      <c r="D42" s="65">
        <v>96</v>
      </c>
      <c r="E42" s="34"/>
      <c r="F42" s="31"/>
      <c r="G42" s="31"/>
      <c r="H42" s="31"/>
      <c r="I42" s="31"/>
      <c r="J42" s="31">
        <v>96</v>
      </c>
      <c r="K42" s="35"/>
    </row>
    <row r="43" spans="1:13" ht="35.25" customHeight="1" thickBot="1" x14ac:dyDescent="0.3">
      <c r="A43" s="625"/>
      <c r="B43" s="626"/>
      <c r="C43" s="41" t="s">
        <v>13</v>
      </c>
      <c r="D43" s="70">
        <f>SUM(D36:D42)</f>
        <v>96</v>
      </c>
      <c r="E43" s="46">
        <f t="shared" ref="E43:J43" si="4">SUM(E36:E42)</f>
        <v>0</v>
      </c>
      <c r="F43" s="43">
        <f t="shared" si="4"/>
        <v>0</v>
      </c>
      <c r="G43" s="43">
        <f t="shared" si="4"/>
        <v>0</v>
      </c>
      <c r="H43" s="43">
        <f t="shared" si="4"/>
        <v>0</v>
      </c>
      <c r="I43" s="43">
        <f t="shared" si="4"/>
        <v>0</v>
      </c>
      <c r="J43" s="43">
        <f t="shared" si="4"/>
        <v>96</v>
      </c>
      <c r="K43" s="47">
        <f>SUM(K36:K42)</f>
        <v>0</v>
      </c>
    </row>
    <row r="44" spans="1:13" x14ac:dyDescent="0.25">
      <c r="B44" s="9"/>
    </row>
    <row r="45" spans="1:13" x14ac:dyDescent="0.25">
      <c r="B45" s="9"/>
    </row>
    <row r="46" spans="1:13" ht="21" x14ac:dyDescent="0.35">
      <c r="A46" s="71" t="s">
        <v>30</v>
      </c>
      <c r="B46" s="72"/>
      <c r="C46" s="71"/>
      <c r="D46" s="73"/>
      <c r="E46" s="73"/>
      <c r="F46" s="73"/>
      <c r="G46" s="73"/>
      <c r="H46" s="73"/>
      <c r="I46" s="73"/>
      <c r="J46" s="73"/>
      <c r="K46" s="73"/>
      <c r="L46" s="74"/>
      <c r="M46" s="74"/>
    </row>
    <row r="47" spans="1:13" ht="14.25" customHeight="1" thickBot="1" x14ac:dyDescent="0.3">
      <c r="A47" s="75"/>
      <c r="B47" s="76"/>
    </row>
    <row r="48" spans="1:13" ht="14.25" customHeight="1" x14ac:dyDescent="0.25">
      <c r="A48" s="676" t="s">
        <v>31</v>
      </c>
      <c r="B48" s="678" t="s">
        <v>32</v>
      </c>
      <c r="C48" s="680" t="s">
        <v>5</v>
      </c>
      <c r="D48" s="682" t="s">
        <v>33</v>
      </c>
      <c r="E48" s="77" t="s">
        <v>7</v>
      </c>
      <c r="F48" s="78"/>
      <c r="G48" s="78"/>
      <c r="H48" s="78"/>
      <c r="I48" s="78"/>
      <c r="J48" s="78"/>
      <c r="K48" s="79"/>
    </row>
    <row r="49" spans="1:14" s="10" customFormat="1" ht="117" customHeight="1" x14ac:dyDescent="0.25">
      <c r="A49" s="677"/>
      <c r="B49" s="679"/>
      <c r="C49" s="681"/>
      <c r="D49" s="683"/>
      <c r="E49" s="80" t="s">
        <v>14</v>
      </c>
      <c r="F49" s="81" t="s">
        <v>15</v>
      </c>
      <c r="G49" s="81" t="s">
        <v>16</v>
      </c>
      <c r="H49" s="82" t="s">
        <v>17</v>
      </c>
      <c r="I49" s="82" t="s">
        <v>28</v>
      </c>
      <c r="J49" s="83" t="s">
        <v>19</v>
      </c>
      <c r="K49" s="84" t="s">
        <v>20</v>
      </c>
    </row>
    <row r="50" spans="1:14" ht="15" customHeight="1" x14ac:dyDescent="0.25">
      <c r="A50" s="630" t="s">
        <v>258</v>
      </c>
      <c r="B50" s="646"/>
      <c r="C50" s="29">
        <v>2014</v>
      </c>
      <c r="D50" s="85"/>
      <c r="E50" s="34"/>
      <c r="F50" s="31"/>
      <c r="G50" s="31"/>
      <c r="H50" s="31"/>
      <c r="I50" s="31"/>
      <c r="J50" s="31"/>
      <c r="K50" s="35"/>
    </row>
    <row r="51" spans="1:14" x14ac:dyDescent="0.25">
      <c r="A51" s="630"/>
      <c r="B51" s="646"/>
      <c r="C51" s="29">
        <v>2015</v>
      </c>
      <c r="D51" s="85"/>
      <c r="E51" s="34"/>
      <c r="F51" s="31"/>
      <c r="G51" s="31"/>
      <c r="H51" s="31"/>
      <c r="I51" s="31"/>
      <c r="J51" s="31"/>
      <c r="K51" s="35"/>
    </row>
    <row r="52" spans="1:14" x14ac:dyDescent="0.25">
      <c r="A52" s="630"/>
      <c r="B52" s="646"/>
      <c r="C52" s="29">
        <v>2016</v>
      </c>
      <c r="D52" s="85"/>
      <c r="E52" s="34"/>
      <c r="F52" s="31"/>
      <c r="G52" s="31"/>
      <c r="H52" s="31"/>
      <c r="I52" s="31"/>
      <c r="J52" s="31"/>
      <c r="K52" s="35"/>
    </row>
    <row r="53" spans="1:14" x14ac:dyDescent="0.25">
      <c r="A53" s="630"/>
      <c r="B53" s="646"/>
      <c r="C53" s="29">
        <v>2017</v>
      </c>
      <c r="D53" s="86"/>
      <c r="E53" s="39"/>
      <c r="F53" s="37"/>
      <c r="G53" s="37"/>
      <c r="H53" s="37"/>
      <c r="I53" s="37"/>
      <c r="J53" s="37"/>
      <c r="K53" s="40"/>
    </row>
    <row r="54" spans="1:14" x14ac:dyDescent="0.25">
      <c r="A54" s="630"/>
      <c r="B54" s="646"/>
      <c r="C54" s="29">
        <v>2018</v>
      </c>
      <c r="D54" s="85"/>
      <c r="E54" s="34"/>
      <c r="F54" s="31"/>
      <c r="G54" s="31"/>
      <c r="H54" s="31"/>
      <c r="I54" s="31"/>
      <c r="J54" s="31"/>
      <c r="K54" s="35"/>
    </row>
    <row r="55" spans="1:14" x14ac:dyDescent="0.25">
      <c r="A55" s="630"/>
      <c r="B55" s="646"/>
      <c r="C55" s="29">
        <v>2019</v>
      </c>
      <c r="D55" s="85"/>
      <c r="E55" s="34"/>
      <c r="F55" s="31"/>
      <c r="G55" s="31"/>
      <c r="H55" s="31"/>
      <c r="I55" s="31"/>
      <c r="J55" s="31"/>
      <c r="K55" s="35"/>
    </row>
    <row r="56" spans="1:14" x14ac:dyDescent="0.25">
      <c r="A56" s="630"/>
      <c r="B56" s="646"/>
      <c r="C56" s="29">
        <v>2020</v>
      </c>
      <c r="D56" s="85">
        <v>236</v>
      </c>
      <c r="E56" s="34">
        <v>1</v>
      </c>
      <c r="F56" s="31"/>
      <c r="G56" s="31">
        <v>1</v>
      </c>
      <c r="H56" s="31"/>
      <c r="I56" s="31"/>
      <c r="J56" s="31">
        <v>234</v>
      </c>
      <c r="K56" s="35"/>
    </row>
    <row r="57" spans="1:14" ht="94.9" customHeight="1" thickBot="1" x14ac:dyDescent="0.3">
      <c r="A57" s="647"/>
      <c r="B57" s="648"/>
      <c r="C57" s="41" t="s">
        <v>13</v>
      </c>
      <c r="D57" s="87">
        <f t="shared" ref="D57:I57" si="5">SUM(D50:D56)</f>
        <v>236</v>
      </c>
      <c r="E57" s="46">
        <f t="shared" si="5"/>
        <v>1</v>
      </c>
      <c r="F57" s="43">
        <f t="shared" si="5"/>
        <v>0</v>
      </c>
      <c r="G57" s="43">
        <f t="shared" si="5"/>
        <v>1</v>
      </c>
      <c r="H57" s="43">
        <f t="shared" si="5"/>
        <v>0</v>
      </c>
      <c r="I57" s="43">
        <f t="shared" si="5"/>
        <v>0</v>
      </c>
      <c r="J57" s="43">
        <f>SUM(J50:J56)</f>
        <v>234</v>
      </c>
      <c r="K57" s="47">
        <f>SUM(K50:K56)</f>
        <v>0</v>
      </c>
    </row>
    <row r="58" spans="1:14" x14ac:dyDescent="0.25">
      <c r="B58" s="9"/>
    </row>
    <row r="59" spans="1:14" ht="21" x14ac:dyDescent="0.35">
      <c r="A59" s="88" t="s">
        <v>34</v>
      </c>
      <c r="B59" s="89"/>
      <c r="C59" s="88"/>
      <c r="D59" s="90"/>
      <c r="E59" s="90"/>
      <c r="F59" s="90"/>
      <c r="G59" s="90"/>
      <c r="H59" s="90"/>
      <c r="I59" s="90"/>
      <c r="J59" s="90"/>
      <c r="K59" s="90"/>
      <c r="L59" s="90"/>
      <c r="M59" s="10"/>
    </row>
    <row r="60" spans="1:14" ht="15" customHeight="1" thickBot="1" x14ac:dyDescent="0.4">
      <c r="A60" s="91"/>
      <c r="B60" s="76"/>
      <c r="M60" s="10"/>
    </row>
    <row r="61" spans="1:14" s="10" customFormat="1" x14ac:dyDescent="0.25">
      <c r="A61" s="665" t="s">
        <v>35</v>
      </c>
      <c r="B61" s="657" t="s">
        <v>36</v>
      </c>
      <c r="C61" s="666" t="s">
        <v>5</v>
      </c>
      <c r="D61" s="92"/>
      <c r="E61" s="93"/>
      <c r="F61" s="94" t="s">
        <v>37</v>
      </c>
      <c r="G61" s="95"/>
      <c r="H61" s="95"/>
      <c r="I61" s="95"/>
      <c r="J61" s="95"/>
      <c r="K61" s="95"/>
      <c r="L61" s="96"/>
      <c r="N61" s="97"/>
    </row>
    <row r="62" spans="1:14" s="10" customFormat="1" ht="90" customHeight="1" x14ac:dyDescent="0.25">
      <c r="A62" s="656"/>
      <c r="B62" s="658"/>
      <c r="C62" s="667"/>
      <c r="D62" s="98" t="s">
        <v>38</v>
      </c>
      <c r="E62" s="99" t="s">
        <v>39</v>
      </c>
      <c r="F62" s="100" t="s">
        <v>14</v>
      </c>
      <c r="G62" s="101" t="s">
        <v>15</v>
      </c>
      <c r="H62" s="101" t="s">
        <v>16</v>
      </c>
      <c r="I62" s="102" t="s">
        <v>17</v>
      </c>
      <c r="J62" s="102" t="s">
        <v>28</v>
      </c>
      <c r="K62" s="103" t="s">
        <v>19</v>
      </c>
      <c r="L62" s="104" t="s">
        <v>20</v>
      </c>
    </row>
    <row r="63" spans="1:14" x14ac:dyDescent="0.25">
      <c r="A63" s="623" t="s">
        <v>259</v>
      </c>
      <c r="B63" s="646"/>
      <c r="C63" s="29">
        <v>2014</v>
      </c>
      <c r="D63" s="30"/>
      <c r="E63" s="31"/>
      <c r="F63" s="34"/>
      <c r="G63" s="31"/>
      <c r="H63" s="31"/>
      <c r="I63" s="31"/>
      <c r="J63" s="31"/>
      <c r="K63" s="31"/>
      <c r="L63" s="35"/>
      <c r="M63" s="10"/>
    </row>
    <row r="64" spans="1:14" x14ac:dyDescent="0.25">
      <c r="A64" s="630"/>
      <c r="B64" s="646"/>
      <c r="C64" s="29">
        <v>2015</v>
      </c>
      <c r="D64" s="30"/>
      <c r="E64" s="31"/>
      <c r="F64" s="34"/>
      <c r="G64" s="31"/>
      <c r="H64" s="31"/>
      <c r="I64" s="31"/>
      <c r="J64" s="31"/>
      <c r="K64" s="31"/>
      <c r="L64" s="35"/>
      <c r="M64" s="10"/>
    </row>
    <row r="65" spans="1:13" x14ac:dyDescent="0.25">
      <c r="A65" s="630"/>
      <c r="B65" s="646"/>
      <c r="C65" s="29">
        <v>2016</v>
      </c>
      <c r="D65" s="30"/>
      <c r="E65" s="31"/>
      <c r="F65" s="34"/>
      <c r="G65" s="31"/>
      <c r="H65" s="31"/>
      <c r="I65" s="31"/>
      <c r="J65" s="31"/>
      <c r="K65" s="31"/>
      <c r="L65" s="35"/>
      <c r="M65" s="10"/>
    </row>
    <row r="66" spans="1:13" x14ac:dyDescent="0.25">
      <c r="A66" s="630"/>
      <c r="B66" s="646"/>
      <c r="C66" s="29">
        <v>2017</v>
      </c>
      <c r="D66" s="36"/>
      <c r="E66" s="37"/>
      <c r="F66" s="39"/>
      <c r="G66" s="37"/>
      <c r="H66" s="37"/>
      <c r="I66" s="37"/>
      <c r="J66" s="37"/>
      <c r="K66" s="37"/>
      <c r="L66" s="40"/>
      <c r="M66" s="10"/>
    </row>
    <row r="67" spans="1:13" x14ac:dyDescent="0.25">
      <c r="A67" s="630"/>
      <c r="B67" s="646"/>
      <c r="C67" s="29">
        <v>2018</v>
      </c>
      <c r="D67" s="30"/>
      <c r="E67" s="31"/>
      <c r="F67" s="34"/>
      <c r="G67" s="31"/>
      <c r="H67" s="31"/>
      <c r="I67" s="31"/>
      <c r="J67" s="31"/>
      <c r="K67" s="31"/>
      <c r="L67" s="35"/>
      <c r="M67" s="10"/>
    </row>
    <row r="68" spans="1:13" x14ac:dyDescent="0.25">
      <c r="A68" s="630"/>
      <c r="B68" s="646"/>
      <c r="C68" s="29">
        <v>2019</v>
      </c>
      <c r="D68" s="30"/>
      <c r="E68" s="31"/>
      <c r="F68" s="34"/>
      <c r="G68" s="31"/>
      <c r="H68" s="31"/>
      <c r="I68" s="31"/>
      <c r="J68" s="31"/>
      <c r="K68" s="31"/>
      <c r="L68" s="35"/>
      <c r="M68" s="10"/>
    </row>
    <row r="69" spans="1:13" x14ac:dyDescent="0.25">
      <c r="A69" s="630"/>
      <c r="B69" s="646"/>
      <c r="C69" s="29">
        <v>2020</v>
      </c>
      <c r="D69" s="30">
        <v>1</v>
      </c>
      <c r="E69" s="31">
        <v>8</v>
      </c>
      <c r="F69" s="34"/>
      <c r="G69" s="31"/>
      <c r="H69" s="31"/>
      <c r="I69" s="31"/>
      <c r="J69" s="31"/>
      <c r="K69" s="31"/>
      <c r="L69" s="35">
        <v>1</v>
      </c>
      <c r="M69" s="10"/>
    </row>
    <row r="70" spans="1:13" ht="33" customHeight="1" thickBot="1" x14ac:dyDescent="0.3">
      <c r="A70" s="647"/>
      <c r="B70" s="648"/>
      <c r="C70" s="41" t="s">
        <v>13</v>
      </c>
      <c r="D70" s="42">
        <f t="shared" ref="D70:K70" si="6">SUM(D63:D69)</f>
        <v>1</v>
      </c>
      <c r="E70" s="43">
        <f t="shared" si="6"/>
        <v>8</v>
      </c>
      <c r="F70" s="46">
        <f t="shared" si="6"/>
        <v>0</v>
      </c>
      <c r="G70" s="43">
        <f t="shared" si="6"/>
        <v>0</v>
      </c>
      <c r="H70" s="43">
        <f t="shared" si="6"/>
        <v>0</v>
      </c>
      <c r="I70" s="43">
        <f t="shared" si="6"/>
        <v>0</v>
      </c>
      <c r="J70" s="43">
        <f t="shared" si="6"/>
        <v>0</v>
      </c>
      <c r="K70" s="43">
        <f t="shared" si="6"/>
        <v>0</v>
      </c>
      <c r="L70" s="47">
        <f>SUM(L63:L69)</f>
        <v>1</v>
      </c>
      <c r="M70" s="10"/>
    </row>
    <row r="71" spans="1:13" ht="15.75" thickBot="1" x14ac:dyDescent="0.3">
      <c r="A71" s="105"/>
      <c r="B71" s="106"/>
      <c r="D71" s="48"/>
    </row>
    <row r="72" spans="1:13" s="10" customFormat="1" ht="18.95" customHeight="1" x14ac:dyDescent="0.25">
      <c r="A72" s="665" t="s">
        <v>40</v>
      </c>
      <c r="B72" s="657" t="s">
        <v>41</v>
      </c>
      <c r="C72" s="666" t="s">
        <v>5</v>
      </c>
      <c r="D72" s="663" t="s">
        <v>42</v>
      </c>
      <c r="E72" s="94" t="s">
        <v>43</v>
      </c>
      <c r="F72" s="95"/>
      <c r="G72" s="95"/>
      <c r="H72" s="95"/>
      <c r="I72" s="95"/>
      <c r="J72" s="95"/>
      <c r="K72" s="96"/>
      <c r="L72"/>
      <c r="M72" s="97"/>
    </row>
    <row r="73" spans="1:13" s="10" customFormat="1" ht="93.75" customHeight="1" x14ac:dyDescent="0.25">
      <c r="A73" s="656"/>
      <c r="B73" s="658"/>
      <c r="C73" s="667"/>
      <c r="D73" s="664"/>
      <c r="E73" s="100" t="s">
        <v>14</v>
      </c>
      <c r="F73" s="227" t="s">
        <v>15</v>
      </c>
      <c r="G73" s="101" t="s">
        <v>16</v>
      </c>
      <c r="H73" s="102" t="s">
        <v>17</v>
      </c>
      <c r="I73" s="102" t="s">
        <v>28</v>
      </c>
      <c r="J73" s="103" t="s">
        <v>19</v>
      </c>
      <c r="K73" s="104" t="s">
        <v>20</v>
      </c>
      <c r="L73"/>
    </row>
    <row r="74" spans="1:13" ht="15" customHeight="1" x14ac:dyDescent="0.25">
      <c r="A74" s="630" t="s">
        <v>21</v>
      </c>
      <c r="B74" s="646"/>
      <c r="C74" s="29">
        <v>2014</v>
      </c>
      <c r="D74" s="31"/>
      <c r="E74" s="34"/>
      <c r="F74" s="31"/>
      <c r="G74" s="31"/>
      <c r="H74" s="31"/>
      <c r="I74" s="31"/>
      <c r="J74" s="31"/>
      <c r="K74" s="35"/>
    </row>
    <row r="75" spans="1:13" x14ac:dyDescent="0.25">
      <c r="A75" s="630"/>
      <c r="B75" s="646"/>
      <c r="C75" s="29">
        <v>2015</v>
      </c>
      <c r="D75" s="31"/>
      <c r="E75" s="34"/>
      <c r="F75" s="31"/>
      <c r="G75" s="31"/>
      <c r="H75" s="31"/>
      <c r="I75" s="31"/>
      <c r="J75" s="31"/>
      <c r="K75" s="35"/>
    </row>
    <row r="76" spans="1:13" x14ac:dyDescent="0.25">
      <c r="A76" s="630"/>
      <c r="B76" s="646"/>
      <c r="C76" s="29">
        <v>2016</v>
      </c>
      <c r="D76" s="31"/>
      <c r="E76" s="34"/>
      <c r="F76" s="31"/>
      <c r="G76" s="31"/>
      <c r="H76" s="31"/>
      <c r="I76" s="31"/>
      <c r="J76" s="31"/>
      <c r="K76" s="35"/>
    </row>
    <row r="77" spans="1:13" x14ac:dyDescent="0.25">
      <c r="A77" s="630"/>
      <c r="B77" s="646"/>
      <c r="C77" s="29">
        <v>2017</v>
      </c>
      <c r="D77" s="37"/>
      <c r="E77" s="39"/>
      <c r="F77" s="37"/>
      <c r="G77" s="37"/>
      <c r="H77" s="37"/>
      <c r="I77" s="37"/>
      <c r="J77" s="37"/>
      <c r="K77" s="40"/>
    </row>
    <row r="78" spans="1:13" x14ac:dyDescent="0.25">
      <c r="A78" s="630"/>
      <c r="B78" s="646"/>
      <c r="C78" s="29">
        <v>2018</v>
      </c>
      <c r="D78" s="31"/>
      <c r="E78" s="34"/>
      <c r="F78" s="31"/>
      <c r="G78" s="31"/>
      <c r="H78" s="31"/>
      <c r="I78" s="31"/>
      <c r="J78" s="31"/>
      <c r="K78" s="35"/>
    </row>
    <row r="79" spans="1:13" x14ac:dyDescent="0.25">
      <c r="A79" s="630"/>
      <c r="B79" s="646"/>
      <c r="C79" s="29">
        <v>2019</v>
      </c>
      <c r="D79" s="31"/>
      <c r="E79" s="34"/>
      <c r="F79" s="31"/>
      <c r="G79" s="31"/>
      <c r="H79" s="31"/>
      <c r="I79" s="31"/>
      <c r="J79" s="31"/>
      <c r="K79" s="35"/>
    </row>
    <row r="80" spans="1:13" x14ac:dyDescent="0.25">
      <c r="A80" s="630"/>
      <c r="B80" s="646"/>
      <c r="C80" s="29">
        <v>2020</v>
      </c>
      <c r="D80" s="31"/>
      <c r="E80" s="34"/>
      <c r="F80" s="31"/>
      <c r="G80" s="31"/>
      <c r="H80" s="31"/>
      <c r="I80" s="31"/>
      <c r="J80" s="31"/>
      <c r="K80" s="35"/>
    </row>
    <row r="81" spans="1:14" ht="42" customHeight="1" thickBot="1" x14ac:dyDescent="0.3">
      <c r="A81" s="647"/>
      <c r="B81" s="648"/>
      <c r="C81" s="41" t="s">
        <v>13</v>
      </c>
      <c r="D81" s="43">
        <f t="shared" ref="D81:J81" si="7">SUM(D74:D80)</f>
        <v>0</v>
      </c>
      <c r="E81" s="46">
        <f t="shared" si="7"/>
        <v>0</v>
      </c>
      <c r="F81" s="43">
        <f t="shared" si="7"/>
        <v>0</v>
      </c>
      <c r="G81" s="43">
        <f t="shared" si="7"/>
        <v>0</v>
      </c>
      <c r="H81" s="43">
        <f t="shared" si="7"/>
        <v>0</v>
      </c>
      <c r="I81" s="43">
        <f t="shared" si="7"/>
        <v>0</v>
      </c>
      <c r="J81" s="43">
        <f t="shared" si="7"/>
        <v>0</v>
      </c>
      <c r="K81" s="47">
        <f>SUM(K74:K80)</f>
        <v>0</v>
      </c>
    </row>
    <row r="82" spans="1:14" ht="15" customHeight="1" thickBot="1" x14ac:dyDescent="0.4">
      <c r="A82" s="91"/>
      <c r="B82" s="76"/>
    </row>
    <row r="83" spans="1:14" ht="24.95" customHeight="1" x14ac:dyDescent="0.25">
      <c r="A83" s="665" t="s">
        <v>44</v>
      </c>
      <c r="B83" s="657" t="s">
        <v>41</v>
      </c>
      <c r="C83" s="666" t="s">
        <v>5</v>
      </c>
      <c r="D83" s="668" t="s">
        <v>45</v>
      </c>
      <c r="E83" s="94" t="s">
        <v>46</v>
      </c>
      <c r="F83" s="95"/>
      <c r="G83" s="95"/>
      <c r="H83" s="95"/>
      <c r="I83" s="95"/>
      <c r="J83" s="95"/>
      <c r="K83" s="96"/>
      <c r="L83" s="10"/>
    </row>
    <row r="84" spans="1:14" s="10" customFormat="1" ht="93.75" customHeight="1" x14ac:dyDescent="0.25">
      <c r="A84" s="656"/>
      <c r="B84" s="658"/>
      <c r="C84" s="667"/>
      <c r="D84" s="669"/>
      <c r="E84" s="100" t="s">
        <v>14</v>
      </c>
      <c r="F84" s="101" t="s">
        <v>15</v>
      </c>
      <c r="G84" s="101" t="s">
        <v>16</v>
      </c>
      <c r="H84" s="102" t="s">
        <v>17</v>
      </c>
      <c r="I84" s="102" t="s">
        <v>28</v>
      </c>
      <c r="J84" s="103" t="s">
        <v>19</v>
      </c>
      <c r="K84" s="104" t="s">
        <v>20</v>
      </c>
      <c r="L84"/>
    </row>
    <row r="85" spans="1:14" s="10" customFormat="1" ht="18" customHeight="1" x14ac:dyDescent="0.25">
      <c r="A85" s="630" t="s">
        <v>21</v>
      </c>
      <c r="B85" s="646"/>
      <c r="C85" s="29">
        <v>2014</v>
      </c>
      <c r="D85" s="31"/>
      <c r="E85" s="34"/>
      <c r="F85" s="31"/>
      <c r="G85" s="31"/>
      <c r="H85" s="31"/>
      <c r="I85" s="31"/>
      <c r="J85" s="31"/>
      <c r="K85" s="35"/>
      <c r="L85"/>
    </row>
    <row r="86" spans="1:14" ht="15.95" customHeight="1" x14ac:dyDescent="0.25">
      <c r="A86" s="630"/>
      <c r="B86" s="646"/>
      <c r="C86" s="29">
        <v>2015</v>
      </c>
      <c r="D86" s="31"/>
      <c r="E86" s="34"/>
      <c r="F86" s="31"/>
      <c r="G86" s="31"/>
      <c r="H86" s="31"/>
      <c r="I86" s="31"/>
      <c r="J86" s="31"/>
      <c r="K86" s="35"/>
    </row>
    <row r="87" spans="1:14" x14ac:dyDescent="0.25">
      <c r="A87" s="630"/>
      <c r="B87" s="646"/>
      <c r="C87" s="29">
        <v>2016</v>
      </c>
      <c r="D87" s="31"/>
      <c r="E87" s="34"/>
      <c r="F87" s="31"/>
      <c r="G87" s="31"/>
      <c r="H87" s="31"/>
      <c r="I87" s="31"/>
      <c r="J87" s="31"/>
      <c r="K87" s="35"/>
    </row>
    <row r="88" spans="1:14" x14ac:dyDescent="0.25">
      <c r="A88" s="630"/>
      <c r="B88" s="646"/>
      <c r="C88" s="29">
        <v>2017</v>
      </c>
      <c r="D88" s="37"/>
      <c r="E88" s="39"/>
      <c r="F88" s="37"/>
      <c r="G88" s="37"/>
      <c r="H88" s="37"/>
      <c r="I88" s="37"/>
      <c r="J88" s="37"/>
      <c r="K88" s="40"/>
    </row>
    <row r="89" spans="1:14" x14ac:dyDescent="0.25">
      <c r="A89" s="630"/>
      <c r="B89" s="646"/>
      <c r="C89" s="29">
        <v>2018</v>
      </c>
      <c r="D89" s="31"/>
      <c r="E89" s="34"/>
      <c r="F89" s="31"/>
      <c r="G89" s="31"/>
      <c r="H89" s="31"/>
      <c r="I89" s="31"/>
      <c r="J89" s="31"/>
      <c r="K89" s="35"/>
      <c r="L89" s="10"/>
    </row>
    <row r="90" spans="1:14" x14ac:dyDescent="0.25">
      <c r="A90" s="630"/>
      <c r="B90" s="646"/>
      <c r="C90" s="29">
        <v>2019</v>
      </c>
      <c r="D90" s="31"/>
      <c r="E90" s="34"/>
      <c r="F90" s="31"/>
      <c r="G90" s="31"/>
      <c r="H90" s="31"/>
      <c r="I90" s="31"/>
      <c r="J90" s="31"/>
      <c r="K90" s="35"/>
    </row>
    <row r="91" spans="1:14" x14ac:dyDescent="0.25">
      <c r="A91" s="630"/>
      <c r="B91" s="646"/>
      <c r="C91" s="29">
        <v>2020</v>
      </c>
      <c r="D91" s="31"/>
      <c r="E91" s="34"/>
      <c r="F91" s="31"/>
      <c r="G91" s="31"/>
      <c r="H91" s="31"/>
      <c r="I91" s="31"/>
      <c r="J91" s="31"/>
      <c r="K91" s="35"/>
    </row>
    <row r="92" spans="1:14" ht="18.95" customHeight="1" thickBot="1" x14ac:dyDescent="0.3">
      <c r="A92" s="647"/>
      <c r="B92" s="648"/>
      <c r="C92" s="41" t="s">
        <v>13</v>
      </c>
      <c r="D92" s="43">
        <f t="shared" ref="D92:J92" si="8">SUM(D85:D91)</f>
        <v>0</v>
      </c>
      <c r="E92" s="46">
        <f t="shared" si="8"/>
        <v>0</v>
      </c>
      <c r="F92" s="43">
        <f t="shared" si="8"/>
        <v>0</v>
      </c>
      <c r="G92" s="43">
        <f t="shared" si="8"/>
        <v>0</v>
      </c>
      <c r="H92" s="43">
        <f t="shared" si="8"/>
        <v>0</v>
      </c>
      <c r="I92" s="43">
        <f t="shared" si="8"/>
        <v>0</v>
      </c>
      <c r="J92" s="43">
        <f t="shared" si="8"/>
        <v>0</v>
      </c>
      <c r="K92" s="47">
        <f>SUM(K85:K91)</f>
        <v>0</v>
      </c>
    </row>
    <row r="93" spans="1:14" ht="18.75" customHeight="1" thickBot="1" x14ac:dyDescent="0.4">
      <c r="A93" s="91"/>
      <c r="B93" s="76"/>
    </row>
    <row r="94" spans="1:14" x14ac:dyDescent="0.25">
      <c r="A94" s="655" t="s">
        <v>47</v>
      </c>
      <c r="B94" s="657" t="s">
        <v>48</v>
      </c>
      <c r="C94" s="290" t="s">
        <v>5</v>
      </c>
      <c r="D94" s="108" t="s">
        <v>49</v>
      </c>
      <c r="E94" s="109"/>
      <c r="F94" s="109"/>
      <c r="G94" s="110"/>
      <c r="H94" s="10"/>
      <c r="I94" s="10"/>
      <c r="J94" s="10"/>
      <c r="K94" s="10"/>
    </row>
    <row r="95" spans="1:14" ht="64.5" x14ac:dyDescent="0.25">
      <c r="A95" s="656"/>
      <c r="B95" s="658"/>
      <c r="C95" s="291"/>
      <c r="D95" s="98" t="s">
        <v>50</v>
      </c>
      <c r="E95" s="99" t="s">
        <v>51</v>
      </c>
      <c r="F95" s="99" t="s">
        <v>52</v>
      </c>
      <c r="G95" s="112" t="s">
        <v>13</v>
      </c>
      <c r="H95" s="10"/>
      <c r="I95" s="10"/>
      <c r="J95" s="10"/>
      <c r="K95" s="10"/>
      <c r="L95" s="10"/>
      <c r="M95" s="10"/>
      <c r="N95" s="10"/>
    </row>
    <row r="96" spans="1:14" s="10" customFormat="1" ht="26.25" customHeight="1" x14ac:dyDescent="0.25">
      <c r="A96" s="623" t="s">
        <v>259</v>
      </c>
      <c r="B96" s="646"/>
      <c r="C96" s="29">
        <v>2015</v>
      </c>
      <c r="D96" s="30"/>
      <c r="E96" s="31"/>
      <c r="F96" s="31"/>
      <c r="G96" s="33">
        <f t="shared" ref="G96:G101" si="9">SUM(D96:F96)</f>
        <v>0</v>
      </c>
      <c r="H96"/>
      <c r="I96"/>
      <c r="J96"/>
      <c r="K96"/>
    </row>
    <row r="97" spans="1:14" s="10" customFormat="1" ht="16.5" customHeight="1" x14ac:dyDescent="0.25">
      <c r="A97" s="630"/>
      <c r="B97" s="646"/>
      <c r="C97" s="29">
        <v>2016</v>
      </c>
      <c r="D97" s="30"/>
      <c r="E97" s="31"/>
      <c r="F97" s="31"/>
      <c r="G97" s="33">
        <f t="shared" si="9"/>
        <v>0</v>
      </c>
      <c r="H97"/>
      <c r="I97"/>
      <c r="J97"/>
      <c r="K97"/>
      <c r="L97"/>
      <c r="M97"/>
      <c r="N97"/>
    </row>
    <row r="98" spans="1:14" x14ac:dyDescent="0.25">
      <c r="A98" s="630"/>
      <c r="B98" s="646"/>
      <c r="C98" s="29">
        <v>2017</v>
      </c>
      <c r="D98" s="36"/>
      <c r="E98" s="37"/>
      <c r="F98" s="37"/>
      <c r="G98" s="33">
        <f t="shared" si="9"/>
        <v>0</v>
      </c>
    </row>
    <row r="99" spans="1:14" x14ac:dyDescent="0.25">
      <c r="A99" s="630"/>
      <c r="B99" s="646"/>
      <c r="C99" s="29">
        <v>2018</v>
      </c>
      <c r="D99" s="30"/>
      <c r="E99" s="31"/>
      <c r="F99" s="31"/>
      <c r="G99" s="33">
        <f t="shared" si="9"/>
        <v>0</v>
      </c>
    </row>
    <row r="100" spans="1:14" x14ac:dyDescent="0.25">
      <c r="A100" s="630"/>
      <c r="B100" s="646"/>
      <c r="C100" s="29">
        <v>2019</v>
      </c>
      <c r="D100" s="30"/>
      <c r="E100" s="31"/>
      <c r="F100" s="31"/>
      <c r="G100" s="33">
        <f t="shared" si="9"/>
        <v>0</v>
      </c>
    </row>
    <row r="101" spans="1:14" x14ac:dyDescent="0.25">
      <c r="A101" s="630"/>
      <c r="B101" s="646"/>
      <c r="C101" s="29">
        <v>2020</v>
      </c>
      <c r="D101" s="30">
        <v>130</v>
      </c>
      <c r="E101" s="31"/>
      <c r="F101" s="31"/>
      <c r="G101" s="33">
        <f t="shared" si="9"/>
        <v>130</v>
      </c>
    </row>
    <row r="102" spans="1:14" ht="15.75" thickBot="1" x14ac:dyDescent="0.3">
      <c r="A102" s="647"/>
      <c r="B102" s="648"/>
      <c r="C102" s="41" t="s">
        <v>13</v>
      </c>
      <c r="D102" s="42">
        <f>SUM(D96:D101)</f>
        <v>130</v>
      </c>
      <c r="E102" s="43">
        <f>SUM(E96:E101)</f>
        <v>0</v>
      </c>
      <c r="F102" s="43">
        <f>SUM(F96:F101)</f>
        <v>0</v>
      </c>
      <c r="G102" s="113">
        <f>SUM(G95:G101)</f>
        <v>130</v>
      </c>
    </row>
    <row r="103" spans="1:14" x14ac:dyDescent="0.25">
      <c r="A103" s="106"/>
      <c r="B103" s="114"/>
      <c r="C103" s="48"/>
      <c r="D103" s="48"/>
      <c r="J103" s="75"/>
    </row>
    <row r="104" spans="1:14" ht="21" x14ac:dyDescent="0.35">
      <c r="A104" s="115" t="s">
        <v>53</v>
      </c>
      <c r="B104" s="116"/>
      <c r="C104" s="115"/>
      <c r="D104" s="117"/>
      <c r="E104" s="117"/>
      <c r="F104" s="117"/>
      <c r="G104" s="117"/>
      <c r="H104" s="117"/>
      <c r="I104" s="117"/>
      <c r="J104" s="117"/>
      <c r="K104" s="117"/>
      <c r="L104" s="117"/>
    </row>
    <row r="105" spans="1:14" ht="15.75" thickBot="1" x14ac:dyDescent="0.3">
      <c r="B105" s="9"/>
    </row>
    <row r="106" spans="1:14" s="10" customFormat="1" ht="47.25" customHeight="1" x14ac:dyDescent="0.25">
      <c r="A106" s="659" t="s">
        <v>54</v>
      </c>
      <c r="B106" s="661" t="s">
        <v>55</v>
      </c>
      <c r="C106" s="644" t="s">
        <v>5</v>
      </c>
      <c r="D106" s="118" t="s">
        <v>56</v>
      </c>
      <c r="E106" s="118"/>
      <c r="F106" s="119"/>
      <c r="G106" s="119"/>
      <c r="H106" s="120" t="s">
        <v>57</v>
      </c>
      <c r="I106" s="118"/>
      <c r="J106" s="121"/>
    </row>
    <row r="107" spans="1:14" s="10" customFormat="1" ht="87.75" customHeight="1" x14ac:dyDescent="0.25">
      <c r="A107" s="660"/>
      <c r="B107" s="662"/>
      <c r="C107" s="645"/>
      <c r="D107" s="122" t="s">
        <v>58</v>
      </c>
      <c r="E107" s="123" t="s">
        <v>59</v>
      </c>
      <c r="F107" s="124" t="s">
        <v>60</v>
      </c>
      <c r="G107" s="125" t="s">
        <v>61</v>
      </c>
      <c r="H107" s="122" t="s">
        <v>62</v>
      </c>
      <c r="I107" s="123" t="s">
        <v>63</v>
      </c>
      <c r="J107" s="126" t="s">
        <v>64</v>
      </c>
    </row>
    <row r="108" spans="1:14" x14ac:dyDescent="0.25">
      <c r="A108" s="630" t="s">
        <v>21</v>
      </c>
      <c r="B108" s="646"/>
      <c r="C108" s="127">
        <v>2014</v>
      </c>
      <c r="D108" s="30"/>
      <c r="E108" s="31"/>
      <c r="F108" s="128"/>
      <c r="G108" s="129">
        <f>SUM(D108:F108)</f>
        <v>0</v>
      </c>
      <c r="H108" s="30"/>
      <c r="I108" s="31"/>
      <c r="J108" s="35"/>
    </row>
    <row r="109" spans="1:14" x14ac:dyDescent="0.25">
      <c r="A109" s="630"/>
      <c r="B109" s="646"/>
      <c r="C109" s="127">
        <v>2015</v>
      </c>
      <c r="D109" s="30"/>
      <c r="E109" s="31"/>
      <c r="F109" s="128"/>
      <c r="G109" s="129">
        <f t="shared" ref="G109:G114" si="10">SUM(D109:F109)</f>
        <v>0</v>
      </c>
      <c r="H109" s="30"/>
      <c r="I109" s="31"/>
      <c r="J109" s="35"/>
    </row>
    <row r="110" spans="1:14" x14ac:dyDescent="0.25">
      <c r="A110" s="630"/>
      <c r="B110" s="646"/>
      <c r="C110" s="127">
        <v>2016</v>
      </c>
      <c r="D110" s="30"/>
      <c r="E110" s="31"/>
      <c r="F110" s="128"/>
      <c r="G110" s="129">
        <f t="shared" si="10"/>
        <v>0</v>
      </c>
      <c r="H110" s="30"/>
      <c r="I110" s="31"/>
      <c r="J110" s="35"/>
    </row>
    <row r="111" spans="1:14" x14ac:dyDescent="0.25">
      <c r="A111" s="630"/>
      <c r="B111" s="646"/>
      <c r="C111" s="127">
        <v>2017</v>
      </c>
      <c r="D111" s="36"/>
      <c r="E111" s="37"/>
      <c r="F111" s="130"/>
      <c r="G111" s="129">
        <f t="shared" si="10"/>
        <v>0</v>
      </c>
      <c r="H111" s="131"/>
      <c r="I111" s="132"/>
      <c r="J111" s="133"/>
    </row>
    <row r="112" spans="1:14" x14ac:dyDescent="0.25">
      <c r="A112" s="630"/>
      <c r="B112" s="646"/>
      <c r="C112" s="127">
        <v>2018</v>
      </c>
      <c r="D112" s="30"/>
      <c r="E112" s="31"/>
      <c r="F112" s="128"/>
      <c r="G112" s="129">
        <f t="shared" si="10"/>
        <v>0</v>
      </c>
      <c r="H112" s="30"/>
      <c r="I112" s="31"/>
      <c r="J112" s="35"/>
    </row>
    <row r="113" spans="1:19" x14ac:dyDescent="0.25">
      <c r="A113" s="630"/>
      <c r="B113" s="646"/>
      <c r="C113" s="127">
        <v>2019</v>
      </c>
      <c r="D113" s="30"/>
      <c r="E113" s="31"/>
      <c r="F113" s="128"/>
      <c r="G113" s="129">
        <f t="shared" si="10"/>
        <v>0</v>
      </c>
      <c r="H113" s="30"/>
      <c r="I113" s="31"/>
      <c r="J113" s="35"/>
    </row>
    <row r="114" spans="1:19" x14ac:dyDescent="0.25">
      <c r="A114" s="630"/>
      <c r="B114" s="646"/>
      <c r="C114" s="127">
        <v>2020</v>
      </c>
      <c r="D114" s="30"/>
      <c r="E114" s="31"/>
      <c r="F114" s="128"/>
      <c r="G114" s="129">
        <f t="shared" si="10"/>
        <v>0</v>
      </c>
      <c r="H114" s="30"/>
      <c r="I114" s="31"/>
      <c r="J114" s="35"/>
    </row>
    <row r="115" spans="1:19" ht="30.6" customHeight="1" thickBot="1" x14ac:dyDescent="0.3">
      <c r="A115" s="647"/>
      <c r="B115" s="648"/>
      <c r="C115" s="134" t="s">
        <v>13</v>
      </c>
      <c r="D115" s="42">
        <f t="shared" ref="D115:J115" si="11">SUM(D108:D114)</f>
        <v>0</v>
      </c>
      <c r="E115" s="43">
        <f t="shared" si="11"/>
        <v>0</v>
      </c>
      <c r="F115" s="135">
        <f t="shared" si="11"/>
        <v>0</v>
      </c>
      <c r="G115" s="135">
        <f t="shared" si="11"/>
        <v>0</v>
      </c>
      <c r="H115" s="42">
        <f t="shared" si="11"/>
        <v>0</v>
      </c>
      <c r="I115" s="43">
        <f t="shared" si="11"/>
        <v>0</v>
      </c>
      <c r="J115" s="136">
        <f t="shared" si="11"/>
        <v>0</v>
      </c>
    </row>
    <row r="116" spans="1:19" ht="17.100000000000001" customHeight="1" thickBot="1" x14ac:dyDescent="0.3">
      <c r="A116" s="137"/>
      <c r="B116" s="114"/>
      <c r="C116" s="138"/>
      <c r="D116" s="139"/>
      <c r="H116" s="140"/>
      <c r="K116" s="75"/>
    </row>
    <row r="117" spans="1:19" s="10" customFormat="1" ht="78" customHeight="1" x14ac:dyDescent="0.3">
      <c r="A117" s="141" t="s">
        <v>65</v>
      </c>
      <c r="B117" s="292" t="s">
        <v>36</v>
      </c>
      <c r="C117" s="143" t="s">
        <v>5</v>
      </c>
      <c r="D117" s="144" t="s">
        <v>66</v>
      </c>
      <c r="E117" s="145" t="s">
        <v>67</v>
      </c>
      <c r="F117" s="145" t="s">
        <v>68</v>
      </c>
      <c r="G117" s="145" t="s">
        <v>69</v>
      </c>
      <c r="H117" s="145" t="s">
        <v>70</v>
      </c>
      <c r="I117" s="146" t="s">
        <v>71</v>
      </c>
      <c r="J117" s="147" t="s">
        <v>72</v>
      </c>
      <c r="K117" s="147" t="s">
        <v>73</v>
      </c>
    </row>
    <row r="118" spans="1:19" x14ac:dyDescent="0.25">
      <c r="A118" s="630" t="s">
        <v>21</v>
      </c>
      <c r="B118" s="646"/>
      <c r="C118" s="29">
        <v>2014</v>
      </c>
      <c r="D118" s="34"/>
      <c r="E118" s="31"/>
      <c r="F118" s="31"/>
      <c r="G118" s="31"/>
      <c r="H118" s="31"/>
      <c r="I118" s="35"/>
      <c r="J118" s="148">
        <f t="shared" ref="J118:K124" si="12">D118+F118+H118</f>
        <v>0</v>
      </c>
      <c r="K118" s="148">
        <f t="shared" si="12"/>
        <v>0</v>
      </c>
    </row>
    <row r="119" spans="1:19" x14ac:dyDescent="0.25">
      <c r="A119" s="630"/>
      <c r="B119" s="646"/>
      <c r="C119" s="29">
        <v>2015</v>
      </c>
      <c r="D119" s="34"/>
      <c r="E119" s="31"/>
      <c r="F119" s="31"/>
      <c r="G119" s="31"/>
      <c r="H119" s="31"/>
      <c r="I119" s="35"/>
      <c r="J119" s="148">
        <f t="shared" si="12"/>
        <v>0</v>
      </c>
      <c r="K119" s="148">
        <f t="shared" si="12"/>
        <v>0</v>
      </c>
    </row>
    <row r="120" spans="1:19" x14ac:dyDescent="0.25">
      <c r="A120" s="630"/>
      <c r="B120" s="646"/>
      <c r="C120" s="29">
        <v>2016</v>
      </c>
      <c r="D120" s="34"/>
      <c r="E120" s="31"/>
      <c r="F120" s="31"/>
      <c r="G120" s="31"/>
      <c r="H120" s="31"/>
      <c r="I120" s="35"/>
      <c r="J120" s="148">
        <f t="shared" si="12"/>
        <v>0</v>
      </c>
      <c r="K120" s="148">
        <f t="shared" si="12"/>
        <v>0</v>
      </c>
    </row>
    <row r="121" spans="1:19" x14ac:dyDescent="0.25">
      <c r="A121" s="630"/>
      <c r="B121" s="646"/>
      <c r="C121" s="29">
        <v>2017</v>
      </c>
      <c r="D121" s="39"/>
      <c r="E121" s="37"/>
      <c r="F121" s="37"/>
      <c r="G121" s="37"/>
      <c r="H121" s="37"/>
      <c r="I121" s="40"/>
      <c r="J121" s="148">
        <f t="shared" si="12"/>
        <v>0</v>
      </c>
      <c r="K121" s="148">
        <f t="shared" si="12"/>
        <v>0</v>
      </c>
    </row>
    <row r="122" spans="1:19" x14ac:dyDescent="0.25">
      <c r="A122" s="630"/>
      <c r="B122" s="646"/>
      <c r="C122" s="29">
        <v>2018</v>
      </c>
      <c r="D122" s="34"/>
      <c r="E122" s="31"/>
      <c r="F122" s="31"/>
      <c r="G122" s="31"/>
      <c r="H122" s="31"/>
      <c r="I122" s="35"/>
      <c r="J122" s="148">
        <f t="shared" si="12"/>
        <v>0</v>
      </c>
      <c r="K122" s="148">
        <f t="shared" si="12"/>
        <v>0</v>
      </c>
    </row>
    <row r="123" spans="1:19" x14ac:dyDescent="0.25">
      <c r="A123" s="630"/>
      <c r="B123" s="646"/>
      <c r="C123" s="29">
        <v>2019</v>
      </c>
      <c r="D123" s="34"/>
      <c r="E123" s="31"/>
      <c r="F123" s="31"/>
      <c r="G123" s="31"/>
      <c r="H123" s="31"/>
      <c r="I123" s="35"/>
      <c r="J123" s="148">
        <f t="shared" si="12"/>
        <v>0</v>
      </c>
      <c r="K123" s="148">
        <f t="shared" si="12"/>
        <v>0</v>
      </c>
    </row>
    <row r="124" spans="1:19" x14ac:dyDescent="0.25">
      <c r="A124" s="630"/>
      <c r="B124" s="646"/>
      <c r="C124" s="29">
        <v>2020</v>
      </c>
      <c r="D124" s="34"/>
      <c r="E124" s="31"/>
      <c r="F124" s="31"/>
      <c r="G124" s="31"/>
      <c r="H124" s="31"/>
      <c r="I124" s="35"/>
      <c r="J124" s="148">
        <f t="shared" si="12"/>
        <v>0</v>
      </c>
      <c r="K124" s="148">
        <f t="shared" si="12"/>
        <v>0</v>
      </c>
    </row>
    <row r="125" spans="1:19" ht="51" customHeight="1" thickBot="1" x14ac:dyDescent="0.3">
      <c r="A125" s="647"/>
      <c r="B125" s="648"/>
      <c r="C125" s="41" t="s">
        <v>13</v>
      </c>
      <c r="D125" s="43">
        <f t="shared" ref="D125" si="13">SUM(D118:D124)</f>
        <v>0</v>
      </c>
      <c r="E125" s="43">
        <f>SUM(E118:E124)</f>
        <v>0</v>
      </c>
      <c r="F125" s="43">
        <f t="shared" ref="F125:I125" si="14">SUM(F118:F124)</f>
        <v>0</v>
      </c>
      <c r="G125" s="43">
        <f t="shared" si="14"/>
        <v>0</v>
      </c>
      <c r="H125" s="43">
        <f t="shared" si="14"/>
        <v>0</v>
      </c>
      <c r="I125" s="43">
        <f t="shared" si="14"/>
        <v>0</v>
      </c>
      <c r="J125" s="47">
        <f>SUM(J118:J124)</f>
        <v>0</v>
      </c>
      <c r="K125" s="47">
        <f>SUM(K118:K124)</f>
        <v>0</v>
      </c>
    </row>
    <row r="126" spans="1:19" ht="18.95" customHeight="1" x14ac:dyDescent="0.25">
      <c r="A126" s="149"/>
      <c r="B126" s="114"/>
      <c r="C126" s="48"/>
      <c r="D126" s="48"/>
      <c r="S126" s="75"/>
    </row>
    <row r="127" spans="1:19" ht="21" x14ac:dyDescent="0.35">
      <c r="A127" s="150" t="s">
        <v>74</v>
      </c>
      <c r="B127" s="151"/>
      <c r="C127" s="150"/>
      <c r="D127" s="152"/>
      <c r="E127" s="152"/>
      <c r="F127" s="152"/>
      <c r="G127" s="152"/>
      <c r="H127" s="152"/>
      <c r="I127" s="152"/>
      <c r="J127" s="152"/>
      <c r="K127" s="152"/>
      <c r="L127" s="152"/>
      <c r="M127" s="152"/>
      <c r="N127" s="152"/>
      <c r="O127" s="152"/>
    </row>
    <row r="128" spans="1:19" ht="21.75" thickBot="1" x14ac:dyDescent="0.4">
      <c r="A128" s="91"/>
      <c r="B128" s="76"/>
    </row>
    <row r="129" spans="1:15" s="10" customFormat="1" ht="27" customHeight="1" x14ac:dyDescent="0.25">
      <c r="A129" s="649" t="s">
        <v>75</v>
      </c>
      <c r="B129" s="651" t="s">
        <v>36</v>
      </c>
      <c r="C129" s="653" t="s">
        <v>76</v>
      </c>
      <c r="D129" s="153" t="s">
        <v>77</v>
      </c>
      <c r="E129" s="154"/>
      <c r="F129" s="154"/>
      <c r="G129" s="155"/>
      <c r="H129" s="156"/>
      <c r="I129" s="627" t="s">
        <v>7</v>
      </c>
      <c r="J129" s="628"/>
      <c r="K129" s="628"/>
      <c r="L129" s="628"/>
      <c r="M129" s="628"/>
      <c r="N129" s="628"/>
      <c r="O129" s="629"/>
    </row>
    <row r="130" spans="1:15" s="10" customFormat="1" ht="110.25" customHeight="1" x14ac:dyDescent="0.25">
      <c r="A130" s="650"/>
      <c r="B130" s="652"/>
      <c r="C130" s="654"/>
      <c r="D130" s="157" t="s">
        <v>78</v>
      </c>
      <c r="E130" s="158" t="s">
        <v>79</v>
      </c>
      <c r="F130" s="158" t="s">
        <v>80</v>
      </c>
      <c r="G130" s="159" t="s">
        <v>81</v>
      </c>
      <c r="H130" s="160" t="s">
        <v>82</v>
      </c>
      <c r="I130" s="161" t="s">
        <v>14</v>
      </c>
      <c r="J130" s="161" t="s">
        <v>15</v>
      </c>
      <c r="K130" s="158" t="s">
        <v>16</v>
      </c>
      <c r="L130" s="157" t="s">
        <v>17</v>
      </c>
      <c r="M130" s="157" t="s">
        <v>28</v>
      </c>
      <c r="N130" s="158" t="s">
        <v>19</v>
      </c>
      <c r="O130" s="162" t="s">
        <v>20</v>
      </c>
    </row>
    <row r="131" spans="1:15" ht="15" customHeight="1" x14ac:dyDescent="0.25">
      <c r="A131" s="632" t="s">
        <v>260</v>
      </c>
      <c r="B131" s="631"/>
      <c r="C131" s="29">
        <v>2014</v>
      </c>
      <c r="D131" s="30"/>
      <c r="E131" s="31"/>
      <c r="F131" s="31"/>
      <c r="G131" s="129">
        <f>SUM(D131:F131)</f>
        <v>0</v>
      </c>
      <c r="H131" s="85"/>
      <c r="I131" s="34"/>
      <c r="J131" s="31"/>
      <c r="K131" s="31"/>
      <c r="L131" s="31"/>
      <c r="M131" s="31"/>
      <c r="N131" s="31"/>
      <c r="O131" s="35"/>
    </row>
    <row r="132" spans="1:15" x14ac:dyDescent="0.25">
      <c r="A132" s="632"/>
      <c r="B132" s="631"/>
      <c r="C132" s="29">
        <v>2015</v>
      </c>
      <c r="D132" s="30"/>
      <c r="E132" s="31"/>
      <c r="F132" s="31"/>
      <c r="G132" s="129">
        <f t="shared" ref="G132:G137" si="15">SUM(D132:F132)</f>
        <v>0</v>
      </c>
      <c r="H132" s="85"/>
      <c r="I132" s="34"/>
      <c r="J132" s="31"/>
      <c r="K132" s="31"/>
      <c r="L132" s="31"/>
      <c r="M132" s="31"/>
      <c r="N132" s="31"/>
      <c r="O132" s="35"/>
    </row>
    <row r="133" spans="1:15" x14ac:dyDescent="0.25">
      <c r="A133" s="632"/>
      <c r="B133" s="631"/>
      <c r="C133" s="29">
        <v>2016</v>
      </c>
      <c r="D133" s="30"/>
      <c r="E133" s="31"/>
      <c r="F133" s="31"/>
      <c r="G133" s="129">
        <f t="shared" si="15"/>
        <v>0</v>
      </c>
      <c r="H133" s="85"/>
      <c r="I133" s="34"/>
      <c r="J133" s="31"/>
      <c r="K133" s="31"/>
      <c r="L133" s="31"/>
      <c r="M133" s="31"/>
      <c r="N133" s="31"/>
      <c r="O133" s="35"/>
    </row>
    <row r="134" spans="1:15" x14ac:dyDescent="0.25">
      <c r="A134" s="632"/>
      <c r="B134" s="631"/>
      <c r="C134" s="29">
        <v>2017</v>
      </c>
      <c r="D134" s="36"/>
      <c r="E134" s="37"/>
      <c r="F134" s="37"/>
      <c r="G134" s="129">
        <f t="shared" si="15"/>
        <v>0</v>
      </c>
      <c r="H134" s="85"/>
      <c r="I134" s="39"/>
      <c r="J134" s="37"/>
      <c r="K134" s="37"/>
      <c r="L134" s="37"/>
      <c r="M134" s="37"/>
      <c r="N134" s="37"/>
      <c r="O134" s="40"/>
    </row>
    <row r="135" spans="1:15" x14ac:dyDescent="0.25">
      <c r="A135" s="632"/>
      <c r="B135" s="631"/>
      <c r="C135" s="29">
        <v>2018</v>
      </c>
      <c r="D135" s="30"/>
      <c r="E135" s="31"/>
      <c r="F135" s="31"/>
      <c r="G135" s="129">
        <f t="shared" si="15"/>
        <v>0</v>
      </c>
      <c r="H135" s="85"/>
      <c r="I135" s="34"/>
      <c r="J135" s="31"/>
      <c r="K135" s="31"/>
      <c r="L135" s="31"/>
      <c r="M135" s="31"/>
      <c r="N135" s="31"/>
      <c r="O135" s="35"/>
    </row>
    <row r="136" spans="1:15" x14ac:dyDescent="0.25">
      <c r="A136" s="632"/>
      <c r="B136" s="631"/>
      <c r="C136" s="29">
        <v>2019</v>
      </c>
      <c r="D136" s="30"/>
      <c r="E136" s="31"/>
      <c r="F136" s="31"/>
      <c r="G136" s="129">
        <f t="shared" si="15"/>
        <v>0</v>
      </c>
      <c r="H136" s="85"/>
      <c r="I136" s="34"/>
      <c r="J136" s="31"/>
      <c r="K136" s="31"/>
      <c r="L136" s="31"/>
      <c r="M136" s="31"/>
      <c r="N136" s="31"/>
      <c r="O136" s="35"/>
    </row>
    <row r="137" spans="1:15" x14ac:dyDescent="0.25">
      <c r="A137" s="632"/>
      <c r="B137" s="631"/>
      <c r="C137" s="29">
        <v>2020</v>
      </c>
      <c r="D137" s="30">
        <v>16</v>
      </c>
      <c r="E137" s="31">
        <v>5</v>
      </c>
      <c r="F137" s="31">
        <v>4</v>
      </c>
      <c r="G137" s="129">
        <f t="shared" si="15"/>
        <v>25</v>
      </c>
      <c r="H137" s="85">
        <v>32</v>
      </c>
      <c r="I137" s="34">
        <v>5</v>
      </c>
      <c r="J137" s="31"/>
      <c r="K137" s="31"/>
      <c r="L137" s="31"/>
      <c r="M137" s="31"/>
      <c r="N137" s="31">
        <v>20</v>
      </c>
      <c r="O137" s="35"/>
    </row>
    <row r="138" spans="1:15" ht="15.95" customHeight="1" thickBot="1" x14ac:dyDescent="0.3">
      <c r="A138" s="633"/>
      <c r="B138" s="634"/>
      <c r="C138" s="41" t="s">
        <v>13</v>
      </c>
      <c r="D138" s="42">
        <f>SUM(D131:D137)</f>
        <v>16</v>
      </c>
      <c r="E138" s="43">
        <f>SUM(E131:E137)</f>
        <v>5</v>
      </c>
      <c r="F138" s="43">
        <f>SUM(F131:F137)</f>
        <v>4</v>
      </c>
      <c r="G138" s="135">
        <f t="shared" ref="G138:O138" si="16">SUM(G131:G137)</f>
        <v>25</v>
      </c>
      <c r="H138" s="163">
        <f t="shared" si="16"/>
        <v>32</v>
      </c>
      <c r="I138" s="46">
        <f t="shared" si="16"/>
        <v>5</v>
      </c>
      <c r="J138" s="43">
        <f t="shared" si="16"/>
        <v>0</v>
      </c>
      <c r="K138" s="43">
        <f t="shared" si="16"/>
        <v>0</v>
      </c>
      <c r="L138" s="43">
        <f t="shared" si="16"/>
        <v>0</v>
      </c>
      <c r="M138" s="43">
        <f t="shared" si="16"/>
        <v>0</v>
      </c>
      <c r="N138" s="43">
        <f t="shared" si="16"/>
        <v>20</v>
      </c>
      <c r="O138" s="47">
        <f t="shared" si="16"/>
        <v>0</v>
      </c>
    </row>
    <row r="139" spans="1:15" ht="15.75" thickBot="1" x14ac:dyDescent="0.3">
      <c r="B139" s="9"/>
    </row>
    <row r="140" spans="1:15" ht="19.5" customHeight="1" x14ac:dyDescent="0.25">
      <c r="A140" s="635" t="s">
        <v>83</v>
      </c>
      <c r="B140" s="637" t="s">
        <v>84</v>
      </c>
      <c r="C140" s="639" t="s">
        <v>5</v>
      </c>
      <c r="D140" s="639" t="s">
        <v>77</v>
      </c>
      <c r="E140" s="639"/>
      <c r="F140" s="639"/>
      <c r="G140" s="641"/>
      <c r="H140" s="642" t="s">
        <v>85</v>
      </c>
      <c r="I140" s="639"/>
      <c r="J140" s="639"/>
      <c r="K140" s="639"/>
      <c r="L140" s="643"/>
    </row>
    <row r="141" spans="1:15" ht="102.75" x14ac:dyDescent="0.25">
      <c r="A141" s="636"/>
      <c r="B141" s="638"/>
      <c r="C141" s="640"/>
      <c r="D141" s="164" t="s">
        <v>86</v>
      </c>
      <c r="E141" s="165" t="s">
        <v>87</v>
      </c>
      <c r="F141" s="164" t="s">
        <v>88</v>
      </c>
      <c r="G141" s="166" t="s">
        <v>89</v>
      </c>
      <c r="H141" s="167" t="s">
        <v>90</v>
      </c>
      <c r="I141" s="164" t="s">
        <v>91</v>
      </c>
      <c r="J141" s="164" t="s">
        <v>92</v>
      </c>
      <c r="K141" s="164" t="s">
        <v>93</v>
      </c>
      <c r="L141" s="168" t="s">
        <v>94</v>
      </c>
    </row>
    <row r="142" spans="1:15" ht="15" customHeight="1" x14ac:dyDescent="0.25">
      <c r="A142" s="709" t="s">
        <v>261</v>
      </c>
      <c r="B142" s="710"/>
      <c r="C142" s="169">
        <v>2014</v>
      </c>
      <c r="D142" s="170"/>
      <c r="E142" s="67"/>
      <c r="F142" s="67"/>
      <c r="G142" s="171">
        <f>SUM(D142:F142)</f>
        <v>0</v>
      </c>
      <c r="H142" s="66"/>
      <c r="I142" s="67"/>
      <c r="J142" s="67"/>
      <c r="K142" s="67"/>
      <c r="L142" s="68"/>
    </row>
    <row r="143" spans="1:15" x14ac:dyDescent="0.25">
      <c r="A143" s="630"/>
      <c r="B143" s="646"/>
      <c r="C143" s="29">
        <v>2015</v>
      </c>
      <c r="D143" s="30"/>
      <c r="E143" s="31"/>
      <c r="F143" s="31"/>
      <c r="G143" s="171">
        <f t="shared" ref="G143:G148" si="17">SUM(D143:F143)</f>
        <v>0</v>
      </c>
      <c r="H143" s="34"/>
      <c r="I143" s="31"/>
      <c r="J143" s="31"/>
      <c r="K143" s="31"/>
      <c r="L143" s="35"/>
    </row>
    <row r="144" spans="1:15" x14ac:dyDescent="0.25">
      <c r="A144" s="630"/>
      <c r="B144" s="646"/>
      <c r="C144" s="29">
        <v>2016</v>
      </c>
      <c r="D144" s="30"/>
      <c r="E144" s="31"/>
      <c r="F144" s="31"/>
      <c r="G144" s="171">
        <f t="shared" si="17"/>
        <v>0</v>
      </c>
      <c r="H144" s="34"/>
      <c r="I144" s="31"/>
      <c r="J144" s="31"/>
      <c r="K144" s="31"/>
      <c r="L144" s="35"/>
    </row>
    <row r="145" spans="1:12" x14ac:dyDescent="0.25">
      <c r="A145" s="630"/>
      <c r="B145" s="646"/>
      <c r="C145" s="29">
        <v>2017</v>
      </c>
      <c r="D145" s="36"/>
      <c r="E145" s="37"/>
      <c r="F145" s="37"/>
      <c r="G145" s="171">
        <f t="shared" si="17"/>
        <v>0</v>
      </c>
      <c r="H145" s="39"/>
      <c r="I145" s="37"/>
      <c r="J145" s="37"/>
      <c r="K145" s="37"/>
      <c r="L145" s="40"/>
    </row>
    <row r="146" spans="1:12" x14ac:dyDescent="0.25">
      <c r="A146" s="630"/>
      <c r="B146" s="646"/>
      <c r="C146" s="29">
        <v>2018</v>
      </c>
      <c r="D146" s="30"/>
      <c r="E146" s="31"/>
      <c r="F146" s="31"/>
      <c r="G146" s="171">
        <f t="shared" si="17"/>
        <v>0</v>
      </c>
      <c r="H146" s="34"/>
      <c r="I146" s="31"/>
      <c r="J146" s="31"/>
      <c r="K146" s="31"/>
      <c r="L146" s="35"/>
    </row>
    <row r="147" spans="1:12" x14ac:dyDescent="0.25">
      <c r="A147" s="630"/>
      <c r="B147" s="646"/>
      <c r="C147" s="29">
        <v>2019</v>
      </c>
      <c r="D147" s="30"/>
      <c r="E147" s="31"/>
      <c r="F147" s="31"/>
      <c r="G147" s="171">
        <f t="shared" si="17"/>
        <v>0</v>
      </c>
      <c r="H147" s="34"/>
      <c r="I147" s="31"/>
      <c r="J147" s="31"/>
      <c r="K147" s="31"/>
      <c r="L147" s="35"/>
    </row>
    <row r="148" spans="1:12" x14ac:dyDescent="0.25">
      <c r="A148" s="630"/>
      <c r="B148" s="646"/>
      <c r="C148" s="29">
        <v>2020</v>
      </c>
      <c r="D148" s="30">
        <v>1169</v>
      </c>
      <c r="E148" s="31">
        <v>165</v>
      </c>
      <c r="F148" s="31">
        <v>337</v>
      </c>
      <c r="G148" s="171">
        <f t="shared" si="17"/>
        <v>1671</v>
      </c>
      <c r="H148" s="34"/>
      <c r="I148" s="31">
        <v>99</v>
      </c>
      <c r="J148" s="31">
        <v>5</v>
      </c>
      <c r="K148" s="31"/>
      <c r="L148" s="35">
        <v>1567</v>
      </c>
    </row>
    <row r="149" spans="1:12" ht="15.75" thickBot="1" x14ac:dyDescent="0.3">
      <c r="A149" s="647"/>
      <c r="B149" s="648"/>
      <c r="C149" s="41" t="s">
        <v>13</v>
      </c>
      <c r="D149" s="42">
        <f t="shared" ref="D149:L149" si="18">SUM(D142:D148)</f>
        <v>1169</v>
      </c>
      <c r="E149" s="43">
        <f t="shared" si="18"/>
        <v>165</v>
      </c>
      <c r="F149" s="43">
        <f t="shared" si="18"/>
        <v>337</v>
      </c>
      <c r="G149" s="45">
        <f t="shared" si="18"/>
        <v>1671</v>
      </c>
      <c r="H149" s="46">
        <f t="shared" si="18"/>
        <v>0</v>
      </c>
      <c r="I149" s="43">
        <f t="shared" si="18"/>
        <v>99</v>
      </c>
      <c r="J149" s="43">
        <f t="shared" si="18"/>
        <v>5</v>
      </c>
      <c r="K149" s="43">
        <f t="shared" si="18"/>
        <v>0</v>
      </c>
      <c r="L149" s="47">
        <f t="shared" si="18"/>
        <v>1567</v>
      </c>
    </row>
    <row r="150" spans="1:12" x14ac:dyDescent="0.25">
      <c r="B150" s="9"/>
    </row>
    <row r="151" spans="1:12" x14ac:dyDescent="0.25">
      <c r="B151" s="9"/>
    </row>
    <row r="152" spans="1:12" ht="21" x14ac:dyDescent="0.35">
      <c r="A152" s="172" t="s">
        <v>95</v>
      </c>
      <c r="B152" s="55"/>
      <c r="C152" s="54"/>
      <c r="D152" s="56"/>
      <c r="E152" s="56"/>
      <c r="F152" s="56"/>
      <c r="G152" s="56"/>
      <c r="H152" s="56"/>
      <c r="I152" s="56"/>
      <c r="J152" s="56"/>
      <c r="K152" s="56"/>
      <c r="L152" s="56"/>
    </row>
    <row r="153" spans="1:12" ht="15.75" thickBot="1" x14ac:dyDescent="0.3">
      <c r="A153" s="75"/>
      <c r="B153" s="76"/>
    </row>
    <row r="154" spans="1:12" s="10" customFormat="1" ht="65.25" x14ac:dyDescent="0.3">
      <c r="A154" s="173" t="s">
        <v>96</v>
      </c>
      <c r="B154" s="174" t="s">
        <v>97</v>
      </c>
      <c r="C154" s="175" t="s">
        <v>98</v>
      </c>
      <c r="D154" s="176" t="s">
        <v>99</v>
      </c>
      <c r="E154" s="177" t="s">
        <v>100</v>
      </c>
      <c r="F154" s="177" t="s">
        <v>101</v>
      </c>
      <c r="G154" s="178" t="s">
        <v>102</v>
      </c>
    </row>
    <row r="155" spans="1:12" ht="15" customHeight="1" x14ac:dyDescent="0.25">
      <c r="A155" s="623"/>
      <c r="B155" s="624"/>
      <c r="C155" s="29">
        <v>2014</v>
      </c>
      <c r="D155" s="30"/>
      <c r="E155" s="31"/>
      <c r="F155" s="31"/>
      <c r="G155" s="35"/>
    </row>
    <row r="156" spans="1:12" x14ac:dyDescent="0.25">
      <c r="A156" s="623"/>
      <c r="B156" s="624"/>
      <c r="C156" s="29">
        <v>2015</v>
      </c>
      <c r="D156" s="30"/>
      <c r="E156" s="31"/>
      <c r="F156" s="31"/>
      <c r="G156" s="35"/>
    </row>
    <row r="157" spans="1:12" x14ac:dyDescent="0.25">
      <c r="A157" s="623"/>
      <c r="B157" s="624"/>
      <c r="C157" s="29">
        <v>2016</v>
      </c>
      <c r="D157" s="30"/>
      <c r="E157" s="31"/>
      <c r="F157" s="31"/>
      <c r="G157" s="35"/>
    </row>
    <row r="158" spans="1:12" x14ac:dyDescent="0.25">
      <c r="A158" s="623"/>
      <c r="B158" s="624"/>
      <c r="C158" s="29">
        <v>2017</v>
      </c>
      <c r="D158" s="36"/>
      <c r="E158" s="37"/>
      <c r="F158" s="37"/>
      <c r="G158" s="40"/>
    </row>
    <row r="159" spans="1:12" x14ac:dyDescent="0.25">
      <c r="A159" s="623"/>
      <c r="B159" s="624"/>
      <c r="C159" s="29">
        <v>2018</v>
      </c>
      <c r="D159" s="30"/>
      <c r="E159" s="31"/>
      <c r="F159" s="31"/>
      <c r="G159" s="35"/>
    </row>
    <row r="160" spans="1:12" x14ac:dyDescent="0.25">
      <c r="A160" s="623"/>
      <c r="B160" s="624"/>
      <c r="C160" s="29">
        <v>2019</v>
      </c>
      <c r="D160" s="30"/>
      <c r="E160" s="31"/>
      <c r="F160" s="31"/>
      <c r="G160" s="35"/>
    </row>
    <row r="161" spans="1:9" x14ac:dyDescent="0.25">
      <c r="A161" s="623"/>
      <c r="B161" s="624"/>
      <c r="C161" s="29">
        <v>2020</v>
      </c>
      <c r="D161" s="179"/>
      <c r="E161" s="180"/>
      <c r="F161" s="180"/>
      <c r="G161" s="181"/>
    </row>
    <row r="162" spans="1:9" ht="15.75" thickBot="1" x14ac:dyDescent="0.3">
      <c r="A162" s="625"/>
      <c r="B162" s="626"/>
      <c r="C162" s="41" t="s">
        <v>13</v>
      </c>
      <c r="D162" s="42">
        <f>SUM(D155:D161)</f>
        <v>0</v>
      </c>
      <c r="E162" s="42">
        <f t="shared" ref="E162:G162" si="19">SUM(E155:E161)</f>
        <v>0</v>
      </c>
      <c r="F162" s="42">
        <f t="shared" si="19"/>
        <v>0</v>
      </c>
      <c r="G162" s="47">
        <f t="shared" si="19"/>
        <v>0</v>
      </c>
    </row>
    <row r="163" spans="1:9" x14ac:dyDescent="0.25">
      <c r="B163" s="9"/>
    </row>
    <row r="164" spans="1:9" ht="15.75" thickBot="1" x14ac:dyDescent="0.3">
      <c r="B164" s="9"/>
    </row>
    <row r="165" spans="1:9" ht="18.75" x14ac:dyDescent="0.3">
      <c r="A165" s="182" t="s">
        <v>103</v>
      </c>
      <c r="B165" s="230" t="s">
        <v>104</v>
      </c>
      <c r="C165" s="184">
        <v>2014</v>
      </c>
      <c r="D165" s="184">
        <v>2015</v>
      </c>
      <c r="E165" s="184">
        <v>2016</v>
      </c>
      <c r="F165" s="184">
        <v>2017</v>
      </c>
      <c r="G165" s="184">
        <v>2018</v>
      </c>
      <c r="H165" s="184">
        <v>2019</v>
      </c>
      <c r="I165" s="185">
        <v>2020</v>
      </c>
    </row>
    <row r="166" spans="1:9" ht="50.25" customHeight="1" x14ac:dyDescent="0.25">
      <c r="A166" s="231" t="s">
        <v>105</v>
      </c>
      <c r="C166" s="232">
        <f>SUM(C167:C169)</f>
        <v>0</v>
      </c>
      <c r="D166" s="188">
        <f t="shared" ref="D166:I166" si="20">SUM(D167:D169)</f>
        <v>0</v>
      </c>
      <c r="E166" s="188">
        <f t="shared" si="20"/>
        <v>0</v>
      </c>
      <c r="F166" s="188">
        <f t="shared" si="20"/>
        <v>0</v>
      </c>
      <c r="G166" s="188">
        <f t="shared" si="20"/>
        <v>0</v>
      </c>
      <c r="H166" s="188">
        <f t="shared" si="20"/>
        <v>0</v>
      </c>
      <c r="I166" s="189">
        <f t="shared" si="20"/>
        <v>818281.87</v>
      </c>
    </row>
    <row r="167" spans="1:9" ht="25.5" x14ac:dyDescent="0.25">
      <c r="A167" s="233" t="s">
        <v>106</v>
      </c>
      <c r="B167" s="357" t="s">
        <v>262</v>
      </c>
      <c r="C167" s="234"/>
      <c r="D167" s="65"/>
      <c r="E167" s="65"/>
      <c r="F167" s="69"/>
      <c r="G167" s="65"/>
      <c r="H167" s="65"/>
      <c r="I167" s="193">
        <v>606788.69999999995</v>
      </c>
    </row>
    <row r="168" spans="1:9" ht="51" x14ac:dyDescent="0.25">
      <c r="A168" s="233" t="s">
        <v>107</v>
      </c>
      <c r="B168" s="357" t="s">
        <v>263</v>
      </c>
      <c r="C168" s="234"/>
      <c r="D168" s="65"/>
      <c r="E168" s="65"/>
      <c r="F168" s="69"/>
      <c r="G168" s="65"/>
      <c r="H168" s="65"/>
      <c r="I168" s="193">
        <v>211493.17</v>
      </c>
    </row>
    <row r="169" spans="1:9" ht="51" x14ac:dyDescent="0.25">
      <c r="A169" s="233" t="s">
        <v>108</v>
      </c>
      <c r="B169" s="357" t="s">
        <v>264</v>
      </c>
      <c r="C169" s="234"/>
      <c r="D169" s="65"/>
      <c r="E169" s="65"/>
      <c r="F169" s="69"/>
      <c r="G169" s="65"/>
      <c r="H169" s="65"/>
      <c r="I169" s="193">
        <v>0</v>
      </c>
    </row>
    <row r="170" spans="1:9" ht="63.75" x14ac:dyDescent="0.25">
      <c r="A170" s="231" t="s">
        <v>109</v>
      </c>
      <c r="B170" s="357" t="s">
        <v>265</v>
      </c>
      <c r="C170" s="234"/>
      <c r="D170" s="65"/>
      <c r="E170" s="65"/>
      <c r="F170" s="69"/>
      <c r="G170" s="65"/>
      <c r="H170" s="65"/>
      <c r="I170" s="193">
        <v>233318.57</v>
      </c>
    </row>
    <row r="171" spans="1:9" ht="16.5" thickBot="1" x14ac:dyDescent="0.3">
      <c r="A171" s="358" t="s">
        <v>110</v>
      </c>
      <c r="B171" s="359"/>
      <c r="C171" s="360">
        <f t="shared" ref="C171:I171" si="21">C166+C170</f>
        <v>0</v>
      </c>
      <c r="D171" s="197">
        <f t="shared" si="21"/>
        <v>0</v>
      </c>
      <c r="E171" s="197">
        <f t="shared" si="21"/>
        <v>0</v>
      </c>
      <c r="F171" s="197">
        <f t="shared" si="21"/>
        <v>0</v>
      </c>
      <c r="G171" s="197">
        <f t="shared" si="21"/>
        <v>0</v>
      </c>
      <c r="H171" s="197">
        <f t="shared" si="21"/>
        <v>0</v>
      </c>
      <c r="I171" s="47">
        <f t="shared" si="21"/>
        <v>1051600.44</v>
      </c>
    </row>
  </sheetData>
  <mergeCells count="49">
    <mergeCell ref="A142:B149"/>
    <mergeCell ref="A155:B162"/>
    <mergeCell ref="I129:O129"/>
    <mergeCell ref="A131:B138"/>
    <mergeCell ref="A140:A141"/>
    <mergeCell ref="B140:B141"/>
    <mergeCell ref="C140:C141"/>
    <mergeCell ref="D140:G140"/>
    <mergeCell ref="H140:L140"/>
    <mergeCell ref="C106:C107"/>
    <mergeCell ref="A108:B115"/>
    <mergeCell ref="A118:B125"/>
    <mergeCell ref="A129:A130"/>
    <mergeCell ref="B129:B130"/>
    <mergeCell ref="C129:C130"/>
    <mergeCell ref="A85:B92"/>
    <mergeCell ref="A94:A95"/>
    <mergeCell ref="B94:B95"/>
    <mergeCell ref="A96:B102"/>
    <mergeCell ref="A106:A107"/>
    <mergeCell ref="B106:B107"/>
    <mergeCell ref="D72:D73"/>
    <mergeCell ref="A74:B81"/>
    <mergeCell ref="A83:A84"/>
    <mergeCell ref="B83:B84"/>
    <mergeCell ref="C83:C84"/>
    <mergeCell ref="D83:D84"/>
    <mergeCell ref="A72:A73"/>
    <mergeCell ref="B72:B73"/>
    <mergeCell ref="C72:C73"/>
    <mergeCell ref="A50:B57"/>
    <mergeCell ref="A61:A62"/>
    <mergeCell ref="B61:B62"/>
    <mergeCell ref="C61:C62"/>
    <mergeCell ref="A63:B70"/>
    <mergeCell ref="D34:D35"/>
    <mergeCell ref="A36:B43"/>
    <mergeCell ref="A48:A49"/>
    <mergeCell ref="B48:B49"/>
    <mergeCell ref="C48:C49"/>
    <mergeCell ref="D48:D49"/>
    <mergeCell ref="A34:A35"/>
    <mergeCell ref="B34:B35"/>
    <mergeCell ref="C34:C35"/>
    <mergeCell ref="B10:B11"/>
    <mergeCell ref="C10:C11"/>
    <mergeCell ref="A12:B19"/>
    <mergeCell ref="C21:C22"/>
    <mergeCell ref="A23:B30"/>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S177"/>
  <sheetViews>
    <sheetView topLeftCell="B1" workbookViewId="0">
      <selection activeCell="F19" sqref="F19:G19"/>
    </sheetView>
  </sheetViews>
  <sheetFormatPr defaultColWidth="8.85546875" defaultRowHeight="15" x14ac:dyDescent="0.25"/>
  <cols>
    <col min="1" max="1" width="87.28515625" customWidth="1"/>
    <col min="2" max="2" width="29.42578125" customWidth="1"/>
    <col min="3" max="3" width="15.7109375" customWidth="1"/>
    <col min="4" max="4" width="16.140625" customWidth="1"/>
    <col min="5" max="5" width="15.28515625" customWidth="1"/>
    <col min="6" max="6" width="18.42578125" customWidth="1"/>
    <col min="7" max="7" width="15.85546875" customWidth="1"/>
    <col min="8" max="8" width="16" customWidth="1"/>
    <col min="9" max="9" width="16.42578125" customWidth="1"/>
    <col min="10" max="10" width="17" customWidth="1"/>
    <col min="11" max="11" width="16.85546875" customWidth="1"/>
    <col min="12" max="12" width="17" customWidth="1"/>
    <col min="13" max="13" width="15.42578125" customWidth="1"/>
    <col min="14" max="14" width="14.85546875" customWidth="1"/>
    <col min="15" max="15" width="13.140625" customWidth="1"/>
    <col min="16" max="17" width="11.85546875" customWidth="1"/>
    <col min="18" max="18" width="12" customWidth="1"/>
  </cols>
  <sheetData>
    <row r="1" spans="1:17" s="1" customFormat="1" ht="31.5" x14ac:dyDescent="0.5">
      <c r="A1" s="1" t="s">
        <v>0</v>
      </c>
    </row>
    <row r="2" spans="1:17" s="2" customFormat="1" ht="15.75" x14ac:dyDescent="0.25"/>
    <row r="3" spans="1:17" s="2" customFormat="1" ht="15.75" x14ac:dyDescent="0.25">
      <c r="A3" s="3" t="s">
        <v>1</v>
      </c>
    </row>
    <row r="4" spans="1:17" s="2" customFormat="1" ht="15.75" x14ac:dyDescent="0.25">
      <c r="A4" s="4" t="s">
        <v>266</v>
      </c>
    </row>
    <row r="5" spans="1:17" s="2" customFormat="1" ht="15.75" x14ac:dyDescent="0.25">
      <c r="A5" s="5" t="s">
        <v>2</v>
      </c>
    </row>
    <row r="6" spans="1:17" s="2" customFormat="1" ht="15.75" x14ac:dyDescent="0.25"/>
    <row r="8" spans="1:17" ht="21" x14ac:dyDescent="0.35">
      <c r="A8" s="6" t="s">
        <v>3</v>
      </c>
      <c r="B8" s="7"/>
      <c r="C8" s="8"/>
      <c r="D8" s="8"/>
      <c r="E8" s="8"/>
      <c r="F8" s="8"/>
      <c r="G8" s="8"/>
      <c r="H8" s="8"/>
      <c r="I8" s="8"/>
      <c r="J8" s="8"/>
      <c r="K8" s="8"/>
      <c r="L8" s="8"/>
      <c r="M8" s="8"/>
      <c r="N8" s="8"/>
    </row>
    <row r="9" spans="1:17" ht="15.75" thickBot="1" x14ac:dyDescent="0.3">
      <c r="B9" s="9"/>
      <c r="O9" s="10"/>
      <c r="P9" s="10"/>
    </row>
    <row r="10" spans="1:17" s="10" customFormat="1" ht="18.75" x14ac:dyDescent="0.3">
      <c r="A10" s="11"/>
      <c r="B10" s="690" t="s">
        <v>4</v>
      </c>
      <c r="C10" s="692" t="s">
        <v>5</v>
      </c>
      <c r="D10" s="12"/>
      <c r="E10" s="13"/>
      <c r="F10" s="14" t="s">
        <v>6</v>
      </c>
      <c r="G10" s="15"/>
      <c r="H10" s="16"/>
      <c r="I10" s="17" t="s">
        <v>7</v>
      </c>
      <c r="J10" s="13"/>
      <c r="K10" s="13"/>
      <c r="L10" s="13"/>
      <c r="M10" s="13"/>
      <c r="N10" s="13"/>
      <c r="O10" s="18"/>
    </row>
    <row r="11" spans="1:17" s="10" customFormat="1" ht="90" customHeight="1" x14ac:dyDescent="0.3">
      <c r="A11" s="19" t="s">
        <v>8</v>
      </c>
      <c r="B11" s="691"/>
      <c r="C11" s="693"/>
      <c r="D11" s="20" t="s">
        <v>9</v>
      </c>
      <c r="E11" s="21" t="s">
        <v>10</v>
      </c>
      <c r="F11" s="22" t="s">
        <v>11</v>
      </c>
      <c r="G11" s="23" t="s">
        <v>12</v>
      </c>
      <c r="H11" s="24" t="s">
        <v>13</v>
      </c>
      <c r="I11" s="25" t="s">
        <v>14</v>
      </c>
      <c r="J11" s="26" t="s">
        <v>15</v>
      </c>
      <c r="K11" s="26" t="s">
        <v>16</v>
      </c>
      <c r="L11" s="27" t="s">
        <v>17</v>
      </c>
      <c r="M11" s="27" t="s">
        <v>18</v>
      </c>
      <c r="N11" s="27" t="s">
        <v>19</v>
      </c>
      <c r="O11" s="28" t="s">
        <v>20</v>
      </c>
    </row>
    <row r="12" spans="1:17" ht="15" customHeight="1" x14ac:dyDescent="0.25">
      <c r="A12" s="630" t="s">
        <v>21</v>
      </c>
      <c r="B12" s="646"/>
      <c r="C12" s="29">
        <v>2014</v>
      </c>
      <c r="D12" s="30"/>
      <c r="E12" s="31"/>
      <c r="F12" s="31"/>
      <c r="G12" s="32"/>
      <c r="H12" s="33">
        <f>SUM(D12:G12)</f>
        <v>0</v>
      </c>
      <c r="I12" s="34"/>
      <c r="J12" s="31"/>
      <c r="K12" s="31"/>
      <c r="L12" s="31"/>
      <c r="M12" s="31"/>
      <c r="N12" s="31"/>
      <c r="O12" s="35"/>
      <c r="P12" s="10"/>
      <c r="Q12" s="10"/>
    </row>
    <row r="13" spans="1:17" x14ac:dyDescent="0.25">
      <c r="A13" s="630"/>
      <c r="B13" s="646"/>
      <c r="C13" s="29">
        <v>2015</v>
      </c>
      <c r="D13" s="30"/>
      <c r="E13" s="31"/>
      <c r="F13" s="31"/>
      <c r="G13" s="32"/>
      <c r="H13" s="33">
        <f t="shared" ref="H13:H18" si="0">SUM(D13:G13)</f>
        <v>0</v>
      </c>
      <c r="I13" s="34"/>
      <c r="J13" s="31"/>
      <c r="K13" s="31"/>
      <c r="L13" s="31"/>
      <c r="M13" s="31"/>
      <c r="N13" s="31"/>
      <c r="O13" s="35"/>
      <c r="P13" s="10"/>
      <c r="Q13" s="10"/>
    </row>
    <row r="14" spans="1:17" x14ac:dyDescent="0.25">
      <c r="A14" s="630"/>
      <c r="B14" s="646"/>
      <c r="C14" s="29">
        <v>2016</v>
      </c>
      <c r="D14" s="30"/>
      <c r="E14" s="31"/>
      <c r="F14" s="31"/>
      <c r="G14" s="32"/>
      <c r="H14" s="33">
        <f t="shared" si="0"/>
        <v>0</v>
      </c>
      <c r="I14" s="34"/>
      <c r="J14" s="31"/>
      <c r="K14" s="31"/>
      <c r="L14" s="31"/>
      <c r="M14" s="31"/>
      <c r="N14" s="31"/>
      <c r="O14" s="35"/>
      <c r="P14" s="10"/>
      <c r="Q14" s="10"/>
    </row>
    <row r="15" spans="1:17" x14ac:dyDescent="0.25">
      <c r="A15" s="630"/>
      <c r="B15" s="646"/>
      <c r="C15" s="29">
        <v>2017</v>
      </c>
      <c r="D15" s="36"/>
      <c r="E15" s="37"/>
      <c r="F15" s="37"/>
      <c r="G15" s="38"/>
      <c r="H15" s="33">
        <f t="shared" si="0"/>
        <v>0</v>
      </c>
      <c r="I15" s="39"/>
      <c r="J15" s="37"/>
      <c r="K15" s="37"/>
      <c r="L15" s="37"/>
      <c r="M15" s="37"/>
      <c r="N15" s="37"/>
      <c r="O15" s="40"/>
      <c r="P15" s="10"/>
      <c r="Q15" s="10"/>
    </row>
    <row r="16" spans="1:17" x14ac:dyDescent="0.25">
      <c r="A16" s="630"/>
      <c r="B16" s="646"/>
      <c r="C16" s="29">
        <v>2018</v>
      </c>
      <c r="D16" s="30"/>
      <c r="E16" s="31"/>
      <c r="F16" s="31"/>
      <c r="G16" s="32"/>
      <c r="H16" s="33">
        <f t="shared" si="0"/>
        <v>0</v>
      </c>
      <c r="I16" s="34"/>
      <c r="J16" s="31"/>
      <c r="K16" s="31"/>
      <c r="L16" s="31"/>
      <c r="M16" s="31"/>
      <c r="N16" s="31"/>
      <c r="O16" s="35"/>
      <c r="P16" s="10"/>
      <c r="Q16" s="10"/>
    </row>
    <row r="17" spans="1:17" x14ac:dyDescent="0.25">
      <c r="A17" s="630"/>
      <c r="B17" s="646"/>
      <c r="C17" s="29">
        <v>2019</v>
      </c>
      <c r="D17" s="30"/>
      <c r="E17" s="31"/>
      <c r="F17" s="31"/>
      <c r="G17" s="32"/>
      <c r="H17" s="33">
        <f t="shared" si="0"/>
        <v>0</v>
      </c>
      <c r="I17" s="34"/>
      <c r="J17" s="31"/>
      <c r="K17" s="31"/>
      <c r="L17" s="31"/>
      <c r="M17" s="31"/>
      <c r="N17" s="31"/>
      <c r="O17" s="35"/>
      <c r="P17" s="10"/>
      <c r="Q17" s="10"/>
    </row>
    <row r="18" spans="1:17" x14ac:dyDescent="0.25">
      <c r="A18" s="630"/>
      <c r="B18" s="646"/>
      <c r="C18" s="29">
        <v>2020</v>
      </c>
      <c r="D18" s="30">
        <v>27</v>
      </c>
      <c r="E18" s="31"/>
      <c r="F18" s="31"/>
      <c r="G18" s="30">
        <v>5</v>
      </c>
      <c r="H18" s="33">
        <f t="shared" si="0"/>
        <v>32</v>
      </c>
      <c r="I18" s="30">
        <v>3</v>
      </c>
      <c r="J18" s="30">
        <v>1</v>
      </c>
      <c r="K18" s="30">
        <v>1</v>
      </c>
      <c r="L18" s="31"/>
      <c r="M18" s="31"/>
      <c r="N18" s="30">
        <v>27</v>
      </c>
      <c r="O18" s="35"/>
      <c r="P18" s="10"/>
      <c r="Q18" s="10"/>
    </row>
    <row r="19" spans="1:17" ht="77.25" customHeight="1" thickBot="1" x14ac:dyDescent="0.3">
      <c r="A19" s="647"/>
      <c r="B19" s="648"/>
      <c r="C19" s="41" t="s">
        <v>13</v>
      </c>
      <c r="D19" s="42">
        <f>SUM(D12:D18)</f>
        <v>27</v>
      </c>
      <c r="E19" s="43">
        <f>SUM(E12:E18)</f>
        <v>0</v>
      </c>
      <c r="F19" s="43">
        <f>SUM(F12:F18)</f>
        <v>0</v>
      </c>
      <c r="G19" s="43">
        <f>SUM(G12:G18)</f>
        <v>5</v>
      </c>
      <c r="H19" s="45">
        <f>SUM(D19:G19)</f>
        <v>32</v>
      </c>
      <c r="I19" s="43">
        <f t="shared" ref="I19:O19" si="1">SUM(I12:I18)</f>
        <v>3</v>
      </c>
      <c r="J19" s="46">
        <f t="shared" si="1"/>
        <v>1</v>
      </c>
      <c r="K19" s="43">
        <f t="shared" si="1"/>
        <v>1</v>
      </c>
      <c r="L19" s="43">
        <f t="shared" si="1"/>
        <v>0</v>
      </c>
      <c r="M19" s="43">
        <f t="shared" si="1"/>
        <v>0</v>
      </c>
      <c r="N19" s="43">
        <f t="shared" si="1"/>
        <v>27</v>
      </c>
      <c r="O19" s="47">
        <f t="shared" si="1"/>
        <v>0</v>
      </c>
      <c r="P19" s="10"/>
      <c r="Q19" s="10"/>
    </row>
    <row r="20" spans="1:17" ht="15.75" thickBot="1" x14ac:dyDescent="0.3">
      <c r="B20" s="9"/>
      <c r="D20" s="48"/>
      <c r="O20" s="10"/>
      <c r="P20" s="10"/>
    </row>
    <row r="21" spans="1:17" s="10" customFormat="1" ht="18.75" x14ac:dyDescent="0.3">
      <c r="A21" s="11"/>
      <c r="B21" s="49"/>
      <c r="C21" s="692" t="s">
        <v>5</v>
      </c>
      <c r="D21" s="12"/>
      <c r="E21" s="13"/>
      <c r="F21" s="14" t="s">
        <v>6</v>
      </c>
      <c r="G21" s="15"/>
      <c r="H21" s="16"/>
    </row>
    <row r="22" spans="1:17" s="10" customFormat="1" ht="44.25" customHeight="1" x14ac:dyDescent="0.3">
      <c r="A22" s="50" t="s">
        <v>22</v>
      </c>
      <c r="B22" s="289" t="s">
        <v>23</v>
      </c>
      <c r="C22" s="693"/>
      <c r="D22" s="20" t="s">
        <v>9</v>
      </c>
      <c r="E22" s="22" t="s">
        <v>10</v>
      </c>
      <c r="F22" s="22" t="s">
        <v>11</v>
      </c>
      <c r="G22" s="23" t="s">
        <v>12</v>
      </c>
      <c r="H22" s="24" t="s">
        <v>13</v>
      </c>
    </row>
    <row r="23" spans="1:17" ht="15" customHeight="1" x14ac:dyDescent="0.25">
      <c r="A23" s="630" t="s">
        <v>21</v>
      </c>
      <c r="B23" s="646"/>
      <c r="C23" s="29">
        <v>2014</v>
      </c>
      <c r="D23" s="30"/>
      <c r="E23" s="31"/>
      <c r="F23" s="31"/>
      <c r="G23" s="32"/>
      <c r="H23" s="33">
        <f>SUM(D23:G23)</f>
        <v>0</v>
      </c>
    </row>
    <row r="24" spans="1:17" x14ac:dyDescent="0.25">
      <c r="A24" s="630"/>
      <c r="B24" s="646"/>
      <c r="C24" s="29">
        <v>2015</v>
      </c>
      <c r="D24" s="30"/>
      <c r="E24" s="31"/>
      <c r="F24" s="31"/>
      <c r="G24" s="32"/>
      <c r="H24" s="33">
        <f t="shared" ref="H24:H29" si="2">SUM(D24:G24)</f>
        <v>0</v>
      </c>
    </row>
    <row r="25" spans="1:17" x14ac:dyDescent="0.25">
      <c r="A25" s="630"/>
      <c r="B25" s="646"/>
      <c r="C25" s="29">
        <v>2016</v>
      </c>
      <c r="D25" s="30"/>
      <c r="E25" s="31"/>
      <c r="F25" s="31"/>
      <c r="G25" s="32"/>
      <c r="H25" s="33">
        <f t="shared" si="2"/>
        <v>0</v>
      </c>
    </row>
    <row r="26" spans="1:17" x14ac:dyDescent="0.25">
      <c r="A26" s="630"/>
      <c r="B26" s="646"/>
      <c r="C26" s="29">
        <v>2017</v>
      </c>
      <c r="D26" s="36"/>
      <c r="E26" s="37"/>
      <c r="F26" s="37"/>
      <c r="G26" s="38"/>
      <c r="H26" s="33">
        <f t="shared" si="2"/>
        <v>0</v>
      </c>
    </row>
    <row r="27" spans="1:17" x14ac:dyDescent="0.25">
      <c r="A27" s="630"/>
      <c r="B27" s="646"/>
      <c r="C27" s="29">
        <v>2018</v>
      </c>
      <c r="D27" s="30"/>
      <c r="E27" s="31"/>
      <c r="F27" s="31"/>
      <c r="G27" s="32"/>
      <c r="H27" s="33">
        <f t="shared" si="2"/>
        <v>0</v>
      </c>
    </row>
    <row r="28" spans="1:17" x14ac:dyDescent="0.25">
      <c r="A28" s="630"/>
      <c r="B28" s="646"/>
      <c r="C28" s="29">
        <v>2019</v>
      </c>
      <c r="D28" s="30"/>
      <c r="E28" s="31"/>
      <c r="F28" s="31"/>
      <c r="G28" s="32"/>
      <c r="H28" s="33">
        <f t="shared" si="2"/>
        <v>0</v>
      </c>
    </row>
    <row r="29" spans="1:17" x14ac:dyDescent="0.25">
      <c r="A29" s="630"/>
      <c r="B29" s="646"/>
      <c r="C29" s="29">
        <v>2020</v>
      </c>
      <c r="D29" s="30">
        <v>987</v>
      </c>
      <c r="E29" s="31"/>
      <c r="F29" s="31"/>
      <c r="G29" s="30">
        <v>1561</v>
      </c>
      <c r="H29" s="33">
        <f t="shared" si="2"/>
        <v>2548</v>
      </c>
    </row>
    <row r="30" spans="1:17" ht="24" customHeight="1" thickBot="1" x14ac:dyDescent="0.3">
      <c r="A30" s="647"/>
      <c r="B30" s="648"/>
      <c r="C30" s="41" t="s">
        <v>13</v>
      </c>
      <c r="D30" s="42">
        <f>SUM(D23:D29)</f>
        <v>987</v>
      </c>
      <c r="E30" s="43">
        <f>SUM(E23:E29)</f>
        <v>0</v>
      </c>
      <c r="F30" s="43">
        <f>SUM(F23:F29)</f>
        <v>0</v>
      </c>
      <c r="G30" s="43">
        <f>SUM(G23:G29)</f>
        <v>1561</v>
      </c>
      <c r="H30" s="45">
        <f t="shared" ref="H30" si="3">SUM(D30:F30)</f>
        <v>987</v>
      </c>
    </row>
    <row r="31" spans="1:17" x14ac:dyDescent="0.25">
      <c r="A31" s="52"/>
      <c r="B31" s="53"/>
      <c r="D31" s="48"/>
    </row>
    <row r="32" spans="1:17" ht="21" x14ac:dyDescent="0.35">
      <c r="A32" s="54" t="s">
        <v>24</v>
      </c>
      <c r="B32" s="55"/>
      <c r="C32" s="54"/>
      <c r="D32" s="56"/>
      <c r="E32" s="56"/>
      <c r="F32" s="56"/>
      <c r="G32" s="56"/>
      <c r="H32" s="56"/>
      <c r="I32" s="56"/>
      <c r="J32" s="56"/>
      <c r="K32" s="56"/>
      <c r="L32" s="56"/>
      <c r="M32" s="56"/>
      <c r="N32" s="56"/>
      <c r="O32" s="56"/>
    </row>
    <row r="33" spans="1:13" ht="15.75" thickBot="1" x14ac:dyDescent="0.3">
      <c r="B33" s="9"/>
    </row>
    <row r="34" spans="1:13" ht="21" customHeight="1" x14ac:dyDescent="0.25">
      <c r="A34" s="684" t="s">
        <v>25</v>
      </c>
      <c r="B34" s="686" t="s">
        <v>26</v>
      </c>
      <c r="C34" s="688" t="s">
        <v>5</v>
      </c>
      <c r="D34" s="670" t="s">
        <v>27</v>
      </c>
      <c r="E34" s="57" t="s">
        <v>7</v>
      </c>
      <c r="F34" s="58"/>
      <c r="G34" s="58"/>
      <c r="H34" s="58"/>
      <c r="I34" s="58"/>
      <c r="J34" s="58"/>
      <c r="K34" s="59"/>
    </row>
    <row r="35" spans="1:13" ht="98.25" customHeight="1" x14ac:dyDescent="0.25">
      <c r="A35" s="685"/>
      <c r="B35" s="687"/>
      <c r="C35" s="689"/>
      <c r="D35" s="671"/>
      <c r="E35" s="60" t="s">
        <v>14</v>
      </c>
      <c r="F35" s="61" t="s">
        <v>15</v>
      </c>
      <c r="G35" s="61" t="s">
        <v>16</v>
      </c>
      <c r="H35" s="62" t="s">
        <v>17</v>
      </c>
      <c r="I35" s="62" t="s">
        <v>28</v>
      </c>
      <c r="J35" s="63" t="s">
        <v>19</v>
      </c>
      <c r="K35" s="64" t="s">
        <v>20</v>
      </c>
    </row>
    <row r="36" spans="1:13" ht="15" customHeight="1" x14ac:dyDescent="0.25">
      <c r="A36" s="623" t="s">
        <v>267</v>
      </c>
      <c r="B36" s="624"/>
      <c r="C36" s="29">
        <v>2014</v>
      </c>
      <c r="D36" s="65"/>
      <c r="E36" s="66"/>
      <c r="F36" s="67"/>
      <c r="G36" s="67"/>
      <c r="H36" s="67"/>
      <c r="I36" s="67"/>
      <c r="J36" s="67"/>
      <c r="K36" s="68"/>
    </row>
    <row r="37" spans="1:13" x14ac:dyDescent="0.25">
      <c r="A37" s="623"/>
      <c r="B37" s="624"/>
      <c r="C37" s="29">
        <v>2015</v>
      </c>
      <c r="D37" s="65"/>
      <c r="E37" s="34"/>
      <c r="F37" s="31"/>
      <c r="G37" s="31"/>
      <c r="H37" s="31"/>
      <c r="I37" s="31"/>
      <c r="J37" s="31"/>
      <c r="K37" s="35"/>
    </row>
    <row r="38" spans="1:13" x14ac:dyDescent="0.25">
      <c r="A38" s="623"/>
      <c r="B38" s="624"/>
      <c r="C38" s="29">
        <v>2016</v>
      </c>
      <c r="D38" s="65"/>
      <c r="E38" s="34"/>
      <c r="F38" s="31"/>
      <c r="G38" s="31"/>
      <c r="H38" s="31"/>
      <c r="I38" s="31"/>
      <c r="J38" s="31"/>
      <c r="K38" s="35"/>
    </row>
    <row r="39" spans="1:13" x14ac:dyDescent="0.25">
      <c r="A39" s="623"/>
      <c r="B39" s="624"/>
      <c r="C39" s="29">
        <v>2017</v>
      </c>
      <c r="D39" s="69"/>
      <c r="E39" s="39"/>
      <c r="F39" s="37"/>
      <c r="G39" s="37"/>
      <c r="H39" s="37"/>
      <c r="I39" s="37"/>
      <c r="J39" s="37"/>
      <c r="K39" s="40"/>
    </row>
    <row r="40" spans="1:13" x14ac:dyDescent="0.25">
      <c r="A40" s="623"/>
      <c r="B40" s="624"/>
      <c r="C40" s="29">
        <v>2018</v>
      </c>
      <c r="D40" s="65"/>
      <c r="E40" s="34"/>
      <c r="F40" s="31"/>
      <c r="G40" s="31"/>
      <c r="H40" s="31"/>
      <c r="I40" s="31"/>
      <c r="J40" s="31"/>
      <c r="K40" s="35"/>
    </row>
    <row r="41" spans="1:13" x14ac:dyDescent="0.25">
      <c r="A41" s="623"/>
      <c r="B41" s="624"/>
      <c r="C41" s="29">
        <v>2019</v>
      </c>
      <c r="D41" s="65"/>
      <c r="E41" s="34"/>
      <c r="F41" s="31"/>
      <c r="G41" s="31"/>
      <c r="H41" s="31"/>
      <c r="I41" s="31"/>
      <c r="J41" s="31"/>
      <c r="K41" s="35"/>
    </row>
    <row r="42" spans="1:13" ht="17.25" customHeight="1" x14ac:dyDescent="0.25">
      <c r="A42" s="623"/>
      <c r="B42" s="624"/>
      <c r="C42" s="29">
        <v>2020</v>
      </c>
      <c r="D42" s="30">
        <v>6</v>
      </c>
      <c r="E42" s="30">
        <v>2</v>
      </c>
      <c r="F42" s="31"/>
      <c r="G42" s="31"/>
      <c r="H42" s="31"/>
      <c r="I42" s="31"/>
      <c r="J42" s="30">
        <v>4</v>
      </c>
      <c r="K42" s="35"/>
    </row>
    <row r="43" spans="1:13" ht="35.25" customHeight="1" thickBot="1" x14ac:dyDescent="0.3">
      <c r="A43" s="625"/>
      <c r="B43" s="626"/>
      <c r="C43" s="41" t="s">
        <v>13</v>
      </c>
      <c r="D43" s="70">
        <f>SUM(D36:D42)</f>
        <v>6</v>
      </c>
      <c r="E43" s="46">
        <f t="shared" ref="E43:J43" si="4">SUM(E36:E42)</f>
        <v>2</v>
      </c>
      <c r="F43" s="43">
        <f t="shared" si="4"/>
        <v>0</v>
      </c>
      <c r="G43" s="43">
        <f t="shared" si="4"/>
        <v>0</v>
      </c>
      <c r="H43" s="43">
        <f t="shared" si="4"/>
        <v>0</v>
      </c>
      <c r="I43" s="43">
        <f t="shared" si="4"/>
        <v>0</v>
      </c>
      <c r="J43" s="43">
        <f t="shared" si="4"/>
        <v>4</v>
      </c>
      <c r="K43" s="47">
        <f>SUM(K36:K42)</f>
        <v>0</v>
      </c>
    </row>
    <row r="44" spans="1:13" x14ac:dyDescent="0.25">
      <c r="B44" s="9"/>
    </row>
    <row r="45" spans="1:13" x14ac:dyDescent="0.25">
      <c r="B45" s="9"/>
    </row>
    <row r="46" spans="1:13" ht="21" x14ac:dyDescent="0.35">
      <c r="A46" s="71" t="s">
        <v>30</v>
      </c>
      <c r="B46" s="72"/>
      <c r="C46" s="71"/>
      <c r="D46" s="73"/>
      <c r="E46" s="73"/>
      <c r="F46" s="73"/>
      <c r="G46" s="73"/>
      <c r="H46" s="73"/>
      <c r="I46" s="73"/>
      <c r="J46" s="73"/>
      <c r="K46" s="73"/>
      <c r="L46" s="74"/>
      <c r="M46" s="74"/>
    </row>
    <row r="47" spans="1:13" ht="14.25" customHeight="1" thickBot="1" x14ac:dyDescent="0.3">
      <c r="A47" s="75"/>
      <c r="B47" s="76"/>
    </row>
    <row r="48" spans="1:13" ht="14.25" customHeight="1" x14ac:dyDescent="0.25">
      <c r="A48" s="676" t="s">
        <v>31</v>
      </c>
      <c r="B48" s="678" t="s">
        <v>32</v>
      </c>
      <c r="C48" s="680" t="s">
        <v>5</v>
      </c>
      <c r="D48" s="682" t="s">
        <v>33</v>
      </c>
      <c r="E48" s="77" t="s">
        <v>7</v>
      </c>
      <c r="F48" s="78"/>
      <c r="G48" s="78"/>
      <c r="H48" s="78"/>
      <c r="I48" s="78"/>
      <c r="J48" s="78"/>
      <c r="K48" s="79"/>
    </row>
    <row r="49" spans="1:14" s="10" customFormat="1" ht="117" customHeight="1" x14ac:dyDescent="0.25">
      <c r="A49" s="677"/>
      <c r="B49" s="679"/>
      <c r="C49" s="681"/>
      <c r="D49" s="683"/>
      <c r="E49" s="80" t="s">
        <v>14</v>
      </c>
      <c r="F49" s="81" t="s">
        <v>15</v>
      </c>
      <c r="G49" s="81" t="s">
        <v>16</v>
      </c>
      <c r="H49" s="82" t="s">
        <v>17</v>
      </c>
      <c r="I49" s="82" t="s">
        <v>28</v>
      </c>
      <c r="J49" s="83" t="s">
        <v>19</v>
      </c>
      <c r="K49" s="84" t="s">
        <v>20</v>
      </c>
    </row>
    <row r="50" spans="1:14" ht="15" customHeight="1" x14ac:dyDescent="0.25">
      <c r="A50" s="630" t="s">
        <v>21</v>
      </c>
      <c r="B50" s="646"/>
      <c r="C50" s="29">
        <v>2014</v>
      </c>
      <c r="D50" s="85"/>
      <c r="E50" s="34"/>
      <c r="F50" s="31"/>
      <c r="G50" s="31"/>
      <c r="H50" s="31"/>
      <c r="I50" s="31"/>
      <c r="J50" s="31"/>
      <c r="K50" s="35"/>
    </row>
    <row r="51" spans="1:14" x14ac:dyDescent="0.25">
      <c r="A51" s="630"/>
      <c r="B51" s="646"/>
      <c r="C51" s="29">
        <v>2015</v>
      </c>
      <c r="D51" s="85"/>
      <c r="E51" s="34"/>
      <c r="F51" s="31"/>
      <c r="G51" s="31"/>
      <c r="H51" s="31"/>
      <c r="I51" s="31"/>
      <c r="J51" s="31"/>
      <c r="K51" s="35"/>
    </row>
    <row r="52" spans="1:14" x14ac:dyDescent="0.25">
      <c r="A52" s="630"/>
      <c r="B52" s="646"/>
      <c r="C52" s="29">
        <v>2016</v>
      </c>
      <c r="D52" s="85"/>
      <c r="E52" s="34"/>
      <c r="F52" s="31"/>
      <c r="G52" s="31"/>
      <c r="H52" s="31"/>
      <c r="I52" s="31"/>
      <c r="J52" s="31"/>
      <c r="K52" s="35"/>
    </row>
    <row r="53" spans="1:14" x14ac:dyDescent="0.25">
      <c r="A53" s="630"/>
      <c r="B53" s="646"/>
      <c r="C53" s="29">
        <v>2017</v>
      </c>
      <c r="D53" s="86"/>
      <c r="E53" s="39"/>
      <c r="F53" s="37"/>
      <c r="G53" s="37"/>
      <c r="H53" s="37"/>
      <c r="I53" s="37"/>
      <c r="J53" s="37"/>
      <c r="K53" s="40"/>
    </row>
    <row r="54" spans="1:14" x14ac:dyDescent="0.25">
      <c r="A54" s="630"/>
      <c r="B54" s="646"/>
      <c r="C54" s="29">
        <v>2018</v>
      </c>
      <c r="D54" s="85"/>
      <c r="E54" s="34"/>
      <c r="F54" s="31"/>
      <c r="G54" s="31"/>
      <c r="H54" s="31"/>
      <c r="I54" s="31"/>
      <c r="J54" s="31"/>
      <c r="K54" s="35"/>
    </row>
    <row r="55" spans="1:14" x14ac:dyDescent="0.25">
      <c r="A55" s="630"/>
      <c r="B55" s="646"/>
      <c r="C55" s="29">
        <v>2019</v>
      </c>
      <c r="D55" s="85"/>
      <c r="E55" s="34"/>
      <c r="F55" s="31"/>
      <c r="G55" s="31"/>
      <c r="H55" s="31"/>
      <c r="I55" s="31"/>
      <c r="J55" s="31"/>
      <c r="K55" s="35"/>
    </row>
    <row r="56" spans="1:14" x14ac:dyDescent="0.25">
      <c r="A56" s="630"/>
      <c r="B56" s="646"/>
      <c r="C56" s="29">
        <v>2020</v>
      </c>
      <c r="D56" s="85">
        <v>3</v>
      </c>
      <c r="E56" s="85">
        <v>2</v>
      </c>
      <c r="F56" s="31"/>
      <c r="G56" s="31"/>
      <c r="H56" s="31"/>
      <c r="I56" s="31"/>
      <c r="J56" s="85">
        <v>1</v>
      </c>
      <c r="K56" s="35"/>
    </row>
    <row r="57" spans="1:14" ht="94.9" customHeight="1" thickBot="1" x14ac:dyDescent="0.3">
      <c r="A57" s="647"/>
      <c r="B57" s="648"/>
      <c r="C57" s="41" t="s">
        <v>13</v>
      </c>
      <c r="D57" s="87">
        <f t="shared" ref="D57:I57" si="5">SUM(D50:D56)</f>
        <v>3</v>
      </c>
      <c r="E57" s="46">
        <f t="shared" si="5"/>
        <v>2</v>
      </c>
      <c r="F57" s="43">
        <f t="shared" si="5"/>
        <v>0</v>
      </c>
      <c r="G57" s="43">
        <f t="shared" si="5"/>
        <v>0</v>
      </c>
      <c r="H57" s="43">
        <f t="shared" si="5"/>
        <v>0</v>
      </c>
      <c r="I57" s="43">
        <f t="shared" si="5"/>
        <v>0</v>
      </c>
      <c r="J57" s="43">
        <f>SUM(J50:J56)</f>
        <v>1</v>
      </c>
      <c r="K57" s="47">
        <f>SUM(K50:K56)</f>
        <v>0</v>
      </c>
    </row>
    <row r="58" spans="1:14" x14ac:dyDescent="0.25">
      <c r="B58" s="9"/>
    </row>
    <row r="59" spans="1:14" ht="21" x14ac:dyDescent="0.35">
      <c r="A59" s="88" t="s">
        <v>34</v>
      </c>
      <c r="B59" s="89"/>
      <c r="C59" s="88"/>
      <c r="D59" s="90"/>
      <c r="E59" s="90"/>
      <c r="F59" s="90"/>
      <c r="G59" s="90"/>
      <c r="H59" s="90"/>
      <c r="I59" s="90"/>
      <c r="J59" s="90"/>
      <c r="K59" s="90"/>
      <c r="L59" s="90"/>
      <c r="M59" s="10"/>
    </row>
    <row r="60" spans="1:14" ht="15" customHeight="1" thickBot="1" x14ac:dyDescent="0.4">
      <c r="A60" s="91"/>
      <c r="B60" s="76"/>
      <c r="M60" s="10"/>
    </row>
    <row r="61" spans="1:14" s="10" customFormat="1" x14ac:dyDescent="0.25">
      <c r="A61" s="665" t="s">
        <v>35</v>
      </c>
      <c r="B61" s="657" t="s">
        <v>36</v>
      </c>
      <c r="C61" s="666" t="s">
        <v>5</v>
      </c>
      <c r="D61" s="92"/>
      <c r="E61" s="93"/>
      <c r="F61" s="94" t="s">
        <v>37</v>
      </c>
      <c r="G61" s="95"/>
      <c r="H61" s="95"/>
      <c r="I61" s="95"/>
      <c r="J61" s="95"/>
      <c r="K61" s="95"/>
      <c r="L61" s="96"/>
      <c r="N61" s="97"/>
    </row>
    <row r="62" spans="1:14" s="10" customFormat="1" ht="90" customHeight="1" x14ac:dyDescent="0.25">
      <c r="A62" s="656"/>
      <c r="B62" s="658"/>
      <c r="C62" s="667"/>
      <c r="D62" s="98" t="s">
        <v>38</v>
      </c>
      <c r="E62" s="99" t="s">
        <v>39</v>
      </c>
      <c r="F62" s="100" t="s">
        <v>14</v>
      </c>
      <c r="G62" s="101" t="s">
        <v>15</v>
      </c>
      <c r="H62" s="101" t="s">
        <v>16</v>
      </c>
      <c r="I62" s="102" t="s">
        <v>17</v>
      </c>
      <c r="J62" s="102" t="s">
        <v>28</v>
      </c>
      <c r="K62" s="103" t="s">
        <v>19</v>
      </c>
      <c r="L62" s="104" t="s">
        <v>20</v>
      </c>
    </row>
    <row r="63" spans="1:14" x14ac:dyDescent="0.25">
      <c r="A63" s="630" t="s">
        <v>268</v>
      </c>
      <c r="B63" s="646"/>
      <c r="C63" s="29">
        <v>2014</v>
      </c>
      <c r="D63" s="30"/>
      <c r="E63" s="31"/>
      <c r="F63" s="34"/>
      <c r="G63" s="31"/>
      <c r="H63" s="31"/>
      <c r="I63" s="31"/>
      <c r="J63" s="31"/>
      <c r="K63" s="31"/>
      <c r="L63" s="35"/>
      <c r="M63" s="10"/>
    </row>
    <row r="64" spans="1:14" x14ac:dyDescent="0.25">
      <c r="A64" s="630"/>
      <c r="B64" s="646"/>
      <c r="C64" s="29">
        <v>2015</v>
      </c>
      <c r="D64" s="30"/>
      <c r="E64" s="31"/>
      <c r="F64" s="34"/>
      <c r="G64" s="31"/>
      <c r="H64" s="31"/>
      <c r="I64" s="31"/>
      <c r="J64" s="31"/>
      <c r="K64" s="31"/>
      <c r="L64" s="35"/>
      <c r="M64" s="10"/>
    </row>
    <row r="65" spans="1:13" x14ac:dyDescent="0.25">
      <c r="A65" s="630"/>
      <c r="B65" s="646"/>
      <c r="C65" s="29">
        <v>2016</v>
      </c>
      <c r="D65" s="30"/>
      <c r="E65" s="31"/>
      <c r="F65" s="34"/>
      <c r="G65" s="31"/>
      <c r="H65" s="31"/>
      <c r="I65" s="31"/>
      <c r="J65" s="31"/>
      <c r="K65" s="31"/>
      <c r="L65" s="35"/>
      <c r="M65" s="10"/>
    </row>
    <row r="66" spans="1:13" x14ac:dyDescent="0.25">
      <c r="A66" s="630"/>
      <c r="B66" s="646"/>
      <c r="C66" s="29">
        <v>2017</v>
      </c>
      <c r="D66" s="36"/>
      <c r="E66" s="37"/>
      <c r="F66" s="39"/>
      <c r="G66" s="37"/>
      <c r="H66" s="37"/>
      <c r="I66" s="37"/>
      <c r="J66" s="37"/>
      <c r="K66" s="37"/>
      <c r="L66" s="40"/>
      <c r="M66" s="10"/>
    </row>
    <row r="67" spans="1:13" x14ac:dyDescent="0.25">
      <c r="A67" s="630"/>
      <c r="B67" s="646"/>
      <c r="C67" s="29">
        <v>2018</v>
      </c>
      <c r="D67" s="30"/>
      <c r="E67" s="31"/>
      <c r="F67" s="34"/>
      <c r="G67" s="31"/>
      <c r="H67" s="31"/>
      <c r="I67" s="31"/>
      <c r="J67" s="31"/>
      <c r="K67" s="31"/>
      <c r="L67" s="35"/>
      <c r="M67" s="10"/>
    </row>
    <row r="68" spans="1:13" x14ac:dyDescent="0.25">
      <c r="A68" s="630"/>
      <c r="B68" s="646"/>
      <c r="C68" s="29">
        <v>2019</v>
      </c>
      <c r="D68" s="30"/>
      <c r="E68" s="31"/>
      <c r="F68" s="34"/>
      <c r="G68" s="31"/>
      <c r="H68" s="31"/>
      <c r="I68" s="31"/>
      <c r="J68" s="31"/>
      <c r="K68" s="31"/>
      <c r="L68" s="35"/>
      <c r="M68" s="10"/>
    </row>
    <row r="69" spans="1:13" x14ac:dyDescent="0.25">
      <c r="A69" s="630"/>
      <c r="B69" s="646"/>
      <c r="C69" s="29">
        <v>2020</v>
      </c>
      <c r="D69" s="36">
        <v>1</v>
      </c>
      <c r="E69" s="37">
        <v>8</v>
      </c>
      <c r="F69" s="34"/>
      <c r="G69" s="31"/>
      <c r="H69" s="31"/>
      <c r="I69" s="31"/>
      <c r="J69" s="31"/>
      <c r="K69" s="31"/>
      <c r="L69" s="35">
        <v>1</v>
      </c>
      <c r="M69" s="10"/>
    </row>
    <row r="70" spans="1:13" ht="33" customHeight="1" thickBot="1" x14ac:dyDescent="0.3">
      <c r="A70" s="647"/>
      <c r="B70" s="648"/>
      <c r="C70" s="41" t="s">
        <v>13</v>
      </c>
      <c r="D70" s="42">
        <f t="shared" ref="D70:K70" si="6">SUM(D63:D69)</f>
        <v>1</v>
      </c>
      <c r="E70" s="43">
        <f t="shared" si="6"/>
        <v>8</v>
      </c>
      <c r="F70" s="46">
        <f t="shared" si="6"/>
        <v>0</v>
      </c>
      <c r="G70" s="43">
        <f t="shared" si="6"/>
        <v>0</v>
      </c>
      <c r="H70" s="43">
        <f t="shared" si="6"/>
        <v>0</v>
      </c>
      <c r="I70" s="43">
        <f t="shared" si="6"/>
        <v>0</v>
      </c>
      <c r="J70" s="43">
        <f t="shared" si="6"/>
        <v>0</v>
      </c>
      <c r="K70" s="43">
        <f t="shared" si="6"/>
        <v>0</v>
      </c>
      <c r="L70" s="47">
        <f>SUM(L63:L69)</f>
        <v>1</v>
      </c>
      <c r="M70" s="10"/>
    </row>
    <row r="71" spans="1:13" ht="15.75" thickBot="1" x14ac:dyDescent="0.3">
      <c r="A71" s="105"/>
      <c r="B71" s="106"/>
      <c r="D71" s="48"/>
    </row>
    <row r="72" spans="1:13" s="10" customFormat="1" ht="18.95" customHeight="1" x14ac:dyDescent="0.25">
      <c r="A72" s="665" t="s">
        <v>40</v>
      </c>
      <c r="B72" s="657" t="s">
        <v>41</v>
      </c>
      <c r="C72" s="666" t="s">
        <v>5</v>
      </c>
      <c r="D72" s="663" t="s">
        <v>42</v>
      </c>
      <c r="E72" s="94" t="s">
        <v>43</v>
      </c>
      <c r="F72" s="95"/>
      <c r="G72" s="95"/>
      <c r="H72" s="95"/>
      <c r="I72" s="95"/>
      <c r="J72" s="95"/>
      <c r="K72" s="96"/>
      <c r="L72"/>
      <c r="M72" s="97"/>
    </row>
    <row r="73" spans="1:13" s="10" customFormat="1" ht="93.75" customHeight="1" x14ac:dyDescent="0.25">
      <c r="A73" s="656"/>
      <c r="B73" s="658"/>
      <c r="C73" s="667"/>
      <c r="D73" s="664"/>
      <c r="E73" s="100" t="s">
        <v>14</v>
      </c>
      <c r="F73" s="227" t="s">
        <v>15</v>
      </c>
      <c r="G73" s="101" t="s">
        <v>16</v>
      </c>
      <c r="H73" s="102" t="s">
        <v>17</v>
      </c>
      <c r="I73" s="102" t="s">
        <v>28</v>
      </c>
      <c r="J73" s="103" t="s">
        <v>19</v>
      </c>
      <c r="K73" s="104" t="s">
        <v>20</v>
      </c>
      <c r="L73"/>
    </row>
    <row r="74" spans="1:13" ht="15" customHeight="1" x14ac:dyDescent="0.25">
      <c r="A74" s="630" t="s">
        <v>21</v>
      </c>
      <c r="B74" s="646"/>
      <c r="C74" s="29">
        <v>2014</v>
      </c>
      <c r="D74" s="31"/>
      <c r="E74" s="34"/>
      <c r="F74" s="31"/>
      <c r="G74" s="31"/>
      <c r="H74" s="31"/>
      <c r="I74" s="31"/>
      <c r="J74" s="31"/>
      <c r="K74" s="35"/>
    </row>
    <row r="75" spans="1:13" x14ac:dyDescent="0.25">
      <c r="A75" s="630"/>
      <c r="B75" s="646"/>
      <c r="C75" s="29">
        <v>2015</v>
      </c>
      <c r="D75" s="31"/>
      <c r="E75" s="34"/>
      <c r="F75" s="31"/>
      <c r="G75" s="31"/>
      <c r="H75" s="31"/>
      <c r="I75" s="31"/>
      <c r="J75" s="31"/>
      <c r="K75" s="35"/>
    </row>
    <row r="76" spans="1:13" x14ac:dyDescent="0.25">
      <c r="A76" s="630"/>
      <c r="B76" s="646"/>
      <c r="C76" s="29">
        <v>2016</v>
      </c>
      <c r="D76" s="31"/>
      <c r="E76" s="34"/>
      <c r="F76" s="31"/>
      <c r="G76" s="31"/>
      <c r="H76" s="31"/>
      <c r="I76" s="31"/>
      <c r="J76" s="31"/>
      <c r="K76" s="35"/>
    </row>
    <row r="77" spans="1:13" x14ac:dyDescent="0.25">
      <c r="A77" s="630"/>
      <c r="B77" s="646"/>
      <c r="C77" s="29">
        <v>2017</v>
      </c>
      <c r="D77" s="37"/>
      <c r="E77" s="39"/>
      <c r="F77" s="37"/>
      <c r="G77" s="37"/>
      <c r="H77" s="37"/>
      <c r="I77" s="37"/>
      <c r="J77" s="37"/>
      <c r="K77" s="40"/>
    </row>
    <row r="78" spans="1:13" x14ac:dyDescent="0.25">
      <c r="A78" s="630"/>
      <c r="B78" s="646"/>
      <c r="C78" s="29">
        <v>2018</v>
      </c>
      <c r="D78" s="31"/>
      <c r="E78" s="34"/>
      <c r="F78" s="31"/>
      <c r="G78" s="31"/>
      <c r="H78" s="31"/>
      <c r="I78" s="31"/>
      <c r="J78" s="31"/>
      <c r="K78" s="35"/>
    </row>
    <row r="79" spans="1:13" x14ac:dyDescent="0.25">
      <c r="A79" s="630"/>
      <c r="B79" s="646"/>
      <c r="C79" s="29">
        <v>2019</v>
      </c>
      <c r="D79" s="31"/>
      <c r="E79" s="34"/>
      <c r="F79" s="31"/>
      <c r="G79" s="31"/>
      <c r="H79" s="31"/>
      <c r="I79" s="31"/>
      <c r="J79" s="31"/>
      <c r="K79" s="35"/>
    </row>
    <row r="80" spans="1:13" x14ac:dyDescent="0.25">
      <c r="A80" s="630"/>
      <c r="B80" s="646"/>
      <c r="C80" s="29">
        <v>2020</v>
      </c>
      <c r="D80" s="31"/>
      <c r="E80" s="34"/>
      <c r="F80" s="31"/>
      <c r="G80" s="31"/>
      <c r="H80" s="31"/>
      <c r="I80" s="31"/>
      <c r="J80" s="31"/>
      <c r="K80" s="35"/>
    </row>
    <row r="81" spans="1:14" ht="42" customHeight="1" thickBot="1" x14ac:dyDescent="0.3">
      <c r="A81" s="647"/>
      <c r="B81" s="648"/>
      <c r="C81" s="41" t="s">
        <v>13</v>
      </c>
      <c r="D81" s="43">
        <f t="shared" ref="D81:J81" si="7">SUM(D74:D80)</f>
        <v>0</v>
      </c>
      <c r="E81" s="46">
        <f t="shared" si="7"/>
        <v>0</v>
      </c>
      <c r="F81" s="43">
        <f t="shared" si="7"/>
        <v>0</v>
      </c>
      <c r="G81" s="43">
        <f t="shared" si="7"/>
        <v>0</v>
      </c>
      <c r="H81" s="43">
        <f t="shared" si="7"/>
        <v>0</v>
      </c>
      <c r="I81" s="43">
        <f t="shared" si="7"/>
        <v>0</v>
      </c>
      <c r="J81" s="43">
        <f t="shared" si="7"/>
        <v>0</v>
      </c>
      <c r="K81" s="47">
        <f>SUM(K74:K80)</f>
        <v>0</v>
      </c>
    </row>
    <row r="82" spans="1:14" ht="15" customHeight="1" thickBot="1" x14ac:dyDescent="0.4">
      <c r="A82" s="91"/>
      <c r="B82" s="76"/>
    </row>
    <row r="83" spans="1:14" ht="24.95" customHeight="1" x14ac:dyDescent="0.25">
      <c r="A83" s="665" t="s">
        <v>44</v>
      </c>
      <c r="B83" s="657" t="s">
        <v>41</v>
      </c>
      <c r="C83" s="666" t="s">
        <v>5</v>
      </c>
      <c r="D83" s="668" t="s">
        <v>45</v>
      </c>
      <c r="E83" s="94" t="s">
        <v>46</v>
      </c>
      <c r="F83" s="95"/>
      <c r="G83" s="95"/>
      <c r="H83" s="95"/>
      <c r="I83" s="95"/>
      <c r="J83" s="95"/>
      <c r="K83" s="96"/>
      <c r="L83" s="10"/>
    </row>
    <row r="84" spans="1:14" s="10" customFormat="1" ht="93.75" customHeight="1" x14ac:dyDescent="0.25">
      <c r="A84" s="656"/>
      <c r="B84" s="658"/>
      <c r="C84" s="667"/>
      <c r="D84" s="669"/>
      <c r="E84" s="100" t="s">
        <v>14</v>
      </c>
      <c r="F84" s="101" t="s">
        <v>15</v>
      </c>
      <c r="G84" s="101" t="s">
        <v>16</v>
      </c>
      <c r="H84" s="102" t="s">
        <v>17</v>
      </c>
      <c r="I84" s="102" t="s">
        <v>28</v>
      </c>
      <c r="J84" s="103" t="s">
        <v>19</v>
      </c>
      <c r="K84" s="104" t="s">
        <v>20</v>
      </c>
      <c r="L84"/>
    </row>
    <row r="85" spans="1:14" s="10" customFormat="1" ht="18" customHeight="1" x14ac:dyDescent="0.25">
      <c r="A85" s="630" t="s">
        <v>21</v>
      </c>
      <c r="B85" s="646"/>
      <c r="C85" s="29">
        <v>2014</v>
      </c>
      <c r="D85" s="31"/>
      <c r="E85" s="34"/>
      <c r="F85" s="31"/>
      <c r="G85" s="31"/>
      <c r="H85" s="31"/>
      <c r="I85" s="31"/>
      <c r="J85" s="31"/>
      <c r="K85" s="35"/>
      <c r="L85"/>
    </row>
    <row r="86" spans="1:14" ht="15.95" customHeight="1" x14ac:dyDescent="0.25">
      <c r="A86" s="630"/>
      <c r="B86" s="646"/>
      <c r="C86" s="29">
        <v>2015</v>
      </c>
      <c r="D86" s="31"/>
      <c r="E86" s="34"/>
      <c r="F86" s="31"/>
      <c r="G86" s="31"/>
      <c r="H86" s="31"/>
      <c r="I86" s="31"/>
      <c r="J86" s="31"/>
      <c r="K86" s="35"/>
    </row>
    <row r="87" spans="1:14" x14ac:dyDescent="0.25">
      <c r="A87" s="630"/>
      <c r="B87" s="646"/>
      <c r="C87" s="29">
        <v>2016</v>
      </c>
      <c r="D87" s="31"/>
      <c r="E87" s="34"/>
      <c r="F87" s="31"/>
      <c r="G87" s="31"/>
      <c r="H87" s="31"/>
      <c r="I87" s="31"/>
      <c r="J87" s="31"/>
      <c r="K87" s="35"/>
    </row>
    <row r="88" spans="1:14" x14ac:dyDescent="0.25">
      <c r="A88" s="630"/>
      <c r="B88" s="646"/>
      <c r="C88" s="29">
        <v>2017</v>
      </c>
      <c r="D88" s="37"/>
      <c r="E88" s="39"/>
      <c r="F88" s="37"/>
      <c r="G88" s="37"/>
      <c r="H88" s="37"/>
      <c r="I88" s="37"/>
      <c r="J88" s="37"/>
      <c r="K88" s="40"/>
    </row>
    <row r="89" spans="1:14" x14ac:dyDescent="0.25">
      <c r="A89" s="630"/>
      <c r="B89" s="646"/>
      <c r="C89" s="29">
        <v>2018</v>
      </c>
      <c r="D89" s="31"/>
      <c r="E89" s="34"/>
      <c r="F89" s="31"/>
      <c r="G89" s="31"/>
      <c r="H89" s="31"/>
      <c r="I89" s="31"/>
      <c r="J89" s="31"/>
      <c r="K89" s="35"/>
      <c r="L89" s="10"/>
    </row>
    <row r="90" spans="1:14" x14ac:dyDescent="0.25">
      <c r="A90" s="630"/>
      <c r="B90" s="646"/>
      <c r="C90" s="29">
        <v>2019</v>
      </c>
      <c r="D90" s="31"/>
      <c r="E90" s="34"/>
      <c r="F90" s="31"/>
      <c r="G90" s="31"/>
      <c r="H90" s="31"/>
      <c r="I90" s="31"/>
      <c r="J90" s="31"/>
      <c r="K90" s="35"/>
    </row>
    <row r="91" spans="1:14" x14ac:dyDescent="0.25">
      <c r="A91" s="630"/>
      <c r="B91" s="646"/>
      <c r="C91" s="29">
        <v>2020</v>
      </c>
      <c r="D91" s="31"/>
      <c r="E91" s="34"/>
      <c r="F91" s="31"/>
      <c r="G91" s="31"/>
      <c r="H91" s="31"/>
      <c r="I91" s="31"/>
      <c r="J91" s="31"/>
      <c r="K91" s="35"/>
    </row>
    <row r="92" spans="1:14" ht="18.95" customHeight="1" thickBot="1" x14ac:dyDescent="0.3">
      <c r="A92" s="647"/>
      <c r="B92" s="648"/>
      <c r="C92" s="41" t="s">
        <v>13</v>
      </c>
      <c r="D92" s="43">
        <f>SUM(D85:D91)</f>
        <v>0</v>
      </c>
      <c r="E92" s="46">
        <f t="shared" ref="E92:J92" si="8">SUM(E85:E91)</f>
        <v>0</v>
      </c>
      <c r="F92" s="43">
        <f t="shared" si="8"/>
        <v>0</v>
      </c>
      <c r="G92" s="43">
        <f t="shared" si="8"/>
        <v>0</v>
      </c>
      <c r="H92" s="43">
        <f t="shared" si="8"/>
        <v>0</v>
      </c>
      <c r="I92" s="43">
        <f t="shared" si="8"/>
        <v>0</v>
      </c>
      <c r="J92" s="43">
        <f t="shared" si="8"/>
        <v>0</v>
      </c>
      <c r="K92" s="47">
        <f>SUM(K85:K91)</f>
        <v>0</v>
      </c>
    </row>
    <row r="93" spans="1:14" ht="18.75" customHeight="1" thickBot="1" x14ac:dyDescent="0.4">
      <c r="A93" s="91"/>
      <c r="B93" s="76"/>
    </row>
    <row r="94" spans="1:14" x14ac:dyDescent="0.25">
      <c r="A94" s="655" t="s">
        <v>47</v>
      </c>
      <c r="B94" s="657" t="s">
        <v>48</v>
      </c>
      <c r="C94" s="290" t="s">
        <v>5</v>
      </c>
      <c r="D94" s="108" t="s">
        <v>49</v>
      </c>
      <c r="E94" s="109"/>
      <c r="F94" s="109"/>
      <c r="G94" s="110"/>
      <c r="H94" s="10"/>
      <c r="I94" s="10"/>
      <c r="J94" s="10"/>
      <c r="K94" s="10"/>
    </row>
    <row r="95" spans="1:14" ht="64.5" x14ac:dyDescent="0.25">
      <c r="A95" s="656"/>
      <c r="B95" s="658"/>
      <c r="C95" s="291"/>
      <c r="D95" s="98" t="s">
        <v>50</v>
      </c>
      <c r="E95" s="99" t="s">
        <v>51</v>
      </c>
      <c r="F95" s="99" t="s">
        <v>52</v>
      </c>
      <c r="G95" s="112" t="s">
        <v>13</v>
      </c>
      <c r="H95" s="10"/>
      <c r="I95" s="10"/>
      <c r="J95" s="10"/>
      <c r="K95" s="10"/>
      <c r="L95" s="10"/>
      <c r="M95" s="10"/>
      <c r="N95" s="10"/>
    </row>
    <row r="96" spans="1:14" s="10" customFormat="1" ht="26.25" customHeight="1" x14ac:dyDescent="0.25">
      <c r="A96" s="630" t="s">
        <v>21</v>
      </c>
      <c r="B96" s="646"/>
      <c r="C96" s="29">
        <v>2015</v>
      </c>
      <c r="D96" s="30"/>
      <c r="E96" s="31"/>
      <c r="F96" s="31"/>
      <c r="G96" s="33">
        <f t="shared" ref="G96:G100" si="9">SUM(D96:F96)</f>
        <v>0</v>
      </c>
      <c r="H96"/>
      <c r="I96"/>
      <c r="J96"/>
      <c r="K96"/>
    </row>
    <row r="97" spans="1:14" s="10" customFormat="1" ht="16.5" customHeight="1" x14ac:dyDescent="0.25">
      <c r="A97" s="630"/>
      <c r="B97" s="646"/>
      <c r="C97" s="29">
        <v>2016</v>
      </c>
      <c r="D97" s="30"/>
      <c r="E97" s="31"/>
      <c r="F97" s="31"/>
      <c r="G97" s="33">
        <f t="shared" si="9"/>
        <v>0</v>
      </c>
      <c r="H97"/>
      <c r="I97"/>
      <c r="J97"/>
      <c r="K97"/>
      <c r="L97"/>
      <c r="M97"/>
      <c r="N97"/>
    </row>
    <row r="98" spans="1:14" x14ac:dyDescent="0.25">
      <c r="A98" s="630"/>
      <c r="B98" s="646"/>
      <c r="C98" s="29">
        <v>2017</v>
      </c>
      <c r="D98" s="36"/>
      <c r="E98" s="37"/>
      <c r="F98" s="37"/>
      <c r="G98" s="33">
        <f t="shared" si="9"/>
        <v>0</v>
      </c>
    </row>
    <row r="99" spans="1:14" x14ac:dyDescent="0.25">
      <c r="A99" s="630"/>
      <c r="B99" s="646"/>
      <c r="C99" s="29">
        <v>2018</v>
      </c>
      <c r="D99" s="30"/>
      <c r="E99" s="31"/>
      <c r="F99" s="31"/>
      <c r="G99" s="33">
        <f t="shared" si="9"/>
        <v>0</v>
      </c>
    </row>
    <row r="100" spans="1:14" x14ac:dyDescent="0.25">
      <c r="A100" s="630"/>
      <c r="B100" s="646"/>
      <c r="C100" s="29">
        <v>2019</v>
      </c>
      <c r="D100" s="30"/>
      <c r="E100" s="31"/>
      <c r="F100" s="31"/>
      <c r="G100" s="33">
        <f t="shared" si="9"/>
        <v>0</v>
      </c>
    </row>
    <row r="101" spans="1:14" x14ac:dyDescent="0.25">
      <c r="A101" s="630"/>
      <c r="B101" s="646"/>
      <c r="C101" s="29">
        <v>2020</v>
      </c>
      <c r="D101" s="30">
        <v>45</v>
      </c>
      <c r="E101" s="31"/>
      <c r="F101" s="31"/>
      <c r="G101" s="33">
        <f>SUM(D101:F101)</f>
        <v>45</v>
      </c>
    </row>
    <row r="102" spans="1:14" ht="15.75" thickBot="1" x14ac:dyDescent="0.3">
      <c r="A102" s="647"/>
      <c r="B102" s="648"/>
      <c r="C102" s="41" t="s">
        <v>13</v>
      </c>
      <c r="D102" s="42">
        <f>SUM(D96:D101)</f>
        <v>45</v>
      </c>
      <c r="E102" s="43">
        <f>SUM(E96:E101)</f>
        <v>0</v>
      </c>
      <c r="F102" s="43">
        <f>SUM(F96:F101)</f>
        <v>0</v>
      </c>
      <c r="G102" s="113">
        <f>SUM(G95:G101)</f>
        <v>45</v>
      </c>
    </row>
    <row r="103" spans="1:14" x14ac:dyDescent="0.25">
      <c r="A103" s="106"/>
      <c r="B103" s="114"/>
      <c r="C103" s="48"/>
      <c r="D103" s="48"/>
      <c r="J103" s="75"/>
    </row>
    <row r="104" spans="1:14" ht="21" x14ac:dyDescent="0.35">
      <c r="A104" s="115" t="s">
        <v>53</v>
      </c>
      <c r="B104" s="116"/>
      <c r="C104" s="115"/>
      <c r="D104" s="117"/>
      <c r="E104" s="117"/>
      <c r="F104" s="117"/>
      <c r="G104" s="117"/>
      <c r="H104" s="117"/>
      <c r="I104" s="117"/>
      <c r="J104" s="117"/>
      <c r="K104" s="117"/>
      <c r="L104" s="117"/>
    </row>
    <row r="105" spans="1:14" ht="15.75" thickBot="1" x14ac:dyDescent="0.3">
      <c r="B105" s="9"/>
    </row>
    <row r="106" spans="1:14" s="10" customFormat="1" ht="47.25" customHeight="1" x14ac:dyDescent="0.25">
      <c r="A106" s="659" t="s">
        <v>54</v>
      </c>
      <c r="B106" s="661" t="s">
        <v>55</v>
      </c>
      <c r="C106" s="644" t="s">
        <v>5</v>
      </c>
      <c r="D106" s="118" t="s">
        <v>56</v>
      </c>
      <c r="E106" s="118"/>
      <c r="F106" s="119"/>
      <c r="G106" s="119"/>
      <c r="H106" s="120" t="s">
        <v>57</v>
      </c>
      <c r="I106" s="118"/>
      <c r="J106" s="121"/>
    </row>
    <row r="107" spans="1:14" s="10" customFormat="1" ht="87.75" customHeight="1" x14ac:dyDescent="0.25">
      <c r="A107" s="660"/>
      <c r="B107" s="662"/>
      <c r="C107" s="645"/>
      <c r="D107" s="122" t="s">
        <v>58</v>
      </c>
      <c r="E107" s="123" t="s">
        <v>59</v>
      </c>
      <c r="F107" s="124" t="s">
        <v>60</v>
      </c>
      <c r="G107" s="125" t="s">
        <v>61</v>
      </c>
      <c r="H107" s="122" t="s">
        <v>62</v>
      </c>
      <c r="I107" s="123" t="s">
        <v>63</v>
      </c>
      <c r="J107" s="126" t="s">
        <v>64</v>
      </c>
    </row>
    <row r="108" spans="1:14" x14ac:dyDescent="0.25">
      <c r="A108" s="630" t="s">
        <v>21</v>
      </c>
      <c r="B108" s="646"/>
      <c r="C108" s="127">
        <v>2014</v>
      </c>
      <c r="D108" s="30"/>
      <c r="E108" s="31"/>
      <c r="F108" s="128"/>
      <c r="G108" s="129">
        <f>SUM(D108:F108)</f>
        <v>0</v>
      </c>
      <c r="H108" s="30"/>
      <c r="I108" s="31"/>
      <c r="J108" s="35"/>
    </row>
    <row r="109" spans="1:14" x14ac:dyDescent="0.25">
      <c r="A109" s="630"/>
      <c r="B109" s="646"/>
      <c r="C109" s="127">
        <v>2015</v>
      </c>
      <c r="D109" s="30"/>
      <c r="E109" s="31"/>
      <c r="F109" s="128"/>
      <c r="G109" s="129">
        <f t="shared" ref="G109:G114" si="10">SUM(D109:F109)</f>
        <v>0</v>
      </c>
      <c r="H109" s="30"/>
      <c r="I109" s="31"/>
      <c r="J109" s="35"/>
    </row>
    <row r="110" spans="1:14" x14ac:dyDescent="0.25">
      <c r="A110" s="630"/>
      <c r="B110" s="646"/>
      <c r="C110" s="127">
        <v>2016</v>
      </c>
      <c r="D110" s="30"/>
      <c r="E110" s="31"/>
      <c r="F110" s="128"/>
      <c r="G110" s="129">
        <f t="shared" si="10"/>
        <v>0</v>
      </c>
      <c r="H110" s="30"/>
      <c r="I110" s="31"/>
      <c r="J110" s="35"/>
    </row>
    <row r="111" spans="1:14" x14ac:dyDescent="0.25">
      <c r="A111" s="630"/>
      <c r="B111" s="646"/>
      <c r="C111" s="127">
        <v>2017</v>
      </c>
      <c r="D111" s="36"/>
      <c r="E111" s="37"/>
      <c r="F111" s="130"/>
      <c r="G111" s="129">
        <f t="shared" si="10"/>
        <v>0</v>
      </c>
      <c r="H111" s="131"/>
      <c r="I111" s="132"/>
      <c r="J111" s="133"/>
    </row>
    <row r="112" spans="1:14" x14ac:dyDescent="0.25">
      <c r="A112" s="630"/>
      <c r="B112" s="646"/>
      <c r="C112" s="127">
        <v>2018</v>
      </c>
      <c r="D112" s="30"/>
      <c r="E112" s="31"/>
      <c r="F112" s="128"/>
      <c r="G112" s="129">
        <f t="shared" si="10"/>
        <v>0</v>
      </c>
      <c r="H112" s="30"/>
      <c r="I112" s="31"/>
      <c r="J112" s="35"/>
    </row>
    <row r="113" spans="1:19" x14ac:dyDescent="0.25">
      <c r="A113" s="630"/>
      <c r="B113" s="646"/>
      <c r="C113" s="127">
        <v>2019</v>
      </c>
      <c r="D113" s="30"/>
      <c r="E113" s="31"/>
      <c r="F113" s="128"/>
      <c r="G113" s="129">
        <f t="shared" si="10"/>
        <v>0</v>
      </c>
      <c r="H113" s="30"/>
      <c r="I113" s="31"/>
      <c r="J113" s="35"/>
    </row>
    <row r="114" spans="1:19" x14ac:dyDescent="0.25">
      <c r="A114" s="630"/>
      <c r="B114" s="646"/>
      <c r="C114" s="127">
        <v>2020</v>
      </c>
      <c r="D114" s="30"/>
      <c r="E114" s="31"/>
      <c r="F114" s="128"/>
      <c r="G114" s="129">
        <f t="shared" si="10"/>
        <v>0</v>
      </c>
      <c r="H114" s="30"/>
      <c r="I114" s="31"/>
      <c r="J114" s="35"/>
    </row>
    <row r="115" spans="1:19" ht="30.6" customHeight="1" thickBot="1" x14ac:dyDescent="0.3">
      <c r="A115" s="647"/>
      <c r="B115" s="648"/>
      <c r="C115" s="134" t="s">
        <v>13</v>
      </c>
      <c r="D115" s="42">
        <f t="shared" ref="D115:J115" si="11">SUM(D108:D114)</f>
        <v>0</v>
      </c>
      <c r="E115" s="43">
        <f t="shared" si="11"/>
        <v>0</v>
      </c>
      <c r="F115" s="135">
        <f t="shared" si="11"/>
        <v>0</v>
      </c>
      <c r="G115" s="135">
        <f t="shared" si="11"/>
        <v>0</v>
      </c>
      <c r="H115" s="42">
        <f t="shared" si="11"/>
        <v>0</v>
      </c>
      <c r="I115" s="43">
        <f t="shared" si="11"/>
        <v>0</v>
      </c>
      <c r="J115" s="136">
        <f t="shared" si="11"/>
        <v>0</v>
      </c>
    </row>
    <row r="116" spans="1:19" ht="17.100000000000001" customHeight="1" thickBot="1" x14ac:dyDescent="0.3">
      <c r="A116" s="137"/>
      <c r="B116" s="114"/>
      <c r="C116" s="138"/>
      <c r="D116" s="139"/>
      <c r="H116" s="140"/>
      <c r="K116" s="75"/>
    </row>
    <row r="117" spans="1:19" s="10" customFormat="1" ht="78" customHeight="1" x14ac:dyDescent="0.3">
      <c r="A117" s="141" t="s">
        <v>65</v>
      </c>
      <c r="B117" s="292" t="s">
        <v>36</v>
      </c>
      <c r="C117" s="143" t="s">
        <v>5</v>
      </c>
      <c r="D117" s="144" t="s">
        <v>66</v>
      </c>
      <c r="E117" s="145" t="s">
        <v>67</v>
      </c>
      <c r="F117" s="145" t="s">
        <v>68</v>
      </c>
      <c r="G117" s="145" t="s">
        <v>69</v>
      </c>
      <c r="H117" s="145" t="s">
        <v>70</v>
      </c>
      <c r="I117" s="146" t="s">
        <v>71</v>
      </c>
      <c r="J117" s="147" t="s">
        <v>72</v>
      </c>
      <c r="K117" s="147" t="s">
        <v>73</v>
      </c>
    </row>
    <row r="118" spans="1:19" x14ac:dyDescent="0.25">
      <c r="A118" s="630" t="s">
        <v>21</v>
      </c>
      <c r="B118" s="646"/>
      <c r="C118" s="29">
        <v>2014</v>
      </c>
      <c r="D118" s="34"/>
      <c r="E118" s="31"/>
      <c r="F118" s="31"/>
      <c r="G118" s="31"/>
      <c r="H118" s="31"/>
      <c r="I118" s="35"/>
      <c r="J118" s="148">
        <f t="shared" ref="J118:K124" si="12">D118+F118+H118</f>
        <v>0</v>
      </c>
      <c r="K118" s="148">
        <f t="shared" si="12"/>
        <v>0</v>
      </c>
    </row>
    <row r="119" spans="1:19" x14ac:dyDescent="0.25">
      <c r="A119" s="630"/>
      <c r="B119" s="646"/>
      <c r="C119" s="29">
        <v>2015</v>
      </c>
      <c r="D119" s="34"/>
      <c r="E119" s="31"/>
      <c r="F119" s="31"/>
      <c r="G119" s="31"/>
      <c r="H119" s="31"/>
      <c r="I119" s="35"/>
      <c r="J119" s="148">
        <f t="shared" si="12"/>
        <v>0</v>
      </c>
      <c r="K119" s="148">
        <f t="shared" si="12"/>
        <v>0</v>
      </c>
    </row>
    <row r="120" spans="1:19" x14ac:dyDescent="0.25">
      <c r="A120" s="630"/>
      <c r="B120" s="646"/>
      <c r="C120" s="29">
        <v>2016</v>
      </c>
      <c r="D120" s="34"/>
      <c r="E120" s="31"/>
      <c r="F120" s="31"/>
      <c r="G120" s="31"/>
      <c r="H120" s="31"/>
      <c r="I120" s="35"/>
      <c r="J120" s="148">
        <f t="shared" si="12"/>
        <v>0</v>
      </c>
      <c r="K120" s="148">
        <f t="shared" si="12"/>
        <v>0</v>
      </c>
    </row>
    <row r="121" spans="1:19" x14ac:dyDescent="0.25">
      <c r="A121" s="630"/>
      <c r="B121" s="646"/>
      <c r="C121" s="29">
        <v>2017</v>
      </c>
      <c r="D121" s="39"/>
      <c r="E121" s="37"/>
      <c r="F121" s="37"/>
      <c r="G121" s="37"/>
      <c r="H121" s="37"/>
      <c r="I121" s="40"/>
      <c r="J121" s="148">
        <f t="shared" si="12"/>
        <v>0</v>
      </c>
      <c r="K121" s="148">
        <f t="shared" si="12"/>
        <v>0</v>
      </c>
    </row>
    <row r="122" spans="1:19" x14ac:dyDescent="0.25">
      <c r="A122" s="630"/>
      <c r="B122" s="646"/>
      <c r="C122" s="29">
        <v>2018</v>
      </c>
      <c r="D122" s="34"/>
      <c r="E122" s="31"/>
      <c r="F122" s="31"/>
      <c r="G122" s="31"/>
      <c r="H122" s="31"/>
      <c r="I122" s="35"/>
      <c r="J122" s="148">
        <f t="shared" si="12"/>
        <v>0</v>
      </c>
      <c r="K122" s="148">
        <f t="shared" si="12"/>
        <v>0</v>
      </c>
    </row>
    <row r="123" spans="1:19" x14ac:dyDescent="0.25">
      <c r="A123" s="630"/>
      <c r="B123" s="646"/>
      <c r="C123" s="29">
        <v>2019</v>
      </c>
      <c r="D123" s="34"/>
      <c r="E123" s="31"/>
      <c r="F123" s="31"/>
      <c r="G123" s="31"/>
      <c r="H123" s="31"/>
      <c r="I123" s="35"/>
      <c r="J123" s="148">
        <f t="shared" si="12"/>
        <v>0</v>
      </c>
      <c r="K123" s="148">
        <f t="shared" si="12"/>
        <v>0</v>
      </c>
    </row>
    <row r="124" spans="1:19" x14ac:dyDescent="0.25">
      <c r="A124" s="630"/>
      <c r="B124" s="646"/>
      <c r="C124" s="29">
        <v>2020</v>
      </c>
      <c r="D124" s="34"/>
      <c r="E124" s="31"/>
      <c r="F124" s="31"/>
      <c r="G124" s="31"/>
      <c r="H124" s="31"/>
      <c r="I124" s="35"/>
      <c r="J124" s="148">
        <f t="shared" si="12"/>
        <v>0</v>
      </c>
      <c r="K124" s="148">
        <f t="shared" si="12"/>
        <v>0</v>
      </c>
    </row>
    <row r="125" spans="1:19" ht="51" customHeight="1" thickBot="1" x14ac:dyDescent="0.3">
      <c r="A125" s="647"/>
      <c r="B125" s="648"/>
      <c r="C125" s="41" t="s">
        <v>13</v>
      </c>
      <c r="D125" s="43">
        <f t="shared" ref="D125" si="13">SUM(D118:D124)</f>
        <v>0</v>
      </c>
      <c r="E125" s="43">
        <f>SUM(E118:E124)</f>
        <v>0</v>
      </c>
      <c r="F125" s="43">
        <f t="shared" ref="F125:I125" si="14">SUM(F118:F124)</f>
        <v>0</v>
      </c>
      <c r="G125" s="43">
        <f t="shared" si="14"/>
        <v>0</v>
      </c>
      <c r="H125" s="43">
        <f t="shared" si="14"/>
        <v>0</v>
      </c>
      <c r="I125" s="43">
        <f t="shared" si="14"/>
        <v>0</v>
      </c>
      <c r="J125" s="47">
        <f>SUM(J118:J124)</f>
        <v>0</v>
      </c>
      <c r="K125" s="47">
        <f>SUM(K118:K124)</f>
        <v>0</v>
      </c>
    </row>
    <row r="126" spans="1:19" ht="18.95" customHeight="1" x14ac:dyDescent="0.25">
      <c r="A126" s="149"/>
      <c r="B126" s="114"/>
      <c r="C126" s="48"/>
      <c r="D126" s="48"/>
      <c r="S126" s="75"/>
    </row>
    <row r="127" spans="1:19" ht="21" x14ac:dyDescent="0.35">
      <c r="A127" s="150" t="s">
        <v>74</v>
      </c>
      <c r="B127" s="151"/>
      <c r="C127" s="150"/>
      <c r="D127" s="152"/>
      <c r="E127" s="152"/>
      <c r="F127" s="152"/>
      <c r="G127" s="152"/>
      <c r="H127" s="152"/>
      <c r="I127" s="152"/>
      <c r="J127" s="152"/>
      <c r="K127" s="152"/>
      <c r="L127" s="152"/>
      <c r="M127" s="152"/>
      <c r="N127" s="152"/>
      <c r="O127" s="152"/>
    </row>
    <row r="128" spans="1:19" ht="21.75" thickBot="1" x14ac:dyDescent="0.4">
      <c r="A128" s="91"/>
      <c r="B128" s="76"/>
    </row>
    <row r="129" spans="1:15" s="10" customFormat="1" ht="27" customHeight="1" x14ac:dyDescent="0.25">
      <c r="A129" s="649" t="s">
        <v>75</v>
      </c>
      <c r="B129" s="651" t="s">
        <v>36</v>
      </c>
      <c r="C129" s="653" t="s">
        <v>76</v>
      </c>
      <c r="D129" s="153" t="s">
        <v>77</v>
      </c>
      <c r="E129" s="154"/>
      <c r="F129" s="154"/>
      <c r="G129" s="155"/>
      <c r="H129" s="156"/>
      <c r="I129" s="627" t="s">
        <v>7</v>
      </c>
      <c r="J129" s="628"/>
      <c r="K129" s="628"/>
      <c r="L129" s="628"/>
      <c r="M129" s="628"/>
      <c r="N129" s="628"/>
      <c r="O129" s="629"/>
    </row>
    <row r="130" spans="1:15" s="10" customFormat="1" ht="110.25" customHeight="1" x14ac:dyDescent="0.25">
      <c r="A130" s="650"/>
      <c r="B130" s="652"/>
      <c r="C130" s="654"/>
      <c r="D130" s="157" t="s">
        <v>78</v>
      </c>
      <c r="E130" s="158" t="s">
        <v>79</v>
      </c>
      <c r="F130" s="158" t="s">
        <v>80</v>
      </c>
      <c r="G130" s="159" t="s">
        <v>81</v>
      </c>
      <c r="H130" s="160" t="s">
        <v>82</v>
      </c>
      <c r="I130" s="161" t="s">
        <v>14</v>
      </c>
      <c r="J130" s="161" t="s">
        <v>15</v>
      </c>
      <c r="K130" s="158" t="s">
        <v>16</v>
      </c>
      <c r="L130" s="157" t="s">
        <v>17</v>
      </c>
      <c r="M130" s="157" t="s">
        <v>28</v>
      </c>
      <c r="N130" s="158" t="s">
        <v>19</v>
      </c>
      <c r="O130" s="162" t="s">
        <v>20</v>
      </c>
    </row>
    <row r="131" spans="1:15" ht="15" customHeight="1" x14ac:dyDescent="0.25">
      <c r="A131" s="632" t="s">
        <v>269</v>
      </c>
      <c r="B131" s="631"/>
      <c r="C131" s="29">
        <v>2014</v>
      </c>
      <c r="D131" s="30"/>
      <c r="E131" s="31"/>
      <c r="F131" s="31"/>
      <c r="G131" s="129">
        <f>SUM(D131:F131)</f>
        <v>0</v>
      </c>
      <c r="H131" s="85"/>
      <c r="I131" s="34"/>
      <c r="J131" s="31"/>
      <c r="K131" s="31"/>
      <c r="L131" s="31"/>
      <c r="M131" s="31"/>
      <c r="N131" s="31"/>
      <c r="O131" s="35"/>
    </row>
    <row r="132" spans="1:15" x14ac:dyDescent="0.25">
      <c r="A132" s="632"/>
      <c r="B132" s="631"/>
      <c r="C132" s="29">
        <v>2015</v>
      </c>
      <c r="D132" s="30"/>
      <c r="E132" s="31"/>
      <c r="F132" s="31"/>
      <c r="G132" s="129">
        <f t="shared" ref="G132:G137" si="15">SUM(D132:F132)</f>
        <v>0</v>
      </c>
      <c r="H132" s="85"/>
      <c r="I132" s="34"/>
      <c r="J132" s="31"/>
      <c r="K132" s="31"/>
      <c r="L132" s="31"/>
      <c r="M132" s="31"/>
      <c r="N132" s="31"/>
      <c r="O132" s="35"/>
    </row>
    <row r="133" spans="1:15" x14ac:dyDescent="0.25">
      <c r="A133" s="632"/>
      <c r="B133" s="631"/>
      <c r="C133" s="29">
        <v>2016</v>
      </c>
      <c r="D133" s="30"/>
      <c r="E133" s="31"/>
      <c r="F133" s="31"/>
      <c r="G133" s="129">
        <f t="shared" si="15"/>
        <v>0</v>
      </c>
      <c r="H133" s="85"/>
      <c r="I133" s="34"/>
      <c r="J133" s="31"/>
      <c r="K133" s="31"/>
      <c r="L133" s="31"/>
      <c r="M133" s="31"/>
      <c r="N133" s="31"/>
      <c r="O133" s="35"/>
    </row>
    <row r="134" spans="1:15" x14ac:dyDescent="0.25">
      <c r="A134" s="632"/>
      <c r="B134" s="631"/>
      <c r="C134" s="29">
        <v>2017</v>
      </c>
      <c r="D134" s="36"/>
      <c r="E134" s="37"/>
      <c r="F134" s="37"/>
      <c r="G134" s="129">
        <f t="shared" si="15"/>
        <v>0</v>
      </c>
      <c r="H134" s="85"/>
      <c r="I134" s="39"/>
      <c r="J134" s="37"/>
      <c r="K134" s="37"/>
      <c r="L134" s="37"/>
      <c r="M134" s="37"/>
      <c r="N134" s="37"/>
      <c r="O134" s="40"/>
    </row>
    <row r="135" spans="1:15" x14ac:dyDescent="0.25">
      <c r="A135" s="632"/>
      <c r="B135" s="631"/>
      <c r="C135" s="29">
        <v>2018</v>
      </c>
      <c r="D135" s="30"/>
      <c r="E135" s="31"/>
      <c r="F135" s="31"/>
      <c r="G135" s="129">
        <f t="shared" si="15"/>
        <v>0</v>
      </c>
      <c r="H135" s="85"/>
      <c r="I135" s="34"/>
      <c r="J135" s="31"/>
      <c r="K135" s="31"/>
      <c r="L135" s="31"/>
      <c r="M135" s="31"/>
      <c r="N135" s="31"/>
      <c r="O135" s="35"/>
    </row>
    <row r="136" spans="1:15" x14ac:dyDescent="0.25">
      <c r="A136" s="632"/>
      <c r="B136" s="631"/>
      <c r="C136" s="29">
        <v>2019</v>
      </c>
      <c r="D136" s="30"/>
      <c r="E136" s="31"/>
      <c r="F136" s="31"/>
      <c r="G136" s="129">
        <f t="shared" si="15"/>
        <v>0</v>
      </c>
      <c r="H136" s="85"/>
      <c r="I136" s="34"/>
      <c r="J136" s="31"/>
      <c r="K136" s="31"/>
      <c r="L136" s="31"/>
      <c r="M136" s="31"/>
      <c r="N136" s="31"/>
      <c r="O136" s="35"/>
    </row>
    <row r="137" spans="1:15" x14ac:dyDescent="0.25">
      <c r="A137" s="632"/>
      <c r="B137" s="631"/>
      <c r="C137" s="29">
        <v>2020</v>
      </c>
      <c r="D137" s="30">
        <v>5</v>
      </c>
      <c r="E137" s="30">
        <v>2</v>
      </c>
      <c r="F137" s="30">
        <v>3</v>
      </c>
      <c r="G137" s="129">
        <f t="shared" si="15"/>
        <v>10</v>
      </c>
      <c r="H137" s="30">
        <v>28</v>
      </c>
      <c r="I137" s="30">
        <v>2</v>
      </c>
      <c r="J137" s="31"/>
      <c r="K137" s="31"/>
      <c r="L137" s="31"/>
      <c r="M137" s="31"/>
      <c r="N137" s="30">
        <v>8</v>
      </c>
      <c r="O137" s="35"/>
    </row>
    <row r="138" spans="1:15" ht="15.95" customHeight="1" thickBot="1" x14ac:dyDescent="0.3">
      <c r="A138" s="633"/>
      <c r="B138" s="634"/>
      <c r="C138" s="41" t="s">
        <v>13</v>
      </c>
      <c r="D138" s="42">
        <f>SUM(D131:D137)</f>
        <v>5</v>
      </c>
      <c r="E138" s="43">
        <f>SUM(E131:E137)</f>
        <v>2</v>
      </c>
      <c r="F138" s="43">
        <f>SUM(F131:F137)</f>
        <v>3</v>
      </c>
      <c r="G138" s="135">
        <f t="shared" ref="G138:O138" si="16">SUM(G131:G137)</f>
        <v>10</v>
      </c>
      <c r="H138" s="163">
        <f t="shared" si="16"/>
        <v>28</v>
      </c>
      <c r="I138" s="46">
        <f t="shared" si="16"/>
        <v>2</v>
      </c>
      <c r="J138" s="43">
        <f t="shared" si="16"/>
        <v>0</v>
      </c>
      <c r="K138" s="43">
        <f t="shared" si="16"/>
        <v>0</v>
      </c>
      <c r="L138" s="43">
        <f t="shared" si="16"/>
        <v>0</v>
      </c>
      <c r="M138" s="43">
        <f t="shared" si="16"/>
        <v>0</v>
      </c>
      <c r="N138" s="43">
        <f t="shared" si="16"/>
        <v>8</v>
      </c>
      <c r="O138" s="47">
        <f t="shared" si="16"/>
        <v>0</v>
      </c>
    </row>
    <row r="139" spans="1:15" ht="15.75" thickBot="1" x14ac:dyDescent="0.3">
      <c r="B139" s="9"/>
    </row>
    <row r="140" spans="1:15" ht="19.5" customHeight="1" x14ac:dyDescent="0.25">
      <c r="A140" s="635" t="s">
        <v>83</v>
      </c>
      <c r="B140" s="637" t="s">
        <v>84</v>
      </c>
      <c r="C140" s="639" t="s">
        <v>5</v>
      </c>
      <c r="D140" s="639" t="s">
        <v>77</v>
      </c>
      <c r="E140" s="639"/>
      <c r="F140" s="639"/>
      <c r="G140" s="641"/>
      <c r="H140" s="642" t="s">
        <v>85</v>
      </c>
      <c r="I140" s="639"/>
      <c r="J140" s="639"/>
      <c r="K140" s="639"/>
      <c r="L140" s="643"/>
    </row>
    <row r="141" spans="1:15" ht="102.75" x14ac:dyDescent="0.25">
      <c r="A141" s="636"/>
      <c r="B141" s="638"/>
      <c r="C141" s="640"/>
      <c r="D141" s="164" t="s">
        <v>86</v>
      </c>
      <c r="E141" s="165" t="s">
        <v>87</v>
      </c>
      <c r="F141" s="164" t="s">
        <v>88</v>
      </c>
      <c r="G141" s="166" t="s">
        <v>89</v>
      </c>
      <c r="H141" s="167" t="s">
        <v>90</v>
      </c>
      <c r="I141" s="164" t="s">
        <v>91</v>
      </c>
      <c r="J141" s="164" t="s">
        <v>92</v>
      </c>
      <c r="K141" s="164" t="s">
        <v>93</v>
      </c>
      <c r="L141" s="168" t="s">
        <v>94</v>
      </c>
    </row>
    <row r="142" spans="1:15" ht="15" customHeight="1" x14ac:dyDescent="0.25">
      <c r="A142" s="709" t="s">
        <v>21</v>
      </c>
      <c r="B142" s="710"/>
      <c r="C142" s="169">
        <v>2014</v>
      </c>
      <c r="D142" s="170"/>
      <c r="E142" s="67"/>
      <c r="F142" s="67"/>
      <c r="G142" s="171">
        <f>SUM(D142:F142)</f>
        <v>0</v>
      </c>
      <c r="H142" s="66"/>
      <c r="I142" s="67"/>
      <c r="J142" s="67"/>
      <c r="K142" s="67"/>
      <c r="L142" s="68"/>
    </row>
    <row r="143" spans="1:15" x14ac:dyDescent="0.25">
      <c r="A143" s="630"/>
      <c r="B143" s="646"/>
      <c r="C143" s="29">
        <v>2015</v>
      </c>
      <c r="D143" s="30"/>
      <c r="E143" s="31"/>
      <c r="F143" s="31"/>
      <c r="G143" s="171">
        <f t="shared" ref="G143:G148" si="17">SUM(D143:F143)</f>
        <v>0</v>
      </c>
      <c r="H143" s="34"/>
      <c r="I143" s="31"/>
      <c r="J143" s="31"/>
      <c r="K143" s="31"/>
      <c r="L143" s="35"/>
    </row>
    <row r="144" spans="1:15" x14ac:dyDescent="0.25">
      <c r="A144" s="630"/>
      <c r="B144" s="646"/>
      <c r="C144" s="29">
        <v>2016</v>
      </c>
      <c r="D144" s="30"/>
      <c r="E144" s="31"/>
      <c r="F144" s="31"/>
      <c r="G144" s="171">
        <f t="shared" si="17"/>
        <v>0</v>
      </c>
      <c r="H144" s="34"/>
      <c r="I144" s="31"/>
      <c r="J144" s="31"/>
      <c r="K144" s="31"/>
      <c r="L144" s="35"/>
    </row>
    <row r="145" spans="1:12" x14ac:dyDescent="0.25">
      <c r="A145" s="630"/>
      <c r="B145" s="646"/>
      <c r="C145" s="29">
        <v>2017</v>
      </c>
      <c r="D145" s="36"/>
      <c r="E145" s="37"/>
      <c r="F145" s="37"/>
      <c r="G145" s="171">
        <f t="shared" si="17"/>
        <v>0</v>
      </c>
      <c r="H145" s="39"/>
      <c r="I145" s="37"/>
      <c r="J145" s="37"/>
      <c r="K145" s="37"/>
      <c r="L145" s="40"/>
    </row>
    <row r="146" spans="1:12" x14ac:dyDescent="0.25">
      <c r="A146" s="630"/>
      <c r="B146" s="646"/>
      <c r="C146" s="29">
        <v>2018</v>
      </c>
      <c r="D146" s="30"/>
      <c r="E146" s="31"/>
      <c r="F146" s="31"/>
      <c r="G146" s="171">
        <f t="shared" si="17"/>
        <v>0</v>
      </c>
      <c r="H146" s="34"/>
      <c r="I146" s="31"/>
      <c r="J146" s="31"/>
      <c r="K146" s="31"/>
      <c r="L146" s="35"/>
    </row>
    <row r="147" spans="1:12" x14ac:dyDescent="0.25">
      <c r="A147" s="630"/>
      <c r="B147" s="646"/>
      <c r="C147" s="29">
        <v>2019</v>
      </c>
      <c r="D147" s="30"/>
      <c r="E147" s="31"/>
      <c r="F147" s="31"/>
      <c r="G147" s="171">
        <f t="shared" si="17"/>
        <v>0</v>
      </c>
      <c r="H147" s="34"/>
      <c r="I147" s="31"/>
      <c r="J147" s="31"/>
      <c r="K147" s="31"/>
      <c r="L147" s="35"/>
    </row>
    <row r="148" spans="1:12" x14ac:dyDescent="0.25">
      <c r="A148" s="630"/>
      <c r="B148" s="646"/>
      <c r="C148" s="29">
        <v>2020</v>
      </c>
      <c r="D148" s="30">
        <v>492</v>
      </c>
      <c r="E148" s="30">
        <v>74</v>
      </c>
      <c r="F148" s="30">
        <v>159</v>
      </c>
      <c r="G148" s="171">
        <f t="shared" si="17"/>
        <v>725</v>
      </c>
      <c r="H148" s="34"/>
      <c r="I148" s="30">
        <v>64</v>
      </c>
      <c r="J148" s="30">
        <v>6</v>
      </c>
      <c r="K148" s="30">
        <v>655</v>
      </c>
      <c r="L148" s="35"/>
    </row>
    <row r="149" spans="1:12" ht="15.75" thickBot="1" x14ac:dyDescent="0.3">
      <c r="A149" s="647"/>
      <c r="B149" s="648"/>
      <c r="C149" s="41" t="s">
        <v>13</v>
      </c>
      <c r="D149" s="42">
        <f t="shared" ref="D149:L149" si="18">SUM(D142:D148)</f>
        <v>492</v>
      </c>
      <c r="E149" s="43">
        <f t="shared" si="18"/>
        <v>74</v>
      </c>
      <c r="F149" s="43">
        <f t="shared" si="18"/>
        <v>159</v>
      </c>
      <c r="G149" s="45">
        <f t="shared" si="18"/>
        <v>725</v>
      </c>
      <c r="H149" s="46">
        <f t="shared" si="18"/>
        <v>0</v>
      </c>
      <c r="I149" s="43">
        <f t="shared" si="18"/>
        <v>64</v>
      </c>
      <c r="J149" s="43">
        <f t="shared" si="18"/>
        <v>6</v>
      </c>
      <c r="K149" s="43">
        <f t="shared" si="18"/>
        <v>655</v>
      </c>
      <c r="L149" s="47">
        <f t="shared" si="18"/>
        <v>0</v>
      </c>
    </row>
    <row r="150" spans="1:12" x14ac:dyDescent="0.25">
      <c r="B150" s="9"/>
    </row>
    <row r="151" spans="1:12" x14ac:dyDescent="0.25">
      <c r="B151" s="9"/>
    </row>
    <row r="152" spans="1:12" ht="21" x14ac:dyDescent="0.35">
      <c r="A152" s="172" t="s">
        <v>95</v>
      </c>
      <c r="B152" s="55"/>
      <c r="C152" s="54"/>
      <c r="D152" s="56"/>
      <c r="E152" s="56"/>
      <c r="F152" s="56"/>
      <c r="G152" s="56"/>
      <c r="H152" s="56"/>
      <c r="I152" s="56"/>
      <c r="J152" s="56"/>
      <c r="K152" s="56"/>
      <c r="L152" s="56"/>
    </row>
    <row r="153" spans="1:12" ht="15.75" thickBot="1" x14ac:dyDescent="0.3">
      <c r="A153" s="75"/>
      <c r="B153" s="76"/>
    </row>
    <row r="154" spans="1:12" s="10" customFormat="1" ht="65.25" x14ac:dyDescent="0.3">
      <c r="A154" s="173" t="s">
        <v>96</v>
      </c>
      <c r="B154" s="174" t="s">
        <v>97</v>
      </c>
      <c r="C154" s="175" t="s">
        <v>98</v>
      </c>
      <c r="D154" s="176" t="s">
        <v>99</v>
      </c>
      <c r="E154" s="177" t="s">
        <v>100</v>
      </c>
      <c r="F154" s="177" t="s">
        <v>101</v>
      </c>
      <c r="G154" s="178" t="s">
        <v>102</v>
      </c>
    </row>
    <row r="155" spans="1:12" ht="15" customHeight="1" x14ac:dyDescent="0.25">
      <c r="A155" s="623" t="s">
        <v>270</v>
      </c>
      <c r="B155" s="624"/>
      <c r="C155" s="29">
        <v>2014</v>
      </c>
      <c r="D155" s="30"/>
      <c r="E155" s="31"/>
      <c r="F155" s="31"/>
      <c r="G155" s="35"/>
    </row>
    <row r="156" spans="1:12" x14ac:dyDescent="0.25">
      <c r="A156" s="623"/>
      <c r="B156" s="624"/>
      <c r="C156" s="29">
        <v>2015</v>
      </c>
      <c r="D156" s="30"/>
      <c r="E156" s="31"/>
      <c r="F156" s="31"/>
      <c r="G156" s="35"/>
    </row>
    <row r="157" spans="1:12" x14ac:dyDescent="0.25">
      <c r="A157" s="623"/>
      <c r="B157" s="624"/>
      <c r="C157" s="29">
        <v>2016</v>
      </c>
      <c r="D157" s="30"/>
      <c r="E157" s="31"/>
      <c r="F157" s="31"/>
      <c r="G157" s="35"/>
    </row>
    <row r="158" spans="1:12" x14ac:dyDescent="0.25">
      <c r="A158" s="623"/>
      <c r="B158" s="624"/>
      <c r="C158" s="29">
        <v>2017</v>
      </c>
      <c r="D158" s="36"/>
      <c r="E158" s="37"/>
      <c r="F158" s="37"/>
      <c r="G158" s="40"/>
    </row>
    <row r="159" spans="1:12" x14ac:dyDescent="0.25">
      <c r="A159" s="623"/>
      <c r="B159" s="624"/>
      <c r="C159" s="29">
        <v>2018</v>
      </c>
      <c r="D159" s="30"/>
      <c r="E159" s="31"/>
      <c r="F159" s="31"/>
      <c r="G159" s="35"/>
    </row>
    <row r="160" spans="1:12" x14ac:dyDescent="0.25">
      <c r="A160" s="623"/>
      <c r="B160" s="624"/>
      <c r="C160" s="29">
        <v>2019</v>
      </c>
      <c r="D160" s="30"/>
      <c r="E160" s="31"/>
      <c r="F160" s="31"/>
      <c r="G160" s="35"/>
    </row>
    <row r="161" spans="1:9" x14ac:dyDescent="0.25">
      <c r="A161" s="623"/>
      <c r="B161" s="624"/>
      <c r="C161" s="29">
        <v>2020</v>
      </c>
      <c r="D161" s="30">
        <v>1</v>
      </c>
      <c r="E161" s="30">
        <v>24</v>
      </c>
      <c r="F161" s="180"/>
      <c r="G161" s="181"/>
    </row>
    <row r="162" spans="1:9" ht="15.75" thickBot="1" x14ac:dyDescent="0.3">
      <c r="A162" s="625"/>
      <c r="B162" s="626"/>
      <c r="C162" s="41" t="s">
        <v>13</v>
      </c>
      <c r="D162" s="42">
        <f>SUM(D155:D161)</f>
        <v>1</v>
      </c>
      <c r="E162" s="42">
        <f t="shared" ref="E162:G162" si="19">SUM(E155:E161)</f>
        <v>24</v>
      </c>
      <c r="F162" s="42">
        <f t="shared" si="19"/>
        <v>0</v>
      </c>
      <c r="G162" s="47">
        <f t="shared" si="19"/>
        <v>0</v>
      </c>
    </row>
    <row r="163" spans="1:9" x14ac:dyDescent="0.25">
      <c r="B163" s="9"/>
    </row>
    <row r="164" spans="1:9" ht="15.75" thickBot="1" x14ac:dyDescent="0.3">
      <c r="B164" s="9"/>
    </row>
    <row r="165" spans="1:9" ht="18.75" x14ac:dyDescent="0.3">
      <c r="A165" s="182" t="s">
        <v>103</v>
      </c>
      <c r="B165" s="183" t="s">
        <v>104</v>
      </c>
      <c r="C165" s="184">
        <v>2014</v>
      </c>
      <c r="D165" s="184">
        <v>2015</v>
      </c>
      <c r="E165" s="184">
        <v>2016</v>
      </c>
      <c r="F165" s="184">
        <v>2017</v>
      </c>
      <c r="G165" s="184">
        <v>2018</v>
      </c>
      <c r="H165" s="184">
        <v>2019</v>
      </c>
      <c r="I165" s="185">
        <v>2020</v>
      </c>
    </row>
    <row r="166" spans="1:9" ht="14.1" customHeight="1" x14ac:dyDescent="0.25">
      <c r="A166" s="186" t="s">
        <v>105</v>
      </c>
      <c r="B166" s="187"/>
      <c r="C166" s="188">
        <f>SUM(C167:C169)</f>
        <v>0</v>
      </c>
      <c r="D166" s="188">
        <f t="shared" ref="D166:I166" si="20">SUM(D167:D169)</f>
        <v>0</v>
      </c>
      <c r="E166" s="188">
        <f t="shared" si="20"/>
        <v>0</v>
      </c>
      <c r="F166" s="188">
        <f t="shared" si="20"/>
        <v>0</v>
      </c>
      <c r="G166" s="188">
        <f t="shared" si="20"/>
        <v>0</v>
      </c>
      <c r="H166" s="188">
        <f t="shared" si="20"/>
        <v>0</v>
      </c>
      <c r="I166" s="189">
        <f t="shared" si="20"/>
        <v>294356.57</v>
      </c>
    </row>
    <row r="167" spans="1:9" ht="15.75" x14ac:dyDescent="0.25">
      <c r="A167" s="190" t="s">
        <v>106</v>
      </c>
      <c r="B167" s="191"/>
      <c r="C167" s="65"/>
      <c r="D167" s="65"/>
      <c r="E167" s="65"/>
      <c r="F167" s="69"/>
      <c r="G167" s="65"/>
      <c r="H167" s="65"/>
      <c r="I167" s="30">
        <v>108988.22</v>
      </c>
    </row>
    <row r="168" spans="1:9" ht="15.75" x14ac:dyDescent="0.25">
      <c r="A168" s="190" t="s">
        <v>107</v>
      </c>
      <c r="B168" s="191"/>
      <c r="C168" s="65"/>
      <c r="D168" s="65"/>
      <c r="E168" s="65"/>
      <c r="F168" s="69"/>
      <c r="G168" s="65"/>
      <c r="H168" s="65"/>
      <c r="I168" s="30">
        <v>49425.23</v>
      </c>
    </row>
    <row r="169" spans="1:9" ht="15.75" x14ac:dyDescent="0.25">
      <c r="A169" s="190" t="s">
        <v>108</v>
      </c>
      <c r="B169" s="191"/>
      <c r="C169" s="65"/>
      <c r="D169" s="65"/>
      <c r="E169" s="65"/>
      <c r="F169" s="69"/>
      <c r="G169" s="65"/>
      <c r="H169" s="65"/>
      <c r="I169" s="30">
        <v>135943.12</v>
      </c>
    </row>
    <row r="170" spans="1:9" ht="38.25" x14ac:dyDescent="0.25">
      <c r="A170" s="186" t="s">
        <v>109</v>
      </c>
      <c r="B170" s="191" t="s">
        <v>271</v>
      </c>
      <c r="C170" s="65"/>
      <c r="D170" s="65"/>
      <c r="E170" s="65"/>
      <c r="F170" s="69"/>
      <c r="G170" s="65"/>
      <c r="H170" s="65"/>
      <c r="I170" s="193">
        <v>209464.06</v>
      </c>
    </row>
    <row r="171" spans="1:9" ht="16.5" thickBot="1" x14ac:dyDescent="0.3">
      <c r="A171" s="195" t="s">
        <v>110</v>
      </c>
      <c r="B171" s="196"/>
      <c r="C171" s="197">
        <f t="shared" ref="C171:I171" si="21">C166+C170</f>
        <v>0</v>
      </c>
      <c r="D171" s="197">
        <f t="shared" si="21"/>
        <v>0</v>
      </c>
      <c r="E171" s="197">
        <f t="shared" si="21"/>
        <v>0</v>
      </c>
      <c r="F171" s="197">
        <f t="shared" si="21"/>
        <v>0</v>
      </c>
      <c r="G171" s="197">
        <f t="shared" si="21"/>
        <v>0</v>
      </c>
      <c r="H171" s="197">
        <f t="shared" si="21"/>
        <v>0</v>
      </c>
      <c r="I171" s="47">
        <f t="shared" si="21"/>
        <v>503820.63</v>
      </c>
    </row>
    <row r="174" spans="1:9" x14ac:dyDescent="0.25">
      <c r="A174" s="334"/>
    </row>
    <row r="175" spans="1:9" x14ac:dyDescent="0.25">
      <c r="A175" s="361"/>
    </row>
    <row r="176" spans="1:9" x14ac:dyDescent="0.25">
      <c r="A176" s="334"/>
    </row>
    <row r="177" spans="1:1" x14ac:dyDescent="0.25">
      <c r="A177" s="362"/>
    </row>
  </sheetData>
  <mergeCells count="49">
    <mergeCell ref="A142:B149"/>
    <mergeCell ref="A155:B162"/>
    <mergeCell ref="I129:O129"/>
    <mergeCell ref="A131:B138"/>
    <mergeCell ref="A140:A141"/>
    <mergeCell ref="B140:B141"/>
    <mergeCell ref="C140:C141"/>
    <mergeCell ref="D140:G140"/>
    <mergeCell ref="H140:L140"/>
    <mergeCell ref="C106:C107"/>
    <mergeCell ref="A108:B115"/>
    <mergeCell ref="A118:B125"/>
    <mergeCell ref="A129:A130"/>
    <mergeCell ref="B129:B130"/>
    <mergeCell ref="C129:C130"/>
    <mergeCell ref="A85:B92"/>
    <mergeCell ref="A94:A95"/>
    <mergeCell ref="B94:B95"/>
    <mergeCell ref="A96:B102"/>
    <mergeCell ref="A106:A107"/>
    <mergeCell ref="B106:B107"/>
    <mergeCell ref="D72:D73"/>
    <mergeCell ref="A74:B81"/>
    <mergeCell ref="A83:A84"/>
    <mergeCell ref="B83:B84"/>
    <mergeCell ref="C83:C84"/>
    <mergeCell ref="D83:D84"/>
    <mergeCell ref="A72:A73"/>
    <mergeCell ref="B72:B73"/>
    <mergeCell ref="C72:C73"/>
    <mergeCell ref="A50:B57"/>
    <mergeCell ref="A61:A62"/>
    <mergeCell ref="B61:B62"/>
    <mergeCell ref="C61:C62"/>
    <mergeCell ref="A63:B70"/>
    <mergeCell ref="D34:D35"/>
    <mergeCell ref="A36:B43"/>
    <mergeCell ref="A48:A49"/>
    <mergeCell ref="B48:B49"/>
    <mergeCell ref="C48:C49"/>
    <mergeCell ref="D48:D49"/>
    <mergeCell ref="A34:A35"/>
    <mergeCell ref="B34:B35"/>
    <mergeCell ref="C34:C35"/>
    <mergeCell ref="B10:B11"/>
    <mergeCell ref="C10:C11"/>
    <mergeCell ref="A12:B19"/>
    <mergeCell ref="C21:C22"/>
    <mergeCell ref="A23:B30"/>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S171"/>
  <sheetViews>
    <sheetView topLeftCell="B1" workbookViewId="0">
      <selection activeCell="E145" sqref="E145"/>
    </sheetView>
  </sheetViews>
  <sheetFormatPr defaultColWidth="8.85546875" defaultRowHeight="15" x14ac:dyDescent="0.25"/>
  <cols>
    <col min="1" max="1" width="87.28515625" customWidth="1"/>
    <col min="2" max="2" width="29.42578125" customWidth="1"/>
    <col min="3" max="3" width="15.7109375" customWidth="1"/>
    <col min="4" max="4" width="16.140625" customWidth="1"/>
    <col min="5" max="5" width="15.28515625" customWidth="1"/>
    <col min="6" max="6" width="18.42578125" customWidth="1"/>
    <col min="7" max="7" width="15.85546875" customWidth="1"/>
    <col min="8" max="8" width="16" customWidth="1"/>
    <col min="9" max="9" width="16.42578125" customWidth="1"/>
    <col min="10" max="10" width="17" customWidth="1"/>
    <col min="11" max="11" width="16.85546875" customWidth="1"/>
    <col min="12" max="12" width="17" customWidth="1"/>
    <col min="13" max="13" width="15.42578125" customWidth="1"/>
    <col min="14" max="14" width="14.85546875" customWidth="1"/>
    <col min="15" max="15" width="13.140625" customWidth="1"/>
    <col min="16" max="17" width="11.85546875" customWidth="1"/>
    <col min="18" max="18" width="12" customWidth="1"/>
  </cols>
  <sheetData>
    <row r="1" spans="1:17" s="1" customFormat="1" ht="31.5" x14ac:dyDescent="0.5">
      <c r="A1" s="1" t="s">
        <v>0</v>
      </c>
    </row>
    <row r="2" spans="1:17" s="2" customFormat="1" ht="15.75" x14ac:dyDescent="0.25"/>
    <row r="3" spans="1:17" s="2" customFormat="1" ht="15.75" x14ac:dyDescent="0.25">
      <c r="A3" s="3" t="s">
        <v>1</v>
      </c>
    </row>
    <row r="4" spans="1:17" s="2" customFormat="1" ht="15.75" x14ac:dyDescent="0.25">
      <c r="A4" s="4" t="s">
        <v>121</v>
      </c>
    </row>
    <row r="5" spans="1:17" s="2" customFormat="1" ht="15.75" x14ac:dyDescent="0.25">
      <c r="A5" s="5" t="s">
        <v>122</v>
      </c>
    </row>
    <row r="6" spans="1:17" s="2" customFormat="1" ht="15.75" x14ac:dyDescent="0.25"/>
    <row r="8" spans="1:17" ht="21" x14ac:dyDescent="0.35">
      <c r="A8" s="6" t="s">
        <v>3</v>
      </c>
      <c r="B8" s="7"/>
      <c r="C8" s="8"/>
      <c r="D8" s="8"/>
      <c r="E8" s="8"/>
      <c r="F8" s="8"/>
      <c r="G8" s="8"/>
      <c r="H8" s="8"/>
      <c r="I8" s="8"/>
      <c r="J8" s="8"/>
      <c r="K8" s="8"/>
      <c r="L8" s="8"/>
      <c r="M8" s="8"/>
      <c r="N8" s="8"/>
    </row>
    <row r="9" spans="1:17" ht="15.75" thickBot="1" x14ac:dyDescent="0.3">
      <c r="B9" s="9"/>
      <c r="O9" s="10"/>
      <c r="P9" s="10"/>
    </row>
    <row r="10" spans="1:17" s="10" customFormat="1" ht="18.75" x14ac:dyDescent="0.3">
      <c r="A10" s="11"/>
      <c r="B10" s="690" t="s">
        <v>4</v>
      </c>
      <c r="C10" s="692" t="s">
        <v>5</v>
      </c>
      <c r="D10" s="12"/>
      <c r="E10" s="13"/>
      <c r="F10" s="14" t="s">
        <v>6</v>
      </c>
      <c r="G10" s="15"/>
      <c r="H10" s="16"/>
      <c r="I10" s="17" t="s">
        <v>7</v>
      </c>
      <c r="J10" s="13"/>
      <c r="K10" s="13"/>
      <c r="L10" s="13"/>
      <c r="M10" s="13"/>
      <c r="N10" s="13"/>
      <c r="O10" s="18"/>
    </row>
    <row r="11" spans="1:17" s="10" customFormat="1" ht="90" customHeight="1" x14ac:dyDescent="0.3">
      <c r="A11" s="19" t="s">
        <v>8</v>
      </c>
      <c r="B11" s="691"/>
      <c r="C11" s="693"/>
      <c r="D11" s="20" t="s">
        <v>9</v>
      </c>
      <c r="E11" s="21" t="s">
        <v>10</v>
      </c>
      <c r="F11" s="22" t="s">
        <v>11</v>
      </c>
      <c r="G11" s="23" t="s">
        <v>12</v>
      </c>
      <c r="H11" s="24" t="s">
        <v>13</v>
      </c>
      <c r="I11" s="25" t="s">
        <v>14</v>
      </c>
      <c r="J11" s="26" t="s">
        <v>15</v>
      </c>
      <c r="K11" s="26" t="s">
        <v>16</v>
      </c>
      <c r="L11" s="27" t="s">
        <v>17</v>
      </c>
      <c r="M11" s="27" t="s">
        <v>18</v>
      </c>
      <c r="N11" s="27" t="s">
        <v>19</v>
      </c>
      <c r="O11" s="28" t="s">
        <v>20</v>
      </c>
    </row>
    <row r="12" spans="1:17" ht="15" customHeight="1" x14ac:dyDescent="0.25">
      <c r="A12" s="630" t="s">
        <v>123</v>
      </c>
      <c r="B12" s="646"/>
      <c r="C12" s="29">
        <v>2014</v>
      </c>
      <c r="D12" s="30"/>
      <c r="E12" s="31"/>
      <c r="F12" s="31"/>
      <c r="G12" s="32"/>
      <c r="H12" s="33">
        <f>SUM(D12:G12)</f>
        <v>0</v>
      </c>
      <c r="I12" s="34"/>
      <c r="J12" s="31"/>
      <c r="K12" s="31"/>
      <c r="L12" s="31"/>
      <c r="M12" s="31"/>
      <c r="N12" s="31"/>
      <c r="O12" s="35"/>
      <c r="P12" s="10"/>
      <c r="Q12" s="10"/>
    </row>
    <row r="13" spans="1:17" x14ac:dyDescent="0.25">
      <c r="A13" s="630"/>
      <c r="B13" s="646"/>
      <c r="C13" s="29">
        <v>2015</v>
      </c>
      <c r="D13" s="30"/>
      <c r="E13" s="31"/>
      <c r="F13" s="31"/>
      <c r="G13" s="32"/>
      <c r="H13" s="33">
        <f t="shared" ref="H13:H18" si="0">SUM(D13:G13)</f>
        <v>0</v>
      </c>
      <c r="I13" s="34"/>
      <c r="J13" s="31"/>
      <c r="K13" s="31"/>
      <c r="L13" s="31"/>
      <c r="M13" s="31"/>
      <c r="N13" s="31"/>
      <c r="O13" s="35"/>
      <c r="P13" s="10"/>
      <c r="Q13" s="10"/>
    </row>
    <row r="14" spans="1:17" x14ac:dyDescent="0.25">
      <c r="A14" s="630"/>
      <c r="B14" s="646"/>
      <c r="C14" s="29">
        <v>2016</v>
      </c>
      <c r="D14" s="30"/>
      <c r="E14" s="31"/>
      <c r="F14" s="31"/>
      <c r="G14" s="32"/>
      <c r="H14" s="33">
        <f t="shared" si="0"/>
        <v>0</v>
      </c>
      <c r="I14" s="34"/>
      <c r="J14" s="31"/>
      <c r="K14" s="31"/>
      <c r="L14" s="31"/>
      <c r="M14" s="31"/>
      <c r="N14" s="31"/>
      <c r="O14" s="35"/>
      <c r="P14" s="10"/>
      <c r="Q14" s="10"/>
    </row>
    <row r="15" spans="1:17" x14ac:dyDescent="0.25">
      <c r="A15" s="630"/>
      <c r="B15" s="646"/>
      <c r="C15" s="29">
        <v>2017</v>
      </c>
      <c r="D15" s="36"/>
      <c r="E15" s="37"/>
      <c r="F15" s="37"/>
      <c r="G15" s="38"/>
      <c r="H15" s="33">
        <f t="shared" si="0"/>
        <v>0</v>
      </c>
      <c r="I15" s="39"/>
      <c r="J15" s="37"/>
      <c r="K15" s="37"/>
      <c r="L15" s="37"/>
      <c r="M15" s="37"/>
      <c r="N15" s="37"/>
      <c r="O15" s="40"/>
      <c r="P15" s="10"/>
      <c r="Q15" s="10"/>
    </row>
    <row r="16" spans="1:17" x14ac:dyDescent="0.25">
      <c r="A16" s="630"/>
      <c r="B16" s="646"/>
      <c r="C16" s="29">
        <v>2018</v>
      </c>
      <c r="D16" s="30"/>
      <c r="E16" s="31"/>
      <c r="F16" s="31"/>
      <c r="G16" s="32"/>
      <c r="H16" s="33">
        <f t="shared" si="0"/>
        <v>0</v>
      </c>
      <c r="I16" s="34"/>
      <c r="J16" s="31"/>
      <c r="K16" s="31"/>
      <c r="L16" s="31"/>
      <c r="M16" s="31"/>
      <c r="N16" s="31"/>
      <c r="O16" s="35"/>
      <c r="P16" s="10"/>
      <c r="Q16" s="10"/>
    </row>
    <row r="17" spans="1:17" x14ac:dyDescent="0.25">
      <c r="A17" s="630"/>
      <c r="B17" s="646"/>
      <c r="C17" s="29">
        <v>2019</v>
      </c>
      <c r="D17" s="30"/>
      <c r="E17" s="31"/>
      <c r="F17" s="31"/>
      <c r="G17" s="32"/>
      <c r="H17" s="33">
        <f t="shared" si="0"/>
        <v>0</v>
      </c>
      <c r="I17" s="34"/>
      <c r="J17" s="31"/>
      <c r="K17" s="31"/>
      <c r="L17" s="31"/>
      <c r="M17" s="31"/>
      <c r="N17" s="31"/>
      <c r="O17" s="35"/>
      <c r="P17" s="10"/>
      <c r="Q17" s="10"/>
    </row>
    <row r="18" spans="1:17" x14ac:dyDescent="0.25">
      <c r="A18" s="630"/>
      <c r="B18" s="646"/>
      <c r="C18" s="29">
        <v>2020</v>
      </c>
      <c r="D18" s="30"/>
      <c r="E18" s="31">
        <v>1</v>
      </c>
      <c r="F18" s="31"/>
      <c r="G18" s="32"/>
      <c r="H18" s="33">
        <f t="shared" si="0"/>
        <v>1</v>
      </c>
      <c r="I18" s="34"/>
      <c r="J18" s="31"/>
      <c r="K18" s="31"/>
      <c r="L18" s="31"/>
      <c r="M18" s="31"/>
      <c r="N18" s="31"/>
      <c r="O18" s="35">
        <v>1</v>
      </c>
      <c r="P18" s="10"/>
      <c r="Q18" s="10"/>
    </row>
    <row r="19" spans="1:17" ht="77.25" customHeight="1" thickBot="1" x14ac:dyDescent="0.3">
      <c r="A19" s="647"/>
      <c r="B19" s="648"/>
      <c r="C19" s="41" t="s">
        <v>13</v>
      </c>
      <c r="D19" s="42">
        <f>SUM(D12:D18)</f>
        <v>0</v>
      </c>
      <c r="E19" s="43">
        <f>SUM(E12:E18)</f>
        <v>1</v>
      </c>
      <c r="F19" s="43">
        <f>SUM(F12:F18)</f>
        <v>0</v>
      </c>
      <c r="G19" s="44"/>
      <c r="H19" s="45">
        <f>SUM(D19:G19)</f>
        <v>1</v>
      </c>
      <c r="I19" s="43">
        <f t="shared" ref="I19:O19" si="1">SUM(I12:I18)</f>
        <v>0</v>
      </c>
      <c r="J19" s="46">
        <f t="shared" si="1"/>
        <v>0</v>
      </c>
      <c r="K19" s="43">
        <f t="shared" si="1"/>
        <v>0</v>
      </c>
      <c r="L19" s="43">
        <f t="shared" si="1"/>
        <v>0</v>
      </c>
      <c r="M19" s="43">
        <f t="shared" si="1"/>
        <v>0</v>
      </c>
      <c r="N19" s="43">
        <f t="shared" si="1"/>
        <v>0</v>
      </c>
      <c r="O19" s="47">
        <f t="shared" si="1"/>
        <v>1</v>
      </c>
      <c r="P19" s="10"/>
      <c r="Q19" s="10"/>
    </row>
    <row r="20" spans="1:17" ht="15.75" thickBot="1" x14ac:dyDescent="0.3">
      <c r="B20" s="9"/>
      <c r="D20" s="48"/>
      <c r="O20" s="10"/>
      <c r="P20" s="10"/>
    </row>
    <row r="21" spans="1:17" s="10" customFormat="1" ht="18.75" x14ac:dyDescent="0.3">
      <c r="A21" s="11"/>
      <c r="B21" s="49"/>
      <c r="C21" s="692" t="s">
        <v>5</v>
      </c>
      <c r="D21" s="12"/>
      <c r="E21" s="13"/>
      <c r="F21" s="14" t="s">
        <v>6</v>
      </c>
      <c r="G21" s="15"/>
      <c r="H21" s="16"/>
    </row>
    <row r="22" spans="1:17" s="10" customFormat="1" ht="44.25" customHeight="1" x14ac:dyDescent="0.3">
      <c r="A22" s="50" t="s">
        <v>22</v>
      </c>
      <c r="B22" s="239" t="s">
        <v>23</v>
      </c>
      <c r="C22" s="693"/>
      <c r="D22" s="20" t="s">
        <v>9</v>
      </c>
      <c r="E22" s="22" t="s">
        <v>10</v>
      </c>
      <c r="F22" s="22" t="s">
        <v>11</v>
      </c>
      <c r="G22" s="23" t="s">
        <v>12</v>
      </c>
      <c r="H22" s="24" t="s">
        <v>13</v>
      </c>
    </row>
    <row r="23" spans="1:17" ht="15" customHeight="1" x14ac:dyDescent="0.25">
      <c r="A23" s="630" t="s">
        <v>21</v>
      </c>
      <c r="B23" s="646"/>
      <c r="C23" s="29">
        <v>2014</v>
      </c>
      <c r="D23" s="30"/>
      <c r="E23" s="31"/>
      <c r="F23" s="31"/>
      <c r="G23" s="32"/>
      <c r="H23" s="33">
        <f>SUM(D23:G23)</f>
        <v>0</v>
      </c>
    </row>
    <row r="24" spans="1:17" x14ac:dyDescent="0.25">
      <c r="A24" s="630"/>
      <c r="B24" s="646"/>
      <c r="C24" s="29">
        <v>2015</v>
      </c>
      <c r="D24" s="30"/>
      <c r="E24" s="31"/>
      <c r="F24" s="31"/>
      <c r="G24" s="32"/>
      <c r="H24" s="33">
        <f t="shared" ref="H24:H29" si="2">SUM(D24:G24)</f>
        <v>0</v>
      </c>
    </row>
    <row r="25" spans="1:17" x14ac:dyDescent="0.25">
      <c r="A25" s="630"/>
      <c r="B25" s="646"/>
      <c r="C25" s="29">
        <v>2016</v>
      </c>
      <c r="D25" s="30"/>
      <c r="E25" s="31"/>
      <c r="F25" s="31"/>
      <c r="G25" s="32"/>
      <c r="H25" s="33">
        <f t="shared" si="2"/>
        <v>0</v>
      </c>
    </row>
    <row r="26" spans="1:17" x14ac:dyDescent="0.25">
      <c r="A26" s="630"/>
      <c r="B26" s="646"/>
      <c r="C26" s="29">
        <v>2017</v>
      </c>
      <c r="D26" s="36"/>
      <c r="E26" s="37"/>
      <c r="F26" s="37"/>
      <c r="G26" s="38"/>
      <c r="H26" s="33">
        <f t="shared" si="2"/>
        <v>0</v>
      </c>
    </row>
    <row r="27" spans="1:17" x14ac:dyDescent="0.25">
      <c r="A27" s="630"/>
      <c r="B27" s="646"/>
      <c r="C27" s="29">
        <v>2018</v>
      </c>
      <c r="D27" s="30"/>
      <c r="E27" s="31"/>
      <c r="F27" s="31"/>
      <c r="G27" s="32"/>
      <c r="H27" s="33">
        <f t="shared" si="2"/>
        <v>0</v>
      </c>
    </row>
    <row r="28" spans="1:17" x14ac:dyDescent="0.25">
      <c r="A28" s="630"/>
      <c r="B28" s="646"/>
      <c r="C28" s="29">
        <v>2019</v>
      </c>
      <c r="D28" s="30"/>
      <c r="E28" s="31"/>
      <c r="F28" s="31"/>
      <c r="G28" s="32"/>
      <c r="H28" s="33">
        <f t="shared" si="2"/>
        <v>0</v>
      </c>
    </row>
    <row r="29" spans="1:17" x14ac:dyDescent="0.25">
      <c r="A29" s="630"/>
      <c r="B29" s="646"/>
      <c r="C29" s="29">
        <v>2020</v>
      </c>
      <c r="D29" s="30"/>
      <c r="E29" s="31">
        <v>51</v>
      </c>
      <c r="F29" s="31"/>
      <c r="G29" s="32"/>
      <c r="H29" s="33">
        <f t="shared" si="2"/>
        <v>51</v>
      </c>
    </row>
    <row r="30" spans="1:17" ht="24" customHeight="1" thickBot="1" x14ac:dyDescent="0.3">
      <c r="A30" s="647"/>
      <c r="B30" s="648"/>
      <c r="C30" s="41" t="s">
        <v>13</v>
      </c>
      <c r="D30" s="42">
        <f>SUM(D23:D29)</f>
        <v>0</v>
      </c>
      <c r="E30" s="43">
        <f>SUM(E23:E29)</f>
        <v>51</v>
      </c>
      <c r="F30" s="43">
        <f>SUM(F23:F29)</f>
        <v>0</v>
      </c>
      <c r="G30" s="43">
        <f>SUM(G23:G29)</f>
        <v>0</v>
      </c>
      <c r="H30" s="45">
        <f t="shared" ref="H30" si="3">SUM(D30:F30)</f>
        <v>51</v>
      </c>
    </row>
    <row r="31" spans="1:17" x14ac:dyDescent="0.25">
      <c r="A31" s="52"/>
      <c r="B31" s="53"/>
      <c r="D31" s="48"/>
    </row>
    <row r="32" spans="1:17" ht="21" x14ac:dyDescent="0.35">
      <c r="A32" s="54" t="s">
        <v>24</v>
      </c>
      <c r="B32" s="55"/>
      <c r="C32" s="54"/>
      <c r="D32" s="56"/>
      <c r="E32" s="56"/>
      <c r="F32" s="56"/>
      <c r="G32" s="56"/>
      <c r="H32" s="56"/>
      <c r="I32" s="56"/>
      <c r="J32" s="56"/>
      <c r="K32" s="56"/>
      <c r="L32" s="56"/>
      <c r="M32" s="56"/>
      <c r="N32" s="56"/>
      <c r="O32" s="56"/>
    </row>
    <row r="33" spans="1:13" ht="15.75" thickBot="1" x14ac:dyDescent="0.3">
      <c r="B33" s="9"/>
    </row>
    <row r="34" spans="1:13" ht="21" customHeight="1" x14ac:dyDescent="0.25">
      <c r="A34" s="684" t="s">
        <v>25</v>
      </c>
      <c r="B34" s="686" t="s">
        <v>26</v>
      </c>
      <c r="C34" s="688" t="s">
        <v>5</v>
      </c>
      <c r="D34" s="670" t="s">
        <v>27</v>
      </c>
      <c r="E34" s="57" t="s">
        <v>7</v>
      </c>
      <c r="F34" s="58"/>
      <c r="G34" s="58"/>
      <c r="H34" s="58"/>
      <c r="I34" s="58"/>
      <c r="J34" s="58"/>
      <c r="K34" s="59"/>
    </row>
    <row r="35" spans="1:13" ht="98.25" customHeight="1" x14ac:dyDescent="0.25">
      <c r="A35" s="685"/>
      <c r="B35" s="687"/>
      <c r="C35" s="689"/>
      <c r="D35" s="671"/>
      <c r="E35" s="60" t="s">
        <v>14</v>
      </c>
      <c r="F35" s="61" t="s">
        <v>15</v>
      </c>
      <c r="G35" s="61" t="s">
        <v>16</v>
      </c>
      <c r="H35" s="62" t="s">
        <v>17</v>
      </c>
      <c r="I35" s="62" t="s">
        <v>28</v>
      </c>
      <c r="J35" s="63" t="s">
        <v>19</v>
      </c>
      <c r="K35" s="64" t="s">
        <v>20</v>
      </c>
    </row>
    <row r="36" spans="1:13" ht="15" customHeight="1" x14ac:dyDescent="0.25">
      <c r="A36" s="623" t="s">
        <v>29</v>
      </c>
      <c r="B36" s="624"/>
      <c r="C36" s="29">
        <v>2014</v>
      </c>
      <c r="D36" s="65"/>
      <c r="E36" s="66"/>
      <c r="F36" s="67"/>
      <c r="G36" s="67"/>
      <c r="H36" s="67"/>
      <c r="I36" s="67"/>
      <c r="J36" s="67"/>
      <c r="K36" s="68"/>
    </row>
    <row r="37" spans="1:13" x14ac:dyDescent="0.25">
      <c r="A37" s="623"/>
      <c r="B37" s="624"/>
      <c r="C37" s="29">
        <v>2015</v>
      </c>
      <c r="D37" s="65"/>
      <c r="E37" s="34"/>
      <c r="F37" s="31"/>
      <c r="G37" s="31"/>
      <c r="H37" s="31"/>
      <c r="I37" s="31"/>
      <c r="J37" s="31"/>
      <c r="K37" s="35"/>
    </row>
    <row r="38" spans="1:13" x14ac:dyDescent="0.25">
      <c r="A38" s="623"/>
      <c r="B38" s="624"/>
      <c r="C38" s="29">
        <v>2016</v>
      </c>
      <c r="D38" s="65"/>
      <c r="E38" s="34"/>
      <c r="F38" s="31"/>
      <c r="G38" s="31"/>
      <c r="H38" s="31"/>
      <c r="I38" s="31"/>
      <c r="J38" s="31"/>
      <c r="K38" s="35"/>
    </row>
    <row r="39" spans="1:13" x14ac:dyDescent="0.25">
      <c r="A39" s="623"/>
      <c r="B39" s="624"/>
      <c r="C39" s="29">
        <v>2017</v>
      </c>
      <c r="D39" s="69"/>
      <c r="E39" s="39"/>
      <c r="F39" s="37"/>
      <c r="G39" s="37"/>
      <c r="H39" s="37"/>
      <c r="I39" s="37"/>
      <c r="J39" s="37"/>
      <c r="K39" s="40"/>
    </row>
    <row r="40" spans="1:13" x14ac:dyDescent="0.25">
      <c r="A40" s="623"/>
      <c r="B40" s="624"/>
      <c r="C40" s="29">
        <v>2018</v>
      </c>
      <c r="D40" s="65"/>
      <c r="E40" s="34"/>
      <c r="F40" s="31"/>
      <c r="G40" s="31"/>
      <c r="H40" s="31"/>
      <c r="I40" s="31"/>
      <c r="J40" s="31"/>
      <c r="K40" s="35"/>
    </row>
    <row r="41" spans="1:13" x14ac:dyDescent="0.25">
      <c r="A41" s="623"/>
      <c r="B41" s="624"/>
      <c r="C41" s="29">
        <v>2019</v>
      </c>
      <c r="D41" s="65"/>
      <c r="E41" s="34"/>
      <c r="F41" s="31"/>
      <c r="G41" s="31"/>
      <c r="H41" s="31"/>
      <c r="I41" s="31"/>
      <c r="J41" s="31"/>
      <c r="K41" s="35"/>
    </row>
    <row r="42" spans="1:13" ht="17.25" customHeight="1" x14ac:dyDescent="0.25">
      <c r="A42" s="623"/>
      <c r="B42" s="624"/>
      <c r="C42" s="29">
        <v>2020</v>
      </c>
      <c r="D42" s="65">
        <v>10</v>
      </c>
      <c r="E42" s="34">
        <v>10</v>
      </c>
      <c r="F42" s="31"/>
      <c r="G42" s="31"/>
      <c r="H42" s="31"/>
      <c r="I42" s="31"/>
      <c r="J42" s="31"/>
      <c r="K42" s="35"/>
    </row>
    <row r="43" spans="1:13" ht="35.25" customHeight="1" thickBot="1" x14ac:dyDescent="0.3">
      <c r="A43" s="625"/>
      <c r="B43" s="626"/>
      <c r="C43" s="41" t="s">
        <v>13</v>
      </c>
      <c r="D43" s="70">
        <f>SUM(D36:D42)</f>
        <v>10</v>
      </c>
      <c r="E43" s="46">
        <f t="shared" ref="E43:J43" si="4">SUM(E36:E42)</f>
        <v>10</v>
      </c>
      <c r="F43" s="43">
        <f t="shared" si="4"/>
        <v>0</v>
      </c>
      <c r="G43" s="43">
        <f t="shared" si="4"/>
        <v>0</v>
      </c>
      <c r="H43" s="43">
        <f t="shared" si="4"/>
        <v>0</v>
      </c>
      <c r="I43" s="43">
        <f t="shared" si="4"/>
        <v>0</v>
      </c>
      <c r="J43" s="43">
        <f t="shared" si="4"/>
        <v>0</v>
      </c>
      <c r="K43" s="47">
        <f>SUM(K36:K42)</f>
        <v>0</v>
      </c>
    </row>
    <row r="44" spans="1:13" x14ac:dyDescent="0.25">
      <c r="B44" s="9"/>
    </row>
    <row r="45" spans="1:13" x14ac:dyDescent="0.25">
      <c r="B45" s="9"/>
    </row>
    <row r="46" spans="1:13" ht="21" x14ac:dyDescent="0.35">
      <c r="A46" s="71" t="s">
        <v>30</v>
      </c>
      <c r="B46" s="72"/>
      <c r="C46" s="71"/>
      <c r="D46" s="73"/>
      <c r="E46" s="73"/>
      <c r="F46" s="73"/>
      <c r="G46" s="73"/>
      <c r="H46" s="73"/>
      <c r="I46" s="73"/>
      <c r="J46" s="73"/>
      <c r="K46" s="73"/>
      <c r="L46" s="74"/>
      <c r="M46" s="74"/>
    </row>
    <row r="47" spans="1:13" ht="14.25" customHeight="1" thickBot="1" x14ac:dyDescent="0.3">
      <c r="A47" s="75"/>
      <c r="B47" s="76"/>
    </row>
    <row r="48" spans="1:13" ht="14.25" customHeight="1" x14ac:dyDescent="0.25">
      <c r="A48" s="676" t="s">
        <v>31</v>
      </c>
      <c r="B48" s="678" t="s">
        <v>32</v>
      </c>
      <c r="C48" s="680" t="s">
        <v>5</v>
      </c>
      <c r="D48" s="682" t="s">
        <v>33</v>
      </c>
      <c r="E48" s="77" t="s">
        <v>7</v>
      </c>
      <c r="F48" s="78"/>
      <c r="G48" s="78"/>
      <c r="H48" s="78"/>
      <c r="I48" s="78"/>
      <c r="J48" s="78"/>
      <c r="K48" s="79"/>
    </row>
    <row r="49" spans="1:14" s="10" customFormat="1" ht="117" customHeight="1" x14ac:dyDescent="0.25">
      <c r="A49" s="677"/>
      <c r="B49" s="679"/>
      <c r="C49" s="681"/>
      <c r="D49" s="683"/>
      <c r="E49" s="80" t="s">
        <v>14</v>
      </c>
      <c r="F49" s="81" t="s">
        <v>15</v>
      </c>
      <c r="G49" s="81" t="s">
        <v>16</v>
      </c>
      <c r="H49" s="82" t="s">
        <v>17</v>
      </c>
      <c r="I49" s="82" t="s">
        <v>28</v>
      </c>
      <c r="J49" s="83" t="s">
        <v>19</v>
      </c>
      <c r="K49" s="84" t="s">
        <v>20</v>
      </c>
    </row>
    <row r="50" spans="1:14" ht="15" customHeight="1" x14ac:dyDescent="0.25">
      <c r="A50" s="630" t="s">
        <v>21</v>
      </c>
      <c r="B50" s="646"/>
      <c r="C50" s="29">
        <v>2014</v>
      </c>
      <c r="D50" s="85"/>
      <c r="E50" s="34"/>
      <c r="F50" s="31"/>
      <c r="G50" s="31"/>
      <c r="H50" s="31"/>
      <c r="I50" s="31"/>
      <c r="J50" s="31"/>
      <c r="K50" s="35"/>
    </row>
    <row r="51" spans="1:14" x14ac:dyDescent="0.25">
      <c r="A51" s="630"/>
      <c r="B51" s="646"/>
      <c r="C51" s="29">
        <v>2015</v>
      </c>
      <c r="D51" s="85"/>
      <c r="E51" s="34"/>
      <c r="F51" s="31"/>
      <c r="G51" s="31"/>
      <c r="H51" s="31"/>
      <c r="I51" s="31"/>
      <c r="J51" s="31"/>
      <c r="K51" s="35"/>
    </row>
    <row r="52" spans="1:14" x14ac:dyDescent="0.25">
      <c r="A52" s="630"/>
      <c r="B52" s="646"/>
      <c r="C52" s="29">
        <v>2016</v>
      </c>
      <c r="D52" s="85"/>
      <c r="E52" s="34"/>
      <c r="F52" s="31"/>
      <c r="G52" s="31"/>
      <c r="H52" s="31"/>
      <c r="I52" s="31"/>
      <c r="J52" s="31"/>
      <c r="K52" s="35"/>
    </row>
    <row r="53" spans="1:14" x14ac:dyDescent="0.25">
      <c r="A53" s="630"/>
      <c r="B53" s="646"/>
      <c r="C53" s="29">
        <v>2017</v>
      </c>
      <c r="D53" s="86"/>
      <c r="E53" s="39"/>
      <c r="F53" s="37"/>
      <c r="G53" s="37"/>
      <c r="H53" s="37"/>
      <c r="I53" s="37"/>
      <c r="J53" s="37"/>
      <c r="K53" s="40"/>
    </row>
    <row r="54" spans="1:14" x14ac:dyDescent="0.25">
      <c r="A54" s="630"/>
      <c r="B54" s="646"/>
      <c r="C54" s="29">
        <v>2018</v>
      </c>
      <c r="D54" s="85"/>
      <c r="E54" s="34"/>
      <c r="F54" s="31"/>
      <c r="G54" s="31"/>
      <c r="H54" s="31"/>
      <c r="I54" s="31"/>
      <c r="J54" s="31"/>
      <c r="K54" s="35"/>
    </row>
    <row r="55" spans="1:14" x14ac:dyDescent="0.25">
      <c r="A55" s="630"/>
      <c r="B55" s="646"/>
      <c r="C55" s="29">
        <v>2019</v>
      </c>
      <c r="D55" s="85"/>
      <c r="E55" s="34"/>
      <c r="F55" s="31"/>
      <c r="G55" s="31"/>
      <c r="H55" s="31"/>
      <c r="I55" s="31"/>
      <c r="J55" s="31"/>
      <c r="K55" s="35"/>
    </row>
    <row r="56" spans="1:14" x14ac:dyDescent="0.25">
      <c r="A56" s="630"/>
      <c r="B56" s="646"/>
      <c r="C56" s="29">
        <v>2020</v>
      </c>
      <c r="D56" s="85"/>
      <c r="E56" s="34"/>
      <c r="F56" s="31"/>
      <c r="G56" s="31"/>
      <c r="H56" s="31"/>
      <c r="I56" s="31"/>
      <c r="J56" s="31"/>
      <c r="K56" s="35"/>
    </row>
    <row r="57" spans="1:14" ht="13.5" customHeight="1" thickBot="1" x14ac:dyDescent="0.3">
      <c r="A57" s="647"/>
      <c r="B57" s="648"/>
      <c r="C57" s="41" t="s">
        <v>13</v>
      </c>
      <c r="D57" s="87">
        <f t="shared" ref="D57:I57" si="5">SUM(D50:D56)</f>
        <v>0</v>
      </c>
      <c r="E57" s="46">
        <f t="shared" si="5"/>
        <v>0</v>
      </c>
      <c r="F57" s="43">
        <f t="shared" si="5"/>
        <v>0</v>
      </c>
      <c r="G57" s="43">
        <f t="shared" si="5"/>
        <v>0</v>
      </c>
      <c r="H57" s="43">
        <f t="shared" si="5"/>
        <v>0</v>
      </c>
      <c r="I57" s="43">
        <f t="shared" si="5"/>
        <v>0</v>
      </c>
      <c r="J57" s="43">
        <f>SUM(J50:J56)</f>
        <v>0</v>
      </c>
      <c r="K57" s="47">
        <f>SUM(K50:K56)</f>
        <v>0</v>
      </c>
    </row>
    <row r="58" spans="1:14" x14ac:dyDescent="0.25">
      <c r="B58" s="9"/>
    </row>
    <row r="59" spans="1:14" ht="21" x14ac:dyDescent="0.35">
      <c r="A59" s="88" t="s">
        <v>34</v>
      </c>
      <c r="B59" s="89"/>
      <c r="C59" s="88"/>
      <c r="D59" s="90"/>
      <c r="E59" s="90"/>
      <c r="F59" s="90"/>
      <c r="G59" s="90"/>
      <c r="H59" s="90"/>
      <c r="I59" s="90"/>
      <c r="J59" s="90"/>
      <c r="K59" s="90"/>
      <c r="L59" s="90"/>
      <c r="M59" s="10"/>
    </row>
    <row r="60" spans="1:14" ht="15" customHeight="1" thickBot="1" x14ac:dyDescent="0.4">
      <c r="A60" s="91"/>
      <c r="B60" s="76"/>
      <c r="M60" s="10"/>
    </row>
    <row r="61" spans="1:14" s="10" customFormat="1" x14ac:dyDescent="0.25">
      <c r="A61" s="665" t="s">
        <v>35</v>
      </c>
      <c r="B61" s="657" t="s">
        <v>36</v>
      </c>
      <c r="C61" s="666" t="s">
        <v>5</v>
      </c>
      <c r="D61" s="92"/>
      <c r="E61" s="93"/>
      <c r="F61" s="94" t="s">
        <v>37</v>
      </c>
      <c r="G61" s="95"/>
      <c r="H61" s="95"/>
      <c r="I61" s="95"/>
      <c r="J61" s="95"/>
      <c r="K61" s="95"/>
      <c r="L61" s="96"/>
      <c r="N61" s="97"/>
    </row>
    <row r="62" spans="1:14" s="10" customFormat="1" ht="90" customHeight="1" x14ac:dyDescent="0.25">
      <c r="A62" s="656"/>
      <c r="B62" s="658"/>
      <c r="C62" s="667"/>
      <c r="D62" s="98" t="s">
        <v>38</v>
      </c>
      <c r="E62" s="99" t="s">
        <v>39</v>
      </c>
      <c r="F62" s="100" t="s">
        <v>14</v>
      </c>
      <c r="G62" s="101" t="s">
        <v>15</v>
      </c>
      <c r="H62" s="101" t="s">
        <v>16</v>
      </c>
      <c r="I62" s="102" t="s">
        <v>17</v>
      </c>
      <c r="J62" s="102" t="s">
        <v>28</v>
      </c>
      <c r="K62" s="103" t="s">
        <v>19</v>
      </c>
      <c r="L62" s="104" t="s">
        <v>20</v>
      </c>
    </row>
    <row r="63" spans="1:14" x14ac:dyDescent="0.25">
      <c r="A63" s="630" t="s">
        <v>21</v>
      </c>
      <c r="B63" s="646"/>
      <c r="C63" s="29">
        <v>2014</v>
      </c>
      <c r="D63" s="30"/>
      <c r="E63" s="31"/>
      <c r="F63" s="34"/>
      <c r="G63" s="31"/>
      <c r="H63" s="31"/>
      <c r="I63" s="31"/>
      <c r="J63" s="31"/>
      <c r="K63" s="31"/>
      <c r="L63" s="35"/>
      <c r="M63" s="10"/>
    </row>
    <row r="64" spans="1:14" x14ac:dyDescent="0.25">
      <c r="A64" s="630"/>
      <c r="B64" s="646"/>
      <c r="C64" s="29">
        <v>2015</v>
      </c>
      <c r="D64" s="30"/>
      <c r="E64" s="31"/>
      <c r="F64" s="34"/>
      <c r="G64" s="31"/>
      <c r="H64" s="31"/>
      <c r="I64" s="31"/>
      <c r="J64" s="31"/>
      <c r="K64" s="31"/>
      <c r="L64" s="35"/>
      <c r="M64" s="10"/>
    </row>
    <row r="65" spans="1:13" x14ac:dyDescent="0.25">
      <c r="A65" s="630"/>
      <c r="B65" s="646"/>
      <c r="C65" s="29">
        <v>2016</v>
      </c>
      <c r="D65" s="30"/>
      <c r="E65" s="31"/>
      <c r="F65" s="34"/>
      <c r="G65" s="31"/>
      <c r="H65" s="31"/>
      <c r="I65" s="31"/>
      <c r="J65" s="31"/>
      <c r="K65" s="31"/>
      <c r="L65" s="35"/>
      <c r="M65" s="10"/>
    </row>
    <row r="66" spans="1:13" x14ac:dyDescent="0.25">
      <c r="A66" s="630"/>
      <c r="B66" s="646"/>
      <c r="C66" s="29">
        <v>2017</v>
      </c>
      <c r="D66" s="36"/>
      <c r="E66" s="37"/>
      <c r="F66" s="39"/>
      <c r="G66" s="37"/>
      <c r="H66" s="37"/>
      <c r="I66" s="37"/>
      <c r="J66" s="37"/>
      <c r="K66" s="37"/>
      <c r="L66" s="40"/>
      <c r="M66" s="10"/>
    </row>
    <row r="67" spans="1:13" x14ac:dyDescent="0.25">
      <c r="A67" s="630"/>
      <c r="B67" s="646"/>
      <c r="C67" s="29">
        <v>2018</v>
      </c>
      <c r="D67" s="30"/>
      <c r="E67" s="31"/>
      <c r="F67" s="34"/>
      <c r="G67" s="31"/>
      <c r="H67" s="31"/>
      <c r="I67" s="31"/>
      <c r="J67" s="31"/>
      <c r="K67" s="31"/>
      <c r="L67" s="35"/>
      <c r="M67" s="10"/>
    </row>
    <row r="68" spans="1:13" x14ac:dyDescent="0.25">
      <c r="A68" s="630"/>
      <c r="B68" s="646"/>
      <c r="C68" s="29">
        <v>2019</v>
      </c>
      <c r="D68" s="30"/>
      <c r="E68" s="31"/>
      <c r="F68" s="34"/>
      <c r="G68" s="31"/>
      <c r="H68" s="31"/>
      <c r="I68" s="31"/>
      <c r="J68" s="31"/>
      <c r="K68" s="31"/>
      <c r="L68" s="35"/>
      <c r="M68" s="10"/>
    </row>
    <row r="69" spans="1:13" x14ac:dyDescent="0.25">
      <c r="A69" s="630"/>
      <c r="B69" s="646"/>
      <c r="C69" s="29">
        <v>2020</v>
      </c>
      <c r="D69" s="30"/>
      <c r="E69" s="31"/>
      <c r="F69" s="34"/>
      <c r="G69" s="31"/>
      <c r="H69" s="31"/>
      <c r="I69" s="31"/>
      <c r="J69" s="31"/>
      <c r="K69" s="31"/>
      <c r="L69" s="35"/>
      <c r="M69" s="10"/>
    </row>
    <row r="70" spans="1:13" ht="14.25" customHeight="1" thickBot="1" x14ac:dyDescent="0.3">
      <c r="A70" s="647"/>
      <c r="B70" s="648"/>
      <c r="C70" s="41" t="s">
        <v>13</v>
      </c>
      <c r="D70" s="42">
        <f t="shared" ref="D70:K70" si="6">SUM(D63:D69)</f>
        <v>0</v>
      </c>
      <c r="E70" s="43">
        <f t="shared" si="6"/>
        <v>0</v>
      </c>
      <c r="F70" s="46">
        <f t="shared" si="6"/>
        <v>0</v>
      </c>
      <c r="G70" s="43">
        <f t="shared" si="6"/>
        <v>0</v>
      </c>
      <c r="H70" s="43">
        <f t="shared" si="6"/>
        <v>0</v>
      </c>
      <c r="I70" s="43">
        <f t="shared" si="6"/>
        <v>0</v>
      </c>
      <c r="J70" s="43">
        <f t="shared" si="6"/>
        <v>0</v>
      </c>
      <c r="K70" s="43">
        <f t="shared" si="6"/>
        <v>0</v>
      </c>
      <c r="L70" s="47">
        <f>SUM(L63:L69)</f>
        <v>0</v>
      </c>
      <c r="M70" s="10"/>
    </row>
    <row r="71" spans="1:13" ht="15.75" thickBot="1" x14ac:dyDescent="0.3">
      <c r="A71" s="105"/>
      <c r="B71" s="106"/>
      <c r="D71" s="48"/>
    </row>
    <row r="72" spans="1:13" s="10" customFormat="1" ht="18.95" customHeight="1" x14ac:dyDescent="0.25">
      <c r="A72" s="665" t="s">
        <v>40</v>
      </c>
      <c r="B72" s="657" t="s">
        <v>41</v>
      </c>
      <c r="C72" s="666" t="s">
        <v>5</v>
      </c>
      <c r="D72" s="663" t="s">
        <v>42</v>
      </c>
      <c r="E72" s="94" t="s">
        <v>43</v>
      </c>
      <c r="F72" s="95"/>
      <c r="G72" s="95"/>
      <c r="H72" s="95"/>
      <c r="I72" s="95"/>
      <c r="J72" s="95"/>
      <c r="K72" s="96"/>
      <c r="L72"/>
      <c r="M72" s="97"/>
    </row>
    <row r="73" spans="1:13" s="10" customFormat="1" ht="93.75" customHeight="1" x14ac:dyDescent="0.25">
      <c r="A73" s="656"/>
      <c r="B73" s="658"/>
      <c r="C73" s="667"/>
      <c r="D73" s="664"/>
      <c r="E73" s="100" t="s">
        <v>14</v>
      </c>
      <c r="F73" s="227" t="s">
        <v>15</v>
      </c>
      <c r="G73" s="101" t="s">
        <v>16</v>
      </c>
      <c r="H73" s="102" t="s">
        <v>17</v>
      </c>
      <c r="I73" s="102" t="s">
        <v>28</v>
      </c>
      <c r="J73" s="103" t="s">
        <v>19</v>
      </c>
      <c r="K73" s="104" t="s">
        <v>20</v>
      </c>
      <c r="L73"/>
    </row>
    <row r="74" spans="1:13" ht="15" customHeight="1" x14ac:dyDescent="0.25">
      <c r="A74" s="630" t="s">
        <v>21</v>
      </c>
      <c r="B74" s="646"/>
      <c r="C74" s="29">
        <v>2014</v>
      </c>
      <c r="D74" s="31"/>
      <c r="E74" s="34"/>
      <c r="F74" s="31"/>
      <c r="G74" s="31"/>
      <c r="H74" s="31"/>
      <c r="I74" s="31"/>
      <c r="J74" s="31"/>
      <c r="K74" s="35"/>
    </row>
    <row r="75" spans="1:13" x14ac:dyDescent="0.25">
      <c r="A75" s="630"/>
      <c r="B75" s="646"/>
      <c r="C75" s="29">
        <v>2015</v>
      </c>
      <c r="D75" s="31"/>
      <c r="E75" s="34"/>
      <c r="F75" s="31"/>
      <c r="G75" s="31"/>
      <c r="H75" s="31"/>
      <c r="I75" s="31"/>
      <c r="J75" s="31"/>
      <c r="K75" s="35"/>
    </row>
    <row r="76" spans="1:13" x14ac:dyDescent="0.25">
      <c r="A76" s="630"/>
      <c r="B76" s="646"/>
      <c r="C76" s="29">
        <v>2016</v>
      </c>
      <c r="D76" s="31"/>
      <c r="E76" s="34"/>
      <c r="F76" s="31"/>
      <c r="G76" s="31"/>
      <c r="H76" s="31"/>
      <c r="I76" s="31"/>
      <c r="J76" s="31"/>
      <c r="K76" s="35"/>
    </row>
    <row r="77" spans="1:13" x14ac:dyDescent="0.25">
      <c r="A77" s="630"/>
      <c r="B77" s="646"/>
      <c r="C77" s="29">
        <v>2017</v>
      </c>
      <c r="D77" s="37"/>
      <c r="E77" s="39"/>
      <c r="F77" s="37"/>
      <c r="G77" s="37"/>
      <c r="H77" s="37"/>
      <c r="I77" s="37"/>
      <c r="J77" s="37"/>
      <c r="K77" s="40"/>
    </row>
    <row r="78" spans="1:13" x14ac:dyDescent="0.25">
      <c r="A78" s="630"/>
      <c r="B78" s="646"/>
      <c r="C78" s="29">
        <v>2018</v>
      </c>
      <c r="D78" s="31"/>
      <c r="E78" s="34"/>
      <c r="F78" s="31"/>
      <c r="G78" s="31"/>
      <c r="H78" s="31"/>
      <c r="I78" s="31"/>
      <c r="J78" s="31"/>
      <c r="K78" s="35"/>
    </row>
    <row r="79" spans="1:13" x14ac:dyDescent="0.25">
      <c r="A79" s="630"/>
      <c r="B79" s="646"/>
      <c r="C79" s="29">
        <v>2019</v>
      </c>
      <c r="D79" s="31"/>
      <c r="E79" s="34"/>
      <c r="F79" s="31"/>
      <c r="G79" s="31"/>
      <c r="H79" s="31"/>
      <c r="I79" s="31"/>
      <c r="J79" s="31"/>
      <c r="K79" s="35"/>
    </row>
    <row r="80" spans="1:13" x14ac:dyDescent="0.25">
      <c r="A80" s="630"/>
      <c r="B80" s="646"/>
      <c r="C80" s="29">
        <v>2020</v>
      </c>
      <c r="D80" s="31"/>
      <c r="E80" s="34"/>
      <c r="F80" s="31"/>
      <c r="G80" s="31"/>
      <c r="H80" s="31"/>
      <c r="I80" s="31"/>
      <c r="J80" s="31"/>
      <c r="K80" s="35"/>
    </row>
    <row r="81" spans="1:14" ht="17.25" customHeight="1" thickBot="1" x14ac:dyDescent="0.3">
      <c r="A81" s="647"/>
      <c r="B81" s="648"/>
      <c r="C81" s="41" t="s">
        <v>13</v>
      </c>
      <c r="D81" s="43">
        <f t="shared" ref="D81:J81" si="7">SUM(D74:D80)</f>
        <v>0</v>
      </c>
      <c r="E81" s="46">
        <f t="shared" si="7"/>
        <v>0</v>
      </c>
      <c r="F81" s="43">
        <f t="shared" si="7"/>
        <v>0</v>
      </c>
      <c r="G81" s="43">
        <f t="shared" si="7"/>
        <v>0</v>
      </c>
      <c r="H81" s="43">
        <f t="shared" si="7"/>
        <v>0</v>
      </c>
      <c r="I81" s="43">
        <f t="shared" si="7"/>
        <v>0</v>
      </c>
      <c r="J81" s="43">
        <f t="shared" si="7"/>
        <v>0</v>
      </c>
      <c r="K81" s="47">
        <f>SUM(K74:K80)</f>
        <v>0</v>
      </c>
    </row>
    <row r="82" spans="1:14" ht="15" customHeight="1" thickBot="1" x14ac:dyDescent="0.4">
      <c r="A82" s="91"/>
      <c r="B82" s="76"/>
    </row>
    <row r="83" spans="1:14" ht="24.95" customHeight="1" x14ac:dyDescent="0.25">
      <c r="A83" s="665" t="s">
        <v>44</v>
      </c>
      <c r="B83" s="657" t="s">
        <v>41</v>
      </c>
      <c r="C83" s="666" t="s">
        <v>5</v>
      </c>
      <c r="D83" s="668" t="s">
        <v>45</v>
      </c>
      <c r="E83" s="94" t="s">
        <v>46</v>
      </c>
      <c r="F83" s="95"/>
      <c r="G83" s="95"/>
      <c r="H83" s="95"/>
      <c r="I83" s="95"/>
      <c r="J83" s="95"/>
      <c r="K83" s="96"/>
      <c r="L83" s="10"/>
    </row>
    <row r="84" spans="1:14" s="10" customFormat="1" ht="93.75" customHeight="1" x14ac:dyDescent="0.25">
      <c r="A84" s="656"/>
      <c r="B84" s="658"/>
      <c r="C84" s="667"/>
      <c r="D84" s="669"/>
      <c r="E84" s="100" t="s">
        <v>14</v>
      </c>
      <c r="F84" s="101" t="s">
        <v>15</v>
      </c>
      <c r="G84" s="101" t="s">
        <v>16</v>
      </c>
      <c r="H84" s="102" t="s">
        <v>17</v>
      </c>
      <c r="I84" s="102" t="s">
        <v>28</v>
      </c>
      <c r="J84" s="103" t="s">
        <v>19</v>
      </c>
      <c r="K84" s="104" t="s">
        <v>20</v>
      </c>
      <c r="L84"/>
    </row>
    <row r="85" spans="1:14" s="10" customFormat="1" ht="18" customHeight="1" x14ac:dyDescent="0.25">
      <c r="A85" s="630" t="s">
        <v>21</v>
      </c>
      <c r="B85" s="646"/>
      <c r="C85" s="29">
        <v>2014</v>
      </c>
      <c r="D85" s="31"/>
      <c r="E85" s="34"/>
      <c r="F85" s="31"/>
      <c r="G85" s="31"/>
      <c r="H85" s="31"/>
      <c r="I85" s="31"/>
      <c r="J85" s="31"/>
      <c r="K85" s="35"/>
      <c r="L85"/>
    </row>
    <row r="86" spans="1:14" ht="15.95" customHeight="1" x14ac:dyDescent="0.25">
      <c r="A86" s="630"/>
      <c r="B86" s="646"/>
      <c r="C86" s="29">
        <v>2015</v>
      </c>
      <c r="D86" s="31"/>
      <c r="E86" s="34"/>
      <c r="F86" s="31"/>
      <c r="G86" s="31"/>
      <c r="H86" s="31"/>
      <c r="I86" s="31"/>
      <c r="J86" s="31"/>
      <c r="K86" s="35"/>
    </row>
    <row r="87" spans="1:14" x14ac:dyDescent="0.25">
      <c r="A87" s="630"/>
      <c r="B87" s="646"/>
      <c r="C87" s="29">
        <v>2016</v>
      </c>
      <c r="D87" s="31"/>
      <c r="E87" s="34"/>
      <c r="F87" s="31"/>
      <c r="G87" s="31"/>
      <c r="H87" s="31"/>
      <c r="I87" s="31"/>
      <c r="J87" s="31"/>
      <c r="K87" s="35"/>
    </row>
    <row r="88" spans="1:14" x14ac:dyDescent="0.25">
      <c r="A88" s="630"/>
      <c r="B88" s="646"/>
      <c r="C88" s="29">
        <v>2017</v>
      </c>
      <c r="D88" s="37"/>
      <c r="E88" s="39"/>
      <c r="F88" s="37"/>
      <c r="G88" s="37"/>
      <c r="H88" s="37"/>
      <c r="I88" s="37"/>
      <c r="J88" s="37"/>
      <c r="K88" s="40"/>
    </row>
    <row r="89" spans="1:14" x14ac:dyDescent="0.25">
      <c r="A89" s="630"/>
      <c r="B89" s="646"/>
      <c r="C89" s="29">
        <v>2018</v>
      </c>
      <c r="D89" s="31"/>
      <c r="E89" s="34"/>
      <c r="F89" s="31"/>
      <c r="G89" s="31"/>
      <c r="H89" s="31"/>
      <c r="I89" s="31"/>
      <c r="J89" s="31"/>
      <c r="K89" s="35"/>
      <c r="L89" s="10"/>
    </row>
    <row r="90" spans="1:14" x14ac:dyDescent="0.25">
      <c r="A90" s="630"/>
      <c r="B90" s="646"/>
      <c r="C90" s="29">
        <v>2019</v>
      </c>
      <c r="D90" s="31"/>
      <c r="E90" s="34"/>
      <c r="F90" s="31"/>
      <c r="G90" s="31"/>
      <c r="H90" s="31"/>
      <c r="I90" s="31"/>
      <c r="J90" s="31"/>
      <c r="K90" s="35"/>
    </row>
    <row r="91" spans="1:14" x14ac:dyDescent="0.25">
      <c r="A91" s="630"/>
      <c r="B91" s="646"/>
      <c r="C91" s="29">
        <v>2020</v>
      </c>
      <c r="D91" s="31"/>
      <c r="E91" s="34"/>
      <c r="F91" s="31"/>
      <c r="G91" s="31"/>
      <c r="H91" s="31"/>
      <c r="I91" s="31"/>
      <c r="J91" s="31"/>
      <c r="K91" s="35"/>
    </row>
    <row r="92" spans="1:14" ht="18.95" customHeight="1" thickBot="1" x14ac:dyDescent="0.3">
      <c r="A92" s="647"/>
      <c r="B92" s="648"/>
      <c r="C92" s="41" t="s">
        <v>13</v>
      </c>
      <c r="D92" s="43">
        <f t="shared" ref="D92:J92" si="8">SUM(D85:D91)</f>
        <v>0</v>
      </c>
      <c r="E92" s="46">
        <f t="shared" si="8"/>
        <v>0</v>
      </c>
      <c r="F92" s="43">
        <f t="shared" si="8"/>
        <v>0</v>
      </c>
      <c r="G92" s="43">
        <f t="shared" si="8"/>
        <v>0</v>
      </c>
      <c r="H92" s="43">
        <f t="shared" si="8"/>
        <v>0</v>
      </c>
      <c r="I92" s="43">
        <f t="shared" si="8"/>
        <v>0</v>
      </c>
      <c r="J92" s="43">
        <f t="shared" si="8"/>
        <v>0</v>
      </c>
      <c r="K92" s="47">
        <f>SUM(K85:K91)</f>
        <v>0</v>
      </c>
    </row>
    <row r="93" spans="1:14" ht="18.75" customHeight="1" thickBot="1" x14ac:dyDescent="0.4">
      <c r="A93" s="91"/>
      <c r="B93" s="76"/>
    </row>
    <row r="94" spans="1:14" x14ac:dyDescent="0.25">
      <c r="A94" s="655" t="s">
        <v>47</v>
      </c>
      <c r="B94" s="657" t="s">
        <v>48</v>
      </c>
      <c r="C94" s="237" t="s">
        <v>5</v>
      </c>
      <c r="D94" s="108" t="s">
        <v>49</v>
      </c>
      <c r="E94" s="109"/>
      <c r="F94" s="109"/>
      <c r="G94" s="110"/>
      <c r="H94" s="10"/>
      <c r="I94" s="10"/>
      <c r="J94" s="10"/>
      <c r="K94" s="10"/>
    </row>
    <row r="95" spans="1:14" ht="64.5" x14ac:dyDescent="0.25">
      <c r="A95" s="656"/>
      <c r="B95" s="658"/>
      <c r="C95" s="238"/>
      <c r="D95" s="98" t="s">
        <v>50</v>
      </c>
      <c r="E95" s="99" t="s">
        <v>51</v>
      </c>
      <c r="F95" s="99" t="s">
        <v>52</v>
      </c>
      <c r="G95" s="112" t="s">
        <v>13</v>
      </c>
      <c r="H95" s="10"/>
      <c r="I95" s="10"/>
      <c r="J95" s="10"/>
      <c r="K95" s="10"/>
      <c r="L95" s="10"/>
      <c r="M95" s="10"/>
      <c r="N95" s="10"/>
    </row>
    <row r="96" spans="1:14" s="10" customFormat="1" ht="26.25" customHeight="1" x14ac:dyDescent="0.25">
      <c r="A96" s="630" t="s">
        <v>21</v>
      </c>
      <c r="B96" s="646"/>
      <c r="C96" s="29">
        <v>2015</v>
      </c>
      <c r="D96" s="30"/>
      <c r="E96" s="31"/>
      <c r="F96" s="31"/>
      <c r="G96" s="33">
        <f t="shared" ref="G96:G101" si="9">SUM(D96:F96)</f>
        <v>0</v>
      </c>
      <c r="H96"/>
      <c r="I96"/>
      <c r="J96"/>
      <c r="K96"/>
    </row>
    <row r="97" spans="1:14" s="10" customFormat="1" ht="16.5" customHeight="1" x14ac:dyDescent="0.25">
      <c r="A97" s="630"/>
      <c r="B97" s="646"/>
      <c r="C97" s="29">
        <v>2016</v>
      </c>
      <c r="D97" s="30"/>
      <c r="E97" s="31"/>
      <c r="F97" s="31"/>
      <c r="G97" s="33">
        <f t="shared" si="9"/>
        <v>0</v>
      </c>
      <c r="H97"/>
      <c r="I97"/>
      <c r="J97"/>
      <c r="K97"/>
      <c r="L97"/>
      <c r="M97"/>
      <c r="N97"/>
    </row>
    <row r="98" spans="1:14" x14ac:dyDescent="0.25">
      <c r="A98" s="630"/>
      <c r="B98" s="646"/>
      <c r="C98" s="29">
        <v>2017</v>
      </c>
      <c r="D98" s="36"/>
      <c r="E98" s="37"/>
      <c r="F98" s="37"/>
      <c r="G98" s="33">
        <f t="shared" si="9"/>
        <v>0</v>
      </c>
    </row>
    <row r="99" spans="1:14" x14ac:dyDescent="0.25">
      <c r="A99" s="630"/>
      <c r="B99" s="646"/>
      <c r="C99" s="29">
        <v>2018</v>
      </c>
      <c r="D99" s="30"/>
      <c r="E99" s="31"/>
      <c r="F99" s="31"/>
      <c r="G99" s="33">
        <f t="shared" si="9"/>
        <v>0</v>
      </c>
    </row>
    <row r="100" spans="1:14" x14ac:dyDescent="0.25">
      <c r="A100" s="630"/>
      <c r="B100" s="646"/>
      <c r="C100" s="29">
        <v>2019</v>
      </c>
      <c r="D100" s="30"/>
      <c r="E100" s="31"/>
      <c r="F100" s="31"/>
      <c r="G100" s="33">
        <f t="shared" si="9"/>
        <v>0</v>
      </c>
    </row>
    <row r="101" spans="1:14" x14ac:dyDescent="0.25">
      <c r="A101" s="630"/>
      <c r="B101" s="646"/>
      <c r="C101" s="29">
        <v>2020</v>
      </c>
      <c r="D101" s="30"/>
      <c r="E101" s="31"/>
      <c r="F101" s="31"/>
      <c r="G101" s="33">
        <f t="shared" si="9"/>
        <v>0</v>
      </c>
    </row>
    <row r="102" spans="1:14" ht="15.75" thickBot="1" x14ac:dyDescent="0.3">
      <c r="A102" s="647"/>
      <c r="B102" s="648"/>
      <c r="C102" s="41" t="s">
        <v>13</v>
      </c>
      <c r="D102" s="42">
        <f>SUM(D96:D101)</f>
        <v>0</v>
      </c>
      <c r="E102" s="43">
        <f>SUM(E96:E101)</f>
        <v>0</v>
      </c>
      <c r="F102" s="43">
        <f>SUM(F96:F101)</f>
        <v>0</v>
      </c>
      <c r="G102" s="113">
        <f>SUM(G95:G101)</f>
        <v>0</v>
      </c>
    </row>
    <row r="103" spans="1:14" x14ac:dyDescent="0.25">
      <c r="A103" s="106"/>
      <c r="B103" s="114"/>
      <c r="C103" s="48"/>
      <c r="D103" s="48"/>
      <c r="J103" s="75"/>
    </row>
    <row r="104" spans="1:14" ht="21" x14ac:dyDescent="0.35">
      <c r="A104" s="115" t="s">
        <v>53</v>
      </c>
      <c r="B104" s="116"/>
      <c r="C104" s="115"/>
      <c r="D104" s="117"/>
      <c r="E104" s="117"/>
      <c r="F104" s="117"/>
      <c r="G104" s="117"/>
      <c r="H104" s="117"/>
      <c r="I104" s="117"/>
      <c r="J104" s="117"/>
      <c r="K104" s="117"/>
      <c r="L104" s="117"/>
    </row>
    <row r="105" spans="1:14" ht="15.75" thickBot="1" x14ac:dyDescent="0.3">
      <c r="B105" s="9"/>
    </row>
    <row r="106" spans="1:14" s="10" customFormat="1" ht="47.25" customHeight="1" x14ac:dyDescent="0.25">
      <c r="A106" s="659" t="s">
        <v>54</v>
      </c>
      <c r="B106" s="661" t="s">
        <v>55</v>
      </c>
      <c r="C106" s="644" t="s">
        <v>5</v>
      </c>
      <c r="D106" s="118" t="s">
        <v>56</v>
      </c>
      <c r="E106" s="118"/>
      <c r="F106" s="119"/>
      <c r="G106" s="119"/>
      <c r="H106" s="120" t="s">
        <v>57</v>
      </c>
      <c r="I106" s="118"/>
      <c r="J106" s="121"/>
    </row>
    <row r="107" spans="1:14" s="10" customFormat="1" ht="87.75" customHeight="1" x14ac:dyDescent="0.25">
      <c r="A107" s="660"/>
      <c r="B107" s="662"/>
      <c r="C107" s="645"/>
      <c r="D107" s="122" t="s">
        <v>58</v>
      </c>
      <c r="E107" s="123" t="s">
        <v>59</v>
      </c>
      <c r="F107" s="124" t="s">
        <v>60</v>
      </c>
      <c r="G107" s="125" t="s">
        <v>61</v>
      </c>
      <c r="H107" s="122" t="s">
        <v>62</v>
      </c>
      <c r="I107" s="123" t="s">
        <v>63</v>
      </c>
      <c r="J107" s="126" t="s">
        <v>64</v>
      </c>
    </row>
    <row r="108" spans="1:14" x14ac:dyDescent="0.25">
      <c r="A108" s="630" t="s">
        <v>21</v>
      </c>
      <c r="B108" s="646"/>
      <c r="C108" s="127">
        <v>2014</v>
      </c>
      <c r="D108" s="30"/>
      <c r="E108" s="31"/>
      <c r="F108" s="128"/>
      <c r="G108" s="129">
        <f>SUM(D108:F108)</f>
        <v>0</v>
      </c>
      <c r="H108" s="30"/>
      <c r="I108" s="31"/>
      <c r="J108" s="35"/>
    </row>
    <row r="109" spans="1:14" x14ac:dyDescent="0.25">
      <c r="A109" s="630"/>
      <c r="B109" s="646"/>
      <c r="C109" s="127">
        <v>2015</v>
      </c>
      <c r="D109" s="30"/>
      <c r="E109" s="31"/>
      <c r="F109" s="128"/>
      <c r="G109" s="129">
        <f t="shared" ref="G109:G114" si="10">SUM(D109:F109)</f>
        <v>0</v>
      </c>
      <c r="H109" s="30"/>
      <c r="I109" s="31"/>
      <c r="J109" s="35"/>
    </row>
    <row r="110" spans="1:14" x14ac:dyDescent="0.25">
      <c r="A110" s="630"/>
      <c r="B110" s="646"/>
      <c r="C110" s="127">
        <v>2016</v>
      </c>
      <c r="D110" s="30"/>
      <c r="E110" s="31"/>
      <c r="F110" s="128"/>
      <c r="G110" s="129">
        <f t="shared" si="10"/>
        <v>0</v>
      </c>
      <c r="H110" s="30"/>
      <c r="I110" s="31"/>
      <c r="J110" s="35"/>
    </row>
    <row r="111" spans="1:14" x14ac:dyDescent="0.25">
      <c r="A111" s="630"/>
      <c r="B111" s="646"/>
      <c r="C111" s="127">
        <v>2017</v>
      </c>
      <c r="D111" s="36"/>
      <c r="E111" s="37"/>
      <c r="F111" s="130"/>
      <c r="G111" s="129">
        <f t="shared" si="10"/>
        <v>0</v>
      </c>
      <c r="H111" s="131"/>
      <c r="I111" s="132"/>
      <c r="J111" s="133"/>
    </row>
    <row r="112" spans="1:14" x14ac:dyDescent="0.25">
      <c r="A112" s="630"/>
      <c r="B112" s="646"/>
      <c r="C112" s="127">
        <v>2018</v>
      </c>
      <c r="D112" s="30"/>
      <c r="E112" s="31"/>
      <c r="F112" s="128"/>
      <c r="G112" s="129">
        <f t="shared" si="10"/>
        <v>0</v>
      </c>
      <c r="H112" s="30"/>
      <c r="I112" s="31"/>
      <c r="J112" s="35"/>
    </row>
    <row r="113" spans="1:19" x14ac:dyDescent="0.25">
      <c r="A113" s="630"/>
      <c r="B113" s="646"/>
      <c r="C113" s="127">
        <v>2019</v>
      </c>
      <c r="D113" s="30"/>
      <c r="E113" s="31"/>
      <c r="F113" s="128"/>
      <c r="G113" s="129">
        <f t="shared" si="10"/>
        <v>0</v>
      </c>
      <c r="H113" s="30"/>
      <c r="I113" s="31"/>
      <c r="J113" s="35"/>
    </row>
    <row r="114" spans="1:19" x14ac:dyDescent="0.25">
      <c r="A114" s="630"/>
      <c r="B114" s="646"/>
      <c r="C114" s="127">
        <v>2020</v>
      </c>
      <c r="D114" s="30"/>
      <c r="E114" s="31"/>
      <c r="F114" s="128"/>
      <c r="G114" s="129">
        <f t="shared" si="10"/>
        <v>0</v>
      </c>
      <c r="H114" s="30"/>
      <c r="I114" s="31"/>
      <c r="J114" s="35"/>
    </row>
    <row r="115" spans="1:19" ht="18.75" customHeight="1" thickBot="1" x14ac:dyDescent="0.3">
      <c r="A115" s="647"/>
      <c r="B115" s="648"/>
      <c r="C115" s="134" t="s">
        <v>13</v>
      </c>
      <c r="D115" s="42">
        <f t="shared" ref="D115:J115" si="11">SUM(D108:D114)</f>
        <v>0</v>
      </c>
      <c r="E115" s="43">
        <f t="shared" si="11"/>
        <v>0</v>
      </c>
      <c r="F115" s="135">
        <f t="shared" si="11"/>
        <v>0</v>
      </c>
      <c r="G115" s="135">
        <f t="shared" si="11"/>
        <v>0</v>
      </c>
      <c r="H115" s="42">
        <f t="shared" si="11"/>
        <v>0</v>
      </c>
      <c r="I115" s="43">
        <f t="shared" si="11"/>
        <v>0</v>
      </c>
      <c r="J115" s="136">
        <f t="shared" si="11"/>
        <v>0</v>
      </c>
    </row>
    <row r="116" spans="1:19" ht="17.100000000000001" customHeight="1" thickBot="1" x14ac:dyDescent="0.3">
      <c r="A116" s="137"/>
      <c r="B116" s="114"/>
      <c r="C116" s="138"/>
      <c r="D116" s="139"/>
      <c r="H116" s="140"/>
      <c r="K116" s="75"/>
    </row>
    <row r="117" spans="1:19" s="10" customFormat="1" ht="78" customHeight="1" x14ac:dyDescent="0.3">
      <c r="A117" s="141" t="s">
        <v>65</v>
      </c>
      <c r="B117" s="236" t="s">
        <v>36</v>
      </c>
      <c r="C117" s="143" t="s">
        <v>5</v>
      </c>
      <c r="D117" s="144" t="s">
        <v>66</v>
      </c>
      <c r="E117" s="145" t="s">
        <v>67</v>
      </c>
      <c r="F117" s="145" t="s">
        <v>68</v>
      </c>
      <c r="G117" s="145" t="s">
        <v>69</v>
      </c>
      <c r="H117" s="145" t="s">
        <v>70</v>
      </c>
      <c r="I117" s="146" t="s">
        <v>71</v>
      </c>
      <c r="J117" s="147" t="s">
        <v>72</v>
      </c>
      <c r="K117" s="147" t="s">
        <v>73</v>
      </c>
    </row>
    <row r="118" spans="1:19" x14ac:dyDescent="0.25">
      <c r="A118" s="630" t="s">
        <v>21</v>
      </c>
      <c r="B118" s="646"/>
      <c r="C118" s="29">
        <v>2014</v>
      </c>
      <c r="D118" s="34"/>
      <c r="E118" s="31"/>
      <c r="F118" s="31"/>
      <c r="G118" s="31"/>
      <c r="H118" s="31"/>
      <c r="I118" s="35"/>
      <c r="J118" s="148">
        <f t="shared" ref="J118:K124" si="12">D118+F118+H118</f>
        <v>0</v>
      </c>
      <c r="K118" s="148">
        <f t="shared" si="12"/>
        <v>0</v>
      </c>
    </row>
    <row r="119" spans="1:19" x14ac:dyDescent="0.25">
      <c r="A119" s="630"/>
      <c r="B119" s="646"/>
      <c r="C119" s="29">
        <v>2015</v>
      </c>
      <c r="D119" s="34"/>
      <c r="E119" s="31"/>
      <c r="F119" s="31"/>
      <c r="G119" s="31"/>
      <c r="H119" s="31"/>
      <c r="I119" s="35"/>
      <c r="J119" s="148">
        <f t="shared" si="12"/>
        <v>0</v>
      </c>
      <c r="K119" s="148">
        <f t="shared" si="12"/>
        <v>0</v>
      </c>
    </row>
    <row r="120" spans="1:19" x14ac:dyDescent="0.25">
      <c r="A120" s="630"/>
      <c r="B120" s="646"/>
      <c r="C120" s="29">
        <v>2016</v>
      </c>
      <c r="D120" s="34"/>
      <c r="E120" s="31"/>
      <c r="F120" s="31"/>
      <c r="G120" s="31"/>
      <c r="H120" s="31"/>
      <c r="I120" s="35"/>
      <c r="J120" s="148">
        <f t="shared" si="12"/>
        <v>0</v>
      </c>
      <c r="K120" s="148">
        <f t="shared" si="12"/>
        <v>0</v>
      </c>
    </row>
    <row r="121" spans="1:19" x14ac:dyDescent="0.25">
      <c r="A121" s="630"/>
      <c r="B121" s="646"/>
      <c r="C121" s="29">
        <v>2017</v>
      </c>
      <c r="D121" s="39"/>
      <c r="E121" s="37"/>
      <c r="F121" s="37"/>
      <c r="G121" s="37"/>
      <c r="H121" s="37"/>
      <c r="I121" s="40"/>
      <c r="J121" s="148">
        <f t="shared" si="12"/>
        <v>0</v>
      </c>
      <c r="K121" s="148">
        <f t="shared" si="12"/>
        <v>0</v>
      </c>
    </row>
    <row r="122" spans="1:19" x14ac:dyDescent="0.25">
      <c r="A122" s="630"/>
      <c r="B122" s="646"/>
      <c r="C122" s="29">
        <v>2018</v>
      </c>
      <c r="D122" s="34"/>
      <c r="E122" s="31"/>
      <c r="F122" s="31"/>
      <c r="G122" s="31"/>
      <c r="H122" s="31"/>
      <c r="I122" s="35"/>
      <c r="J122" s="148">
        <f t="shared" si="12"/>
        <v>0</v>
      </c>
      <c r="K122" s="148">
        <f t="shared" si="12"/>
        <v>0</v>
      </c>
    </row>
    <row r="123" spans="1:19" x14ac:dyDescent="0.25">
      <c r="A123" s="630"/>
      <c r="B123" s="646"/>
      <c r="C123" s="29">
        <v>2019</v>
      </c>
      <c r="D123" s="34"/>
      <c r="E123" s="31"/>
      <c r="F123" s="31"/>
      <c r="G123" s="31"/>
      <c r="H123" s="31"/>
      <c r="I123" s="35"/>
      <c r="J123" s="148">
        <f t="shared" si="12"/>
        <v>0</v>
      </c>
      <c r="K123" s="148">
        <f t="shared" si="12"/>
        <v>0</v>
      </c>
    </row>
    <row r="124" spans="1:19" x14ac:dyDescent="0.25">
      <c r="A124" s="630"/>
      <c r="B124" s="646"/>
      <c r="C124" s="29">
        <v>2020</v>
      </c>
      <c r="D124" s="34"/>
      <c r="E124" s="31"/>
      <c r="F124" s="31"/>
      <c r="G124" s="31"/>
      <c r="H124" s="31"/>
      <c r="I124" s="35"/>
      <c r="J124" s="148">
        <f t="shared" si="12"/>
        <v>0</v>
      </c>
      <c r="K124" s="148">
        <f t="shared" si="12"/>
        <v>0</v>
      </c>
    </row>
    <row r="125" spans="1:19" ht="20.25" customHeight="1" thickBot="1" x14ac:dyDescent="0.3">
      <c r="A125" s="647"/>
      <c r="B125" s="648"/>
      <c r="C125" s="41" t="s">
        <v>13</v>
      </c>
      <c r="D125" s="43">
        <f t="shared" ref="D125" si="13">SUM(D118:D124)</f>
        <v>0</v>
      </c>
      <c r="E125" s="43">
        <f>SUM(E118:E124)</f>
        <v>0</v>
      </c>
      <c r="F125" s="43">
        <f t="shared" ref="F125:I125" si="14">SUM(F118:F124)</f>
        <v>0</v>
      </c>
      <c r="G125" s="43">
        <f t="shared" si="14"/>
        <v>0</v>
      </c>
      <c r="H125" s="43">
        <f t="shared" si="14"/>
        <v>0</v>
      </c>
      <c r="I125" s="43">
        <f t="shared" si="14"/>
        <v>0</v>
      </c>
      <c r="J125" s="47">
        <f>SUM(J118:J124)</f>
        <v>0</v>
      </c>
      <c r="K125" s="47">
        <f>SUM(K118:K124)</f>
        <v>0</v>
      </c>
    </row>
    <row r="126" spans="1:19" ht="18.95" customHeight="1" x14ac:dyDescent="0.25">
      <c r="A126" s="149"/>
      <c r="B126" s="114"/>
      <c r="C126" s="48"/>
      <c r="D126" s="48"/>
      <c r="S126" s="75"/>
    </row>
    <row r="127" spans="1:19" ht="21" x14ac:dyDescent="0.35">
      <c r="A127" s="150" t="s">
        <v>74</v>
      </c>
      <c r="B127" s="151"/>
      <c r="C127" s="150"/>
      <c r="D127" s="152"/>
      <c r="E127" s="152"/>
      <c r="F127" s="152"/>
      <c r="G127" s="152"/>
      <c r="H127" s="152"/>
      <c r="I127" s="152"/>
      <c r="J127" s="152"/>
      <c r="K127" s="152"/>
      <c r="L127" s="152"/>
      <c r="M127" s="152"/>
      <c r="N127" s="152"/>
      <c r="O127" s="152"/>
    </row>
    <row r="128" spans="1:19" ht="21.75" thickBot="1" x14ac:dyDescent="0.4">
      <c r="A128" s="91"/>
      <c r="B128" s="76"/>
    </row>
    <row r="129" spans="1:15" s="10" customFormat="1" ht="27" customHeight="1" x14ac:dyDescent="0.25">
      <c r="A129" s="649" t="s">
        <v>75</v>
      </c>
      <c r="B129" s="651" t="s">
        <v>36</v>
      </c>
      <c r="C129" s="653" t="s">
        <v>76</v>
      </c>
      <c r="D129" s="153" t="s">
        <v>77</v>
      </c>
      <c r="E129" s="154"/>
      <c r="F129" s="154"/>
      <c r="G129" s="155"/>
      <c r="H129" s="156"/>
      <c r="I129" s="627" t="s">
        <v>7</v>
      </c>
      <c r="J129" s="628"/>
      <c r="K129" s="628"/>
      <c r="L129" s="628"/>
      <c r="M129" s="628"/>
      <c r="N129" s="628"/>
      <c r="O129" s="629"/>
    </row>
    <row r="130" spans="1:15" s="10" customFormat="1" ht="110.25" customHeight="1" x14ac:dyDescent="0.25">
      <c r="A130" s="650"/>
      <c r="B130" s="652"/>
      <c r="C130" s="654"/>
      <c r="D130" s="157" t="s">
        <v>78</v>
      </c>
      <c r="E130" s="158" t="s">
        <v>79</v>
      </c>
      <c r="F130" s="158" t="s">
        <v>80</v>
      </c>
      <c r="G130" s="159" t="s">
        <v>81</v>
      </c>
      <c r="H130" s="160" t="s">
        <v>82</v>
      </c>
      <c r="I130" s="161" t="s">
        <v>14</v>
      </c>
      <c r="J130" s="161" t="s">
        <v>15</v>
      </c>
      <c r="K130" s="158" t="s">
        <v>16</v>
      </c>
      <c r="L130" s="157" t="s">
        <v>17</v>
      </c>
      <c r="M130" s="157" t="s">
        <v>28</v>
      </c>
      <c r="N130" s="158" t="s">
        <v>19</v>
      </c>
      <c r="O130" s="162" t="s">
        <v>20</v>
      </c>
    </row>
    <row r="131" spans="1:15" ht="15" customHeight="1" x14ac:dyDescent="0.25">
      <c r="A131" s="632" t="s">
        <v>124</v>
      </c>
      <c r="B131" s="631"/>
      <c r="C131" s="29">
        <v>2014</v>
      </c>
      <c r="D131" s="30"/>
      <c r="E131" s="31"/>
      <c r="F131" s="31"/>
      <c r="G131" s="129">
        <f>SUM(D131:F131)</f>
        <v>0</v>
      </c>
      <c r="H131" s="85"/>
      <c r="I131" s="34"/>
      <c r="J131" s="31"/>
      <c r="K131" s="31"/>
      <c r="L131" s="31"/>
      <c r="M131" s="31"/>
      <c r="N131" s="31"/>
      <c r="O131" s="35"/>
    </row>
    <row r="132" spans="1:15" x14ac:dyDescent="0.25">
      <c r="A132" s="632"/>
      <c r="B132" s="631"/>
      <c r="C132" s="29">
        <v>2015</v>
      </c>
      <c r="D132" s="30"/>
      <c r="E132" s="31"/>
      <c r="F132" s="31"/>
      <c r="G132" s="129">
        <f t="shared" ref="G132:G137" si="15">SUM(D132:F132)</f>
        <v>0</v>
      </c>
      <c r="H132" s="85"/>
      <c r="I132" s="34"/>
      <c r="J132" s="31"/>
      <c r="K132" s="31"/>
      <c r="L132" s="31"/>
      <c r="M132" s="31"/>
      <c r="N132" s="31"/>
      <c r="O132" s="35"/>
    </row>
    <row r="133" spans="1:15" x14ac:dyDescent="0.25">
      <c r="A133" s="632"/>
      <c r="B133" s="631"/>
      <c r="C133" s="29">
        <v>2016</v>
      </c>
      <c r="D133" s="30"/>
      <c r="E133" s="31"/>
      <c r="F133" s="31"/>
      <c r="G133" s="129">
        <f t="shared" si="15"/>
        <v>0</v>
      </c>
      <c r="H133" s="85"/>
      <c r="I133" s="34"/>
      <c r="J133" s="31"/>
      <c r="K133" s="31"/>
      <c r="L133" s="31"/>
      <c r="M133" s="31"/>
      <c r="N133" s="31"/>
      <c r="O133" s="35"/>
    </row>
    <row r="134" spans="1:15" x14ac:dyDescent="0.25">
      <c r="A134" s="632"/>
      <c r="B134" s="631"/>
      <c r="C134" s="29">
        <v>2017</v>
      </c>
      <c r="D134" s="36"/>
      <c r="E134" s="37"/>
      <c r="F134" s="37"/>
      <c r="G134" s="129">
        <f t="shared" si="15"/>
        <v>0</v>
      </c>
      <c r="H134" s="85"/>
      <c r="I134" s="39"/>
      <c r="J134" s="37"/>
      <c r="K134" s="37"/>
      <c r="L134" s="37"/>
      <c r="M134" s="37"/>
      <c r="N134" s="37"/>
      <c r="O134" s="40"/>
    </row>
    <row r="135" spans="1:15" x14ac:dyDescent="0.25">
      <c r="A135" s="632"/>
      <c r="B135" s="631"/>
      <c r="C135" s="29">
        <v>2018</v>
      </c>
      <c r="D135" s="30"/>
      <c r="E135" s="31"/>
      <c r="F135" s="31"/>
      <c r="G135" s="129">
        <f t="shared" si="15"/>
        <v>0</v>
      </c>
      <c r="H135" s="85"/>
      <c r="I135" s="34"/>
      <c r="J135" s="31"/>
      <c r="K135" s="31"/>
      <c r="L135" s="31"/>
      <c r="M135" s="31"/>
      <c r="N135" s="31"/>
      <c r="O135" s="35"/>
    </row>
    <row r="136" spans="1:15" x14ac:dyDescent="0.25">
      <c r="A136" s="632"/>
      <c r="B136" s="631"/>
      <c r="C136" s="29">
        <v>2019</v>
      </c>
      <c r="D136" s="30"/>
      <c r="E136" s="31"/>
      <c r="F136" s="31"/>
      <c r="G136" s="129">
        <f t="shared" si="15"/>
        <v>0</v>
      </c>
      <c r="H136" s="85"/>
      <c r="I136" s="34"/>
      <c r="J136" s="31"/>
      <c r="K136" s="31"/>
      <c r="L136" s="31"/>
      <c r="M136" s="31"/>
      <c r="N136" s="31"/>
      <c r="O136" s="35"/>
    </row>
    <row r="137" spans="1:15" ht="24.75" customHeight="1" x14ac:dyDescent="0.25">
      <c r="A137" s="632"/>
      <c r="B137" s="631"/>
      <c r="C137" s="29">
        <v>2020</v>
      </c>
      <c r="D137" s="30">
        <v>1</v>
      </c>
      <c r="E137" s="31"/>
      <c r="F137" s="31"/>
      <c r="G137" s="129">
        <f t="shared" si="15"/>
        <v>1</v>
      </c>
      <c r="H137" s="85">
        <v>1</v>
      </c>
      <c r="I137" s="34"/>
      <c r="J137" s="31"/>
      <c r="K137" s="31"/>
      <c r="L137" s="31"/>
      <c r="M137" s="31"/>
      <c r="N137" s="31"/>
      <c r="O137" s="35">
        <v>1</v>
      </c>
    </row>
    <row r="138" spans="1:15" ht="42" customHeight="1" thickBot="1" x14ac:dyDescent="0.3">
      <c r="A138" s="633"/>
      <c r="B138" s="634"/>
      <c r="C138" s="41" t="s">
        <v>13</v>
      </c>
      <c r="D138" s="42">
        <f>SUM(D131:D137)</f>
        <v>1</v>
      </c>
      <c r="E138" s="43">
        <f>SUM(E131:E137)</f>
        <v>0</v>
      </c>
      <c r="F138" s="43">
        <f>SUM(F131:F137)</f>
        <v>0</v>
      </c>
      <c r="G138" s="135">
        <f t="shared" ref="G138:O138" si="16">SUM(G131:G137)</f>
        <v>1</v>
      </c>
      <c r="H138" s="163">
        <f t="shared" si="16"/>
        <v>1</v>
      </c>
      <c r="I138" s="46">
        <f t="shared" si="16"/>
        <v>0</v>
      </c>
      <c r="J138" s="43">
        <f t="shared" si="16"/>
        <v>0</v>
      </c>
      <c r="K138" s="43">
        <f t="shared" si="16"/>
        <v>0</v>
      </c>
      <c r="L138" s="43">
        <f t="shared" si="16"/>
        <v>0</v>
      </c>
      <c r="M138" s="43">
        <f t="shared" si="16"/>
        <v>0</v>
      </c>
      <c r="N138" s="43">
        <f t="shared" si="16"/>
        <v>0</v>
      </c>
      <c r="O138" s="47">
        <f t="shared" si="16"/>
        <v>1</v>
      </c>
    </row>
    <row r="139" spans="1:15" ht="15.75" thickBot="1" x14ac:dyDescent="0.3">
      <c r="B139" s="9"/>
    </row>
    <row r="140" spans="1:15" ht="19.5" customHeight="1" x14ac:dyDescent="0.25">
      <c r="A140" s="635" t="s">
        <v>83</v>
      </c>
      <c r="B140" s="637" t="s">
        <v>84</v>
      </c>
      <c r="C140" s="639" t="s">
        <v>5</v>
      </c>
      <c r="D140" s="639" t="s">
        <v>77</v>
      </c>
      <c r="E140" s="639"/>
      <c r="F140" s="639"/>
      <c r="G140" s="641"/>
      <c r="H140" s="642" t="s">
        <v>85</v>
      </c>
      <c r="I140" s="639"/>
      <c r="J140" s="639"/>
      <c r="K140" s="639"/>
      <c r="L140" s="643"/>
    </row>
    <row r="141" spans="1:15" ht="102.75" x14ac:dyDescent="0.25">
      <c r="A141" s="636"/>
      <c r="B141" s="638"/>
      <c r="C141" s="640"/>
      <c r="D141" s="164" t="s">
        <v>86</v>
      </c>
      <c r="E141" s="165" t="s">
        <v>87</v>
      </c>
      <c r="F141" s="164" t="s">
        <v>88</v>
      </c>
      <c r="G141" s="166" t="s">
        <v>89</v>
      </c>
      <c r="H141" s="167" t="s">
        <v>90</v>
      </c>
      <c r="I141" s="164" t="s">
        <v>91</v>
      </c>
      <c r="J141" s="164" t="s">
        <v>92</v>
      </c>
      <c r="K141" s="164" t="s">
        <v>93</v>
      </c>
      <c r="L141" s="168" t="s">
        <v>94</v>
      </c>
    </row>
    <row r="142" spans="1:15" ht="15" customHeight="1" x14ac:dyDescent="0.25">
      <c r="A142" s="709" t="s">
        <v>21</v>
      </c>
      <c r="B142" s="710"/>
      <c r="C142" s="169">
        <v>2014</v>
      </c>
      <c r="D142" s="170"/>
      <c r="E142" s="67"/>
      <c r="F142" s="67"/>
      <c r="G142" s="171">
        <f>SUM(D142:F142)</f>
        <v>0</v>
      </c>
      <c r="H142" s="66"/>
      <c r="I142" s="67"/>
      <c r="J142" s="67"/>
      <c r="K142" s="67"/>
      <c r="L142" s="68"/>
    </row>
    <row r="143" spans="1:15" x14ac:dyDescent="0.25">
      <c r="A143" s="630"/>
      <c r="B143" s="646"/>
      <c r="C143" s="29">
        <v>2015</v>
      </c>
      <c r="D143" s="30"/>
      <c r="E143" s="31"/>
      <c r="F143" s="31"/>
      <c r="G143" s="171">
        <f t="shared" ref="G143:G148" si="17">SUM(D143:F143)</f>
        <v>0</v>
      </c>
      <c r="H143" s="34"/>
      <c r="I143" s="31"/>
      <c r="J143" s="31"/>
      <c r="K143" s="31"/>
      <c r="L143" s="35"/>
    </row>
    <row r="144" spans="1:15" x14ac:dyDescent="0.25">
      <c r="A144" s="630"/>
      <c r="B144" s="646"/>
      <c r="C144" s="29">
        <v>2016</v>
      </c>
      <c r="D144" s="30"/>
      <c r="E144" s="31"/>
      <c r="F144" s="31"/>
      <c r="G144" s="171">
        <f t="shared" si="17"/>
        <v>0</v>
      </c>
      <c r="H144" s="34"/>
      <c r="I144" s="31"/>
      <c r="J144" s="31"/>
      <c r="K144" s="31"/>
      <c r="L144" s="35"/>
    </row>
    <row r="145" spans="1:12" x14ac:dyDescent="0.25">
      <c r="A145" s="630"/>
      <c r="B145" s="646"/>
      <c r="C145" s="29">
        <v>2017</v>
      </c>
      <c r="D145" s="36"/>
      <c r="E145" s="37"/>
      <c r="F145" s="37"/>
      <c r="G145" s="171">
        <f t="shared" si="17"/>
        <v>0</v>
      </c>
      <c r="H145" s="39"/>
      <c r="I145" s="37"/>
      <c r="J145" s="37"/>
      <c r="K145" s="37"/>
      <c r="L145" s="40"/>
    </row>
    <row r="146" spans="1:12" x14ac:dyDescent="0.25">
      <c r="A146" s="630"/>
      <c r="B146" s="646"/>
      <c r="C146" s="29">
        <v>2018</v>
      </c>
      <c r="D146" s="30"/>
      <c r="E146" s="31"/>
      <c r="F146" s="31"/>
      <c r="G146" s="171">
        <f t="shared" si="17"/>
        <v>0</v>
      </c>
      <c r="H146" s="34"/>
      <c r="I146" s="31"/>
      <c r="J146" s="31"/>
      <c r="K146" s="31"/>
      <c r="L146" s="35"/>
    </row>
    <row r="147" spans="1:12" x14ac:dyDescent="0.25">
      <c r="A147" s="630"/>
      <c r="B147" s="646"/>
      <c r="C147" s="29">
        <v>2019</v>
      </c>
      <c r="D147" s="30"/>
      <c r="E147" s="31"/>
      <c r="F147" s="31"/>
      <c r="G147" s="171">
        <f t="shared" si="17"/>
        <v>0</v>
      </c>
      <c r="H147" s="34"/>
      <c r="I147" s="31"/>
      <c r="J147" s="31"/>
      <c r="K147" s="31"/>
      <c r="L147" s="35"/>
    </row>
    <row r="148" spans="1:12" x14ac:dyDescent="0.25">
      <c r="A148" s="630"/>
      <c r="B148" s="646"/>
      <c r="C148" s="29">
        <v>2020</v>
      </c>
      <c r="D148" s="30"/>
      <c r="E148" s="31"/>
      <c r="F148" s="31">
        <v>51</v>
      </c>
      <c r="G148" s="171">
        <f t="shared" si="17"/>
        <v>51</v>
      </c>
      <c r="H148" s="34"/>
      <c r="I148" s="31"/>
      <c r="J148" s="31"/>
      <c r="K148" s="31">
        <v>51</v>
      </c>
      <c r="L148" s="35"/>
    </row>
    <row r="149" spans="1:12" ht="15.75" thickBot="1" x14ac:dyDescent="0.3">
      <c r="A149" s="647"/>
      <c r="B149" s="648"/>
      <c r="C149" s="41" t="s">
        <v>13</v>
      </c>
      <c r="D149" s="42">
        <f t="shared" ref="D149:L149" si="18">SUM(D142:D148)</f>
        <v>0</v>
      </c>
      <c r="E149" s="43">
        <f t="shared" si="18"/>
        <v>0</v>
      </c>
      <c r="F149" s="43">
        <f t="shared" si="18"/>
        <v>51</v>
      </c>
      <c r="G149" s="45">
        <f t="shared" si="18"/>
        <v>51</v>
      </c>
      <c r="H149" s="46">
        <f t="shared" si="18"/>
        <v>0</v>
      </c>
      <c r="I149" s="43">
        <f t="shared" si="18"/>
        <v>0</v>
      </c>
      <c r="J149" s="43">
        <f t="shared" si="18"/>
        <v>0</v>
      </c>
      <c r="K149" s="43">
        <f t="shared" si="18"/>
        <v>51</v>
      </c>
      <c r="L149" s="47">
        <f t="shared" si="18"/>
        <v>0</v>
      </c>
    </row>
    <row r="150" spans="1:12" x14ac:dyDescent="0.25">
      <c r="B150" s="9"/>
    </row>
    <row r="151" spans="1:12" x14ac:dyDescent="0.25">
      <c r="B151" s="9"/>
    </row>
    <row r="152" spans="1:12" ht="21" x14ac:dyDescent="0.35">
      <c r="A152" s="172" t="s">
        <v>95</v>
      </c>
      <c r="B152" s="55"/>
      <c r="C152" s="54"/>
      <c r="D152" s="56"/>
      <c r="E152" s="56"/>
      <c r="F152" s="56"/>
      <c r="G152" s="56"/>
      <c r="H152" s="56"/>
      <c r="I152" s="56"/>
      <c r="J152" s="56"/>
      <c r="K152" s="56"/>
      <c r="L152" s="56"/>
    </row>
    <row r="153" spans="1:12" ht="15.75" thickBot="1" x14ac:dyDescent="0.3">
      <c r="A153" s="75"/>
      <c r="B153" s="76"/>
    </row>
    <row r="154" spans="1:12" s="10" customFormat="1" ht="65.25" x14ac:dyDescent="0.3">
      <c r="A154" s="173" t="s">
        <v>96</v>
      </c>
      <c r="B154" s="174" t="s">
        <v>97</v>
      </c>
      <c r="C154" s="175" t="s">
        <v>98</v>
      </c>
      <c r="D154" s="176" t="s">
        <v>99</v>
      </c>
      <c r="E154" s="177" t="s">
        <v>100</v>
      </c>
      <c r="F154" s="177" t="s">
        <v>101</v>
      </c>
      <c r="G154" s="178" t="s">
        <v>102</v>
      </c>
    </row>
    <row r="155" spans="1:12" ht="15" customHeight="1" x14ac:dyDescent="0.25">
      <c r="A155" s="623" t="s">
        <v>21</v>
      </c>
      <c r="B155" s="624"/>
      <c r="C155" s="29">
        <v>2014</v>
      </c>
      <c r="D155" s="30"/>
      <c r="E155" s="31"/>
      <c r="F155" s="31"/>
      <c r="G155" s="35"/>
    </row>
    <row r="156" spans="1:12" x14ac:dyDescent="0.25">
      <c r="A156" s="623"/>
      <c r="B156" s="624"/>
      <c r="C156" s="29">
        <v>2015</v>
      </c>
      <c r="D156" s="30"/>
      <c r="E156" s="31"/>
      <c r="F156" s="31"/>
      <c r="G156" s="35"/>
    </row>
    <row r="157" spans="1:12" x14ac:dyDescent="0.25">
      <c r="A157" s="623"/>
      <c r="B157" s="624"/>
      <c r="C157" s="29">
        <v>2016</v>
      </c>
      <c r="D157" s="30"/>
      <c r="E157" s="31"/>
      <c r="F157" s="31"/>
      <c r="G157" s="35"/>
    </row>
    <row r="158" spans="1:12" x14ac:dyDescent="0.25">
      <c r="A158" s="623"/>
      <c r="B158" s="624"/>
      <c r="C158" s="29">
        <v>2017</v>
      </c>
      <c r="D158" s="36"/>
      <c r="E158" s="37"/>
      <c r="F158" s="37"/>
      <c r="G158" s="40"/>
    </row>
    <row r="159" spans="1:12" x14ac:dyDescent="0.25">
      <c r="A159" s="623"/>
      <c r="B159" s="624"/>
      <c r="C159" s="29">
        <v>2018</v>
      </c>
      <c r="D159" s="30"/>
      <c r="E159" s="31"/>
      <c r="F159" s="31"/>
      <c r="G159" s="35"/>
    </row>
    <row r="160" spans="1:12" x14ac:dyDescent="0.25">
      <c r="A160" s="623"/>
      <c r="B160" s="624"/>
      <c r="C160" s="29">
        <v>2019</v>
      </c>
      <c r="D160" s="30"/>
      <c r="E160" s="31"/>
      <c r="F160" s="31"/>
      <c r="G160" s="35"/>
    </row>
    <row r="161" spans="1:9" x14ac:dyDescent="0.25">
      <c r="A161" s="623"/>
      <c r="B161" s="624"/>
      <c r="C161" s="29">
        <v>2020</v>
      </c>
      <c r="D161" s="179"/>
      <c r="E161" s="180"/>
      <c r="F161" s="180"/>
      <c r="G161" s="181"/>
    </row>
    <row r="162" spans="1:9" ht="15.75" thickBot="1" x14ac:dyDescent="0.3">
      <c r="A162" s="625"/>
      <c r="B162" s="626"/>
      <c r="C162" s="41" t="s">
        <v>13</v>
      </c>
      <c r="D162" s="42">
        <f>SUM(D155:D161)</f>
        <v>0</v>
      </c>
      <c r="E162" s="42">
        <f t="shared" ref="E162:G162" si="19">SUM(E155:E161)</f>
        <v>0</v>
      </c>
      <c r="F162" s="42">
        <f t="shared" si="19"/>
        <v>0</v>
      </c>
      <c r="G162" s="47">
        <f t="shared" si="19"/>
        <v>0</v>
      </c>
    </row>
    <row r="163" spans="1:9" x14ac:dyDescent="0.25">
      <c r="B163" s="9"/>
    </row>
    <row r="164" spans="1:9" ht="15.75" thickBot="1" x14ac:dyDescent="0.3">
      <c r="B164" s="9"/>
    </row>
    <row r="165" spans="1:9" ht="18.75" x14ac:dyDescent="0.3">
      <c r="A165" s="182" t="s">
        <v>103</v>
      </c>
      <c r="B165" s="183" t="s">
        <v>104</v>
      </c>
      <c r="C165" s="184">
        <v>2014</v>
      </c>
      <c r="D165" s="184">
        <v>2015</v>
      </c>
      <c r="E165" s="184">
        <v>2016</v>
      </c>
      <c r="F165" s="184">
        <v>2017</v>
      </c>
      <c r="G165" s="184">
        <v>2018</v>
      </c>
      <c r="H165" s="184">
        <v>2019</v>
      </c>
      <c r="I165" s="185">
        <v>2020</v>
      </c>
    </row>
    <row r="166" spans="1:9" ht="14.1" customHeight="1" x14ac:dyDescent="0.25">
      <c r="A166" s="186" t="s">
        <v>105</v>
      </c>
      <c r="B166" s="187"/>
      <c r="C166" s="188">
        <f>SUM(C167:C169)</f>
        <v>0</v>
      </c>
      <c r="D166" s="188">
        <f t="shared" ref="D166:I166" si="20">SUM(D167:D169)</f>
        <v>0</v>
      </c>
      <c r="E166" s="188">
        <f t="shared" si="20"/>
        <v>0</v>
      </c>
      <c r="F166" s="188">
        <f t="shared" si="20"/>
        <v>0</v>
      </c>
      <c r="G166" s="188">
        <f t="shared" si="20"/>
        <v>0</v>
      </c>
      <c r="H166" s="188">
        <f t="shared" si="20"/>
        <v>0</v>
      </c>
      <c r="I166" s="189">
        <f t="shared" si="20"/>
        <v>79500</v>
      </c>
    </row>
    <row r="167" spans="1:9" ht="15.75" x14ac:dyDescent="0.25">
      <c r="A167" s="190" t="s">
        <v>106</v>
      </c>
      <c r="B167" s="191"/>
      <c r="C167" s="65"/>
      <c r="D167" s="65"/>
      <c r="E167" s="65"/>
      <c r="F167" s="69"/>
      <c r="G167" s="65"/>
      <c r="H167" s="65"/>
      <c r="I167" s="193"/>
    </row>
    <row r="168" spans="1:9" ht="15.75" x14ac:dyDescent="0.25">
      <c r="A168" s="190" t="s">
        <v>107</v>
      </c>
      <c r="B168" s="191"/>
      <c r="C168" s="65"/>
      <c r="D168" s="65"/>
      <c r="E168" s="240"/>
      <c r="F168" s="241"/>
      <c r="G168" s="65"/>
      <c r="H168" s="240"/>
      <c r="I168" s="242">
        <v>79500</v>
      </c>
    </row>
    <row r="169" spans="1:9" ht="15.75" x14ac:dyDescent="0.25">
      <c r="A169" s="190" t="s">
        <v>108</v>
      </c>
      <c r="B169" s="191"/>
      <c r="C169" s="65"/>
      <c r="D169" s="65"/>
      <c r="E169" s="65"/>
      <c r="F169" s="69"/>
      <c r="G169" s="65"/>
      <c r="H169" s="65"/>
      <c r="I169" s="193"/>
    </row>
    <row r="170" spans="1:9" ht="31.5" x14ac:dyDescent="0.25">
      <c r="A170" s="186" t="s">
        <v>109</v>
      </c>
      <c r="B170" s="191"/>
      <c r="C170" s="65"/>
      <c r="D170" s="65"/>
      <c r="E170" s="65"/>
      <c r="F170" s="69"/>
      <c r="G170" s="65"/>
      <c r="H170" s="65"/>
      <c r="I170" s="193"/>
    </row>
    <row r="171" spans="1:9" ht="16.5" thickBot="1" x14ac:dyDescent="0.3">
      <c r="A171" s="195" t="s">
        <v>110</v>
      </c>
      <c r="B171" s="196"/>
      <c r="C171" s="197">
        <f t="shared" ref="C171:I171" si="21">C166+C170</f>
        <v>0</v>
      </c>
      <c r="D171" s="197">
        <f t="shared" si="21"/>
        <v>0</v>
      </c>
      <c r="E171" s="197">
        <f t="shared" si="21"/>
        <v>0</v>
      </c>
      <c r="F171" s="197">
        <f t="shared" si="21"/>
        <v>0</v>
      </c>
      <c r="G171" s="197">
        <f t="shared" si="21"/>
        <v>0</v>
      </c>
      <c r="H171" s="197">
        <f t="shared" si="21"/>
        <v>0</v>
      </c>
      <c r="I171" s="47">
        <f t="shared" si="21"/>
        <v>79500</v>
      </c>
    </row>
  </sheetData>
  <mergeCells count="49">
    <mergeCell ref="A142:B149"/>
    <mergeCell ref="A155:B162"/>
    <mergeCell ref="I129:O129"/>
    <mergeCell ref="A131:B138"/>
    <mergeCell ref="A140:A141"/>
    <mergeCell ref="B140:B141"/>
    <mergeCell ref="C140:C141"/>
    <mergeCell ref="D140:G140"/>
    <mergeCell ref="H140:L140"/>
    <mergeCell ref="C106:C107"/>
    <mergeCell ref="A108:B115"/>
    <mergeCell ref="A118:B125"/>
    <mergeCell ref="A129:A130"/>
    <mergeCell ref="B129:B130"/>
    <mergeCell ref="C129:C130"/>
    <mergeCell ref="A85:B92"/>
    <mergeCell ref="A94:A95"/>
    <mergeCell ref="B94:B95"/>
    <mergeCell ref="A96:B102"/>
    <mergeCell ref="A106:A107"/>
    <mergeCell ref="B106:B107"/>
    <mergeCell ref="D72:D73"/>
    <mergeCell ref="A74:B81"/>
    <mergeCell ref="A83:A84"/>
    <mergeCell ref="B83:B84"/>
    <mergeCell ref="C83:C84"/>
    <mergeCell ref="D83:D84"/>
    <mergeCell ref="A72:A73"/>
    <mergeCell ref="B72:B73"/>
    <mergeCell ref="C72:C73"/>
    <mergeCell ref="A50:B57"/>
    <mergeCell ref="A61:A62"/>
    <mergeCell ref="B61:B62"/>
    <mergeCell ref="C61:C62"/>
    <mergeCell ref="A63:B70"/>
    <mergeCell ref="D34:D35"/>
    <mergeCell ref="A36:B43"/>
    <mergeCell ref="A48:A49"/>
    <mergeCell ref="B48:B49"/>
    <mergeCell ref="C48:C49"/>
    <mergeCell ref="D48:D49"/>
    <mergeCell ref="A34:A35"/>
    <mergeCell ref="B34:B35"/>
    <mergeCell ref="C34:C35"/>
    <mergeCell ref="B10:B11"/>
    <mergeCell ref="C10:C11"/>
    <mergeCell ref="A12:B19"/>
    <mergeCell ref="C21:C22"/>
    <mergeCell ref="A23:B30"/>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S175"/>
  <sheetViews>
    <sheetView tabSelected="1" topLeftCell="A151" workbookViewId="0">
      <selection activeCell="H175" sqref="H175"/>
    </sheetView>
  </sheetViews>
  <sheetFormatPr defaultColWidth="8.85546875" defaultRowHeight="15" x14ac:dyDescent="0.25"/>
  <cols>
    <col min="1" max="1" width="87.28515625" customWidth="1"/>
    <col min="2" max="2" width="29.42578125" customWidth="1"/>
    <col min="3" max="3" width="15.7109375" customWidth="1"/>
    <col min="4" max="4" width="16.140625" customWidth="1"/>
    <col min="5" max="5" width="15.28515625" customWidth="1"/>
    <col min="6" max="6" width="18.42578125" customWidth="1"/>
    <col min="7" max="7" width="15.85546875" customWidth="1"/>
    <col min="8" max="8" width="16" customWidth="1"/>
    <col min="9" max="9" width="16.42578125" customWidth="1"/>
    <col min="10" max="10" width="17" customWidth="1"/>
    <col min="11" max="11" width="16.85546875" customWidth="1"/>
    <col min="12" max="12" width="17" customWidth="1"/>
    <col min="13" max="13" width="15.42578125" customWidth="1"/>
    <col min="14" max="14" width="14.85546875" customWidth="1"/>
    <col min="15" max="15" width="13.140625" customWidth="1"/>
    <col min="16" max="17" width="11.85546875" customWidth="1"/>
    <col min="18" max="18" width="12" customWidth="1"/>
  </cols>
  <sheetData>
    <row r="1" spans="1:17" s="1" customFormat="1" ht="31.5" x14ac:dyDescent="0.5">
      <c r="A1" s="1" t="s">
        <v>0</v>
      </c>
    </row>
    <row r="2" spans="1:17" s="2" customFormat="1" ht="15.75" x14ac:dyDescent="0.25"/>
    <row r="3" spans="1:17" s="2" customFormat="1" ht="15.75" x14ac:dyDescent="0.25">
      <c r="A3" s="3" t="s">
        <v>1</v>
      </c>
    </row>
    <row r="4" spans="1:17" s="2" customFormat="1" ht="15.75" x14ac:dyDescent="0.25">
      <c r="A4" s="4" t="s">
        <v>441</v>
      </c>
    </row>
    <row r="5" spans="1:17" s="2" customFormat="1" ht="15.75" x14ac:dyDescent="0.25">
      <c r="A5" s="5" t="s">
        <v>425</v>
      </c>
    </row>
    <row r="6" spans="1:17" s="2" customFormat="1" ht="15.75" x14ac:dyDescent="0.25"/>
    <row r="8" spans="1:17" ht="21" x14ac:dyDescent="0.35">
      <c r="A8" s="6" t="s">
        <v>3</v>
      </c>
      <c r="B8" s="7"/>
      <c r="C8" s="8"/>
      <c r="D8" s="8"/>
      <c r="E8" s="8"/>
      <c r="F8" s="8"/>
      <c r="G8" s="8"/>
      <c r="H8" s="8"/>
      <c r="I8" s="8"/>
      <c r="J8" s="8"/>
      <c r="K8" s="8"/>
      <c r="L8" s="8"/>
      <c r="M8" s="8"/>
      <c r="N8" s="8"/>
      <c r="O8" s="8"/>
    </row>
    <row r="9" spans="1:17" ht="15.75" thickBot="1" x14ac:dyDescent="0.3">
      <c r="B9" s="9"/>
      <c r="O9" s="10"/>
      <c r="P9" s="10"/>
    </row>
    <row r="10" spans="1:17" s="566" customFormat="1" ht="18.75" x14ac:dyDescent="0.3">
      <c r="A10" s="11"/>
      <c r="B10" s="690" t="s">
        <v>4</v>
      </c>
      <c r="C10" s="692" t="s">
        <v>5</v>
      </c>
      <c r="D10" s="12"/>
      <c r="E10" s="13"/>
      <c r="F10" s="14" t="s">
        <v>6</v>
      </c>
      <c r="G10" s="15"/>
      <c r="H10" s="16"/>
      <c r="I10" s="17" t="s">
        <v>7</v>
      </c>
      <c r="J10" s="13"/>
      <c r="K10" s="13"/>
      <c r="L10" s="13"/>
      <c r="M10" s="13"/>
      <c r="N10" s="13"/>
      <c r="O10" s="18"/>
      <c r="P10" s="10"/>
      <c r="Q10" s="10"/>
    </row>
    <row r="11" spans="1:17" s="10" customFormat="1" ht="90" customHeight="1" x14ac:dyDescent="0.3">
      <c r="A11" s="19" t="s">
        <v>8</v>
      </c>
      <c r="B11" s="691"/>
      <c r="C11" s="693"/>
      <c r="D11" s="20" t="s">
        <v>9</v>
      </c>
      <c r="E11" s="21" t="s">
        <v>10</v>
      </c>
      <c r="F11" s="22" t="s">
        <v>11</v>
      </c>
      <c r="G11" s="23" t="s">
        <v>12</v>
      </c>
      <c r="H11" s="24" t="s">
        <v>13</v>
      </c>
      <c r="I11" s="25" t="s">
        <v>14</v>
      </c>
      <c r="J11" s="26" t="s">
        <v>15</v>
      </c>
      <c r="K11" s="26" t="s">
        <v>16</v>
      </c>
      <c r="L11" s="27" t="s">
        <v>17</v>
      </c>
      <c r="M11" s="27" t="s">
        <v>18</v>
      </c>
      <c r="N11" s="27" t="s">
        <v>19</v>
      </c>
      <c r="O11" s="28" t="s">
        <v>20</v>
      </c>
    </row>
    <row r="12" spans="1:17" ht="24" customHeight="1" x14ac:dyDescent="0.25">
      <c r="A12" s="630"/>
      <c r="B12" s="646"/>
      <c r="C12" s="29">
        <v>2014</v>
      </c>
      <c r="D12" s="30"/>
      <c r="E12" s="31"/>
      <c r="F12" s="31"/>
      <c r="G12" s="32"/>
      <c r="H12" s="33">
        <f>SUM(D12:G12)</f>
        <v>0</v>
      </c>
      <c r="I12" s="34"/>
      <c r="J12" s="31"/>
      <c r="K12" s="31"/>
      <c r="L12" s="31"/>
      <c r="M12" s="31"/>
      <c r="N12" s="31"/>
      <c r="O12" s="35"/>
      <c r="P12" s="10"/>
      <c r="Q12" s="10"/>
    </row>
    <row r="13" spans="1:17" ht="24" customHeight="1" x14ac:dyDescent="0.25">
      <c r="A13" s="630"/>
      <c r="B13" s="646"/>
      <c r="C13" s="29">
        <v>2015</v>
      </c>
      <c r="D13" s="30"/>
      <c r="E13" s="31"/>
      <c r="F13" s="31"/>
      <c r="G13" s="32"/>
      <c r="H13" s="33">
        <f t="shared" ref="H13:H18" si="0">SUM(D13:G13)</f>
        <v>0</v>
      </c>
      <c r="I13" s="34"/>
      <c r="J13" s="31"/>
      <c r="K13" s="31"/>
      <c r="L13" s="31"/>
      <c r="M13" s="31"/>
      <c r="N13" s="31"/>
      <c r="O13" s="35"/>
      <c r="P13" s="10"/>
      <c r="Q13" s="10"/>
    </row>
    <row r="14" spans="1:17" ht="24" customHeight="1" x14ac:dyDescent="0.25">
      <c r="A14" s="630"/>
      <c r="B14" s="646"/>
      <c r="C14" s="29">
        <v>2016</v>
      </c>
      <c r="D14" s="30"/>
      <c r="E14" s="31"/>
      <c r="F14" s="31"/>
      <c r="G14" s="32"/>
      <c r="H14" s="33">
        <f t="shared" si="0"/>
        <v>0</v>
      </c>
      <c r="I14" s="34"/>
      <c r="J14" s="31"/>
      <c r="K14" s="31"/>
      <c r="L14" s="31"/>
      <c r="M14" s="31"/>
      <c r="N14" s="31"/>
      <c r="O14" s="35"/>
      <c r="P14" s="10"/>
      <c r="Q14" s="10"/>
    </row>
    <row r="15" spans="1:17" ht="24" customHeight="1" x14ac:dyDescent="0.25">
      <c r="A15" s="630"/>
      <c r="B15" s="646"/>
      <c r="C15" s="29">
        <v>2017</v>
      </c>
      <c r="D15" s="567"/>
      <c r="E15" s="568"/>
      <c r="F15" s="568"/>
      <c r="G15" s="569"/>
      <c r="H15" s="33">
        <f t="shared" si="0"/>
        <v>0</v>
      </c>
      <c r="I15" s="570"/>
      <c r="J15" s="568"/>
      <c r="K15" s="568"/>
      <c r="L15" s="568"/>
      <c r="M15" s="568"/>
      <c r="N15" s="568"/>
      <c r="O15" s="571"/>
      <c r="P15" s="10"/>
      <c r="Q15" s="10"/>
    </row>
    <row r="16" spans="1:17" ht="24" customHeight="1" x14ac:dyDescent="0.25">
      <c r="A16" s="630"/>
      <c r="B16" s="646"/>
      <c r="C16" s="29">
        <v>2018</v>
      </c>
      <c r="D16" s="30"/>
      <c r="E16" s="31"/>
      <c r="F16" s="31"/>
      <c r="G16" s="32"/>
      <c r="H16" s="33">
        <f t="shared" si="0"/>
        <v>0</v>
      </c>
      <c r="I16" s="34"/>
      <c r="J16" s="31"/>
      <c r="K16" s="31"/>
      <c r="L16" s="31"/>
      <c r="M16" s="31"/>
      <c r="N16" s="31"/>
      <c r="O16" s="35"/>
      <c r="P16" s="10"/>
      <c r="Q16" s="10"/>
    </row>
    <row r="17" spans="1:17" ht="24" customHeight="1" x14ac:dyDescent="0.25">
      <c r="A17" s="630"/>
      <c r="B17" s="646"/>
      <c r="C17" s="29">
        <v>2019</v>
      </c>
      <c r="D17" s="30"/>
      <c r="E17" s="31"/>
      <c r="F17" s="31"/>
      <c r="G17" s="32"/>
      <c r="H17" s="33">
        <f t="shared" si="0"/>
        <v>0</v>
      </c>
      <c r="I17" s="34"/>
      <c r="J17" s="31"/>
      <c r="K17" s="31"/>
      <c r="L17" s="31"/>
      <c r="M17" s="31"/>
      <c r="N17" s="31"/>
      <c r="O17" s="35"/>
      <c r="P17" s="10"/>
      <c r="Q17" s="10"/>
    </row>
    <row r="18" spans="1:17" ht="24" customHeight="1" x14ac:dyDescent="0.25">
      <c r="A18" s="630"/>
      <c r="B18" s="646"/>
      <c r="C18" s="29">
        <v>2020</v>
      </c>
      <c r="D18" s="30"/>
      <c r="E18" s="31"/>
      <c r="F18" s="31"/>
      <c r="G18" s="32"/>
      <c r="H18" s="33">
        <f t="shared" si="0"/>
        <v>0</v>
      </c>
      <c r="I18" s="34"/>
      <c r="J18" s="31"/>
      <c r="K18" s="31"/>
      <c r="L18" s="31"/>
      <c r="M18" s="31"/>
      <c r="N18" s="31"/>
      <c r="O18" s="35"/>
      <c r="P18" s="10"/>
      <c r="Q18" s="10"/>
    </row>
    <row r="19" spans="1:17" ht="24" customHeight="1" thickBot="1" x14ac:dyDescent="0.3">
      <c r="A19" s="647"/>
      <c r="B19" s="648"/>
      <c r="C19" s="41" t="s">
        <v>13</v>
      </c>
      <c r="D19" s="42">
        <f>SUM(D12:D18)</f>
        <v>0</v>
      </c>
      <c r="E19" s="43">
        <f>SUM(E12:E18)</f>
        <v>0</v>
      </c>
      <c r="F19" s="43">
        <f>SUM(F12:F18)</f>
        <v>0</v>
      </c>
      <c r="G19" s="43">
        <f>SUM(G12:G18)</f>
        <v>0</v>
      </c>
      <c r="H19" s="45">
        <f>SUM(D19:G19)</f>
        <v>0</v>
      </c>
      <c r="I19" s="43">
        <f t="shared" ref="I19:O19" si="1">SUM(I12:I18)</f>
        <v>0</v>
      </c>
      <c r="J19" s="46">
        <f t="shared" si="1"/>
        <v>0</v>
      </c>
      <c r="K19" s="43">
        <f t="shared" si="1"/>
        <v>0</v>
      </c>
      <c r="L19" s="43">
        <f t="shared" si="1"/>
        <v>0</v>
      </c>
      <c r="M19" s="43">
        <f t="shared" si="1"/>
        <v>0</v>
      </c>
      <c r="N19" s="43">
        <f t="shared" si="1"/>
        <v>0</v>
      </c>
      <c r="O19" s="47">
        <f t="shared" si="1"/>
        <v>0</v>
      </c>
      <c r="P19" s="10"/>
      <c r="Q19" s="10"/>
    </row>
    <row r="20" spans="1:17" ht="15.75" thickBot="1" x14ac:dyDescent="0.3">
      <c r="B20" s="9"/>
      <c r="D20" s="48"/>
      <c r="O20" s="10"/>
      <c r="P20" s="10"/>
    </row>
    <row r="21" spans="1:17" s="566" customFormat="1" ht="18.75" x14ac:dyDescent="0.3">
      <c r="A21" s="11"/>
      <c r="B21" s="49"/>
      <c r="C21" s="692" t="s">
        <v>5</v>
      </c>
      <c r="D21" s="12"/>
      <c r="E21" s="13"/>
      <c r="F21" s="14" t="s">
        <v>6</v>
      </c>
      <c r="G21" s="15"/>
      <c r="H21" s="16"/>
    </row>
    <row r="22" spans="1:17" s="10" customFormat="1" ht="44.25" customHeight="1" x14ac:dyDescent="0.3">
      <c r="A22" s="50" t="s">
        <v>22</v>
      </c>
      <c r="B22" s="556" t="s">
        <v>23</v>
      </c>
      <c r="C22" s="693"/>
      <c r="D22" s="20" t="s">
        <v>9</v>
      </c>
      <c r="E22" s="22" t="s">
        <v>10</v>
      </c>
      <c r="F22" s="22" t="s">
        <v>11</v>
      </c>
      <c r="G22" s="23" t="s">
        <v>12</v>
      </c>
      <c r="H22" s="24" t="s">
        <v>13</v>
      </c>
    </row>
    <row r="23" spans="1:17" x14ac:dyDescent="0.25">
      <c r="A23" s="630"/>
      <c r="B23" s="646"/>
      <c r="C23" s="29">
        <v>2014</v>
      </c>
      <c r="D23" s="30"/>
      <c r="E23" s="31"/>
      <c r="F23" s="31"/>
      <c r="G23" s="32"/>
      <c r="H23" s="33">
        <f>SUM(D23:G23)</f>
        <v>0</v>
      </c>
    </row>
    <row r="24" spans="1:17" x14ac:dyDescent="0.25">
      <c r="A24" s="630"/>
      <c r="B24" s="646"/>
      <c r="C24" s="29">
        <v>2015</v>
      </c>
      <c r="D24" s="30"/>
      <c r="E24" s="31"/>
      <c r="F24" s="31"/>
      <c r="G24" s="32"/>
      <c r="H24" s="33">
        <f t="shared" ref="H24:H29" si="2">SUM(D24:G24)</f>
        <v>0</v>
      </c>
    </row>
    <row r="25" spans="1:17" x14ac:dyDescent="0.25">
      <c r="A25" s="630"/>
      <c r="B25" s="646"/>
      <c r="C25" s="29">
        <v>2016</v>
      </c>
      <c r="D25" s="30"/>
      <c r="E25" s="31"/>
      <c r="F25" s="31"/>
      <c r="G25" s="32"/>
      <c r="H25" s="33">
        <f t="shared" si="2"/>
        <v>0</v>
      </c>
    </row>
    <row r="26" spans="1:17" x14ac:dyDescent="0.25">
      <c r="A26" s="630"/>
      <c r="B26" s="646"/>
      <c r="C26" s="29">
        <v>2017</v>
      </c>
      <c r="D26" s="567"/>
      <c r="E26" s="568"/>
      <c r="F26" s="568"/>
      <c r="G26" s="569"/>
      <c r="H26" s="33">
        <f t="shared" si="2"/>
        <v>0</v>
      </c>
    </row>
    <row r="27" spans="1:17" x14ac:dyDescent="0.25">
      <c r="A27" s="630"/>
      <c r="B27" s="646"/>
      <c r="C27" s="29">
        <v>2018</v>
      </c>
      <c r="D27" s="30"/>
      <c r="E27" s="31"/>
      <c r="F27" s="31"/>
      <c r="G27" s="32"/>
      <c r="H27" s="33">
        <f t="shared" si="2"/>
        <v>0</v>
      </c>
    </row>
    <row r="28" spans="1:17" x14ac:dyDescent="0.25">
      <c r="A28" s="630"/>
      <c r="B28" s="646"/>
      <c r="C28" s="29">
        <v>2019</v>
      </c>
      <c r="D28" s="30"/>
      <c r="E28" s="31"/>
      <c r="F28" s="31"/>
      <c r="G28" s="32"/>
      <c r="H28" s="33">
        <f t="shared" si="2"/>
        <v>0</v>
      </c>
    </row>
    <row r="29" spans="1:17" x14ac:dyDescent="0.25">
      <c r="A29" s="630"/>
      <c r="B29" s="646"/>
      <c r="C29" s="29">
        <v>2020</v>
      </c>
      <c r="D29" s="30"/>
      <c r="E29" s="31"/>
      <c r="F29" s="31"/>
      <c r="G29" s="32"/>
      <c r="H29" s="33">
        <f t="shared" si="2"/>
        <v>0</v>
      </c>
    </row>
    <row r="30" spans="1:17" ht="15.75" thickBot="1" x14ac:dyDescent="0.3">
      <c r="A30" s="647"/>
      <c r="B30" s="648"/>
      <c r="C30" s="41" t="s">
        <v>13</v>
      </c>
      <c r="D30" s="42">
        <f>SUM(D23:D29)</f>
        <v>0</v>
      </c>
      <c r="E30" s="43">
        <f>SUM(E23:E29)</f>
        <v>0</v>
      </c>
      <c r="F30" s="43">
        <f>SUM(F23:F29)</f>
        <v>0</v>
      </c>
      <c r="G30" s="43">
        <f>SUM(G23:G29)</f>
        <v>0</v>
      </c>
      <c r="H30" s="45">
        <f>SUM(D30:G30)</f>
        <v>0</v>
      </c>
    </row>
    <row r="31" spans="1:17" x14ac:dyDescent="0.25">
      <c r="A31" s="52"/>
      <c r="B31" s="53"/>
      <c r="D31" s="48"/>
    </row>
    <row r="32" spans="1:17" ht="21" x14ac:dyDescent="0.35">
      <c r="A32" s="54" t="s">
        <v>24</v>
      </c>
      <c r="B32" s="55"/>
      <c r="C32" s="54"/>
      <c r="D32" s="56"/>
      <c r="E32" s="56"/>
      <c r="F32" s="56"/>
      <c r="G32" s="56"/>
      <c r="H32" s="56"/>
      <c r="I32" s="56"/>
      <c r="J32" s="56"/>
      <c r="K32" s="56"/>
      <c r="L32" s="572"/>
      <c r="M32" s="572"/>
      <c r="N32" s="572"/>
      <c r="O32" s="572"/>
    </row>
    <row r="33" spans="1:13" ht="15.75" thickBot="1" x14ac:dyDescent="0.3">
      <c r="B33" s="9"/>
    </row>
    <row r="34" spans="1:13" ht="21" customHeight="1" x14ac:dyDescent="0.25">
      <c r="A34" s="684" t="s">
        <v>25</v>
      </c>
      <c r="B34" s="686" t="s">
        <v>26</v>
      </c>
      <c r="C34" s="688" t="s">
        <v>5</v>
      </c>
      <c r="D34" s="670" t="s">
        <v>27</v>
      </c>
      <c r="E34" s="57" t="s">
        <v>7</v>
      </c>
      <c r="F34" s="58"/>
      <c r="G34" s="58"/>
      <c r="H34" s="58"/>
      <c r="I34" s="58"/>
      <c r="J34" s="58"/>
      <c r="K34" s="59"/>
    </row>
    <row r="35" spans="1:13" ht="98.25" customHeight="1" x14ac:dyDescent="0.25">
      <c r="A35" s="685"/>
      <c r="B35" s="687"/>
      <c r="C35" s="689"/>
      <c r="D35" s="671"/>
      <c r="E35" s="60" t="s">
        <v>14</v>
      </c>
      <c r="F35" s="61" t="s">
        <v>15</v>
      </c>
      <c r="G35" s="61" t="s">
        <v>16</v>
      </c>
      <c r="H35" s="62" t="s">
        <v>17</v>
      </c>
      <c r="I35" s="62" t="s">
        <v>28</v>
      </c>
      <c r="J35" s="63" t="s">
        <v>19</v>
      </c>
      <c r="K35" s="64" t="s">
        <v>20</v>
      </c>
    </row>
    <row r="36" spans="1:13" ht="24" customHeight="1" x14ac:dyDescent="0.25">
      <c r="A36" s="623"/>
      <c r="B36" s="624"/>
      <c r="C36" s="29">
        <v>2014</v>
      </c>
      <c r="D36" s="65"/>
      <c r="E36" s="66"/>
      <c r="F36" s="67"/>
      <c r="G36" s="67"/>
      <c r="H36" s="67"/>
      <c r="I36" s="67"/>
      <c r="J36" s="67"/>
      <c r="K36" s="68"/>
    </row>
    <row r="37" spans="1:13" ht="24" customHeight="1" x14ac:dyDescent="0.25">
      <c r="A37" s="623"/>
      <c r="B37" s="624"/>
      <c r="C37" s="29">
        <v>2015</v>
      </c>
      <c r="D37" s="65"/>
      <c r="E37" s="34"/>
      <c r="F37" s="31"/>
      <c r="G37" s="31"/>
      <c r="H37" s="31"/>
      <c r="I37" s="31"/>
      <c r="J37" s="31"/>
      <c r="K37" s="35"/>
    </row>
    <row r="38" spans="1:13" ht="24" customHeight="1" x14ac:dyDescent="0.25">
      <c r="A38" s="623"/>
      <c r="B38" s="624"/>
      <c r="C38" s="29">
        <v>2016</v>
      </c>
      <c r="D38" s="65"/>
      <c r="E38" s="34"/>
      <c r="F38" s="31"/>
      <c r="G38" s="31"/>
      <c r="H38" s="31"/>
      <c r="I38" s="31"/>
      <c r="J38" s="31"/>
      <c r="K38" s="35"/>
    </row>
    <row r="39" spans="1:13" ht="24" customHeight="1" x14ac:dyDescent="0.25">
      <c r="A39" s="623"/>
      <c r="B39" s="624"/>
      <c r="C39" s="29">
        <v>2017</v>
      </c>
      <c r="D39" s="573"/>
      <c r="E39" s="570"/>
      <c r="F39" s="568"/>
      <c r="G39" s="568"/>
      <c r="H39" s="568"/>
      <c r="I39" s="568"/>
      <c r="J39" s="568"/>
      <c r="K39" s="571"/>
    </row>
    <row r="40" spans="1:13" ht="24" customHeight="1" x14ac:dyDescent="0.25">
      <c r="A40" s="623"/>
      <c r="B40" s="624"/>
      <c r="C40" s="29">
        <v>2018</v>
      </c>
      <c r="D40" s="65"/>
      <c r="E40" s="34"/>
      <c r="F40" s="31"/>
      <c r="G40" s="31"/>
      <c r="H40" s="31"/>
      <c r="I40" s="31"/>
      <c r="J40" s="31"/>
      <c r="K40" s="35"/>
    </row>
    <row r="41" spans="1:13" ht="24" customHeight="1" x14ac:dyDescent="0.25">
      <c r="A41" s="623"/>
      <c r="B41" s="624"/>
      <c r="C41" s="29">
        <v>2019</v>
      </c>
      <c r="D41" s="65"/>
      <c r="E41" s="34"/>
      <c r="F41" s="31"/>
      <c r="G41" s="31"/>
      <c r="H41" s="31"/>
      <c r="I41" s="31"/>
      <c r="J41" s="31"/>
      <c r="K41" s="35"/>
    </row>
    <row r="42" spans="1:13" ht="24" customHeight="1" x14ac:dyDescent="0.25">
      <c r="A42" s="623"/>
      <c r="B42" s="624"/>
      <c r="C42" s="29">
        <v>2020</v>
      </c>
      <c r="D42" s="573"/>
      <c r="E42" s="34"/>
      <c r="F42" s="31"/>
      <c r="G42" s="31"/>
      <c r="H42" s="31"/>
      <c r="I42" s="31"/>
      <c r="J42" s="31"/>
      <c r="K42" s="35"/>
    </row>
    <row r="43" spans="1:13" ht="24" customHeight="1" thickBot="1" x14ac:dyDescent="0.3">
      <c r="A43" s="625"/>
      <c r="B43" s="626"/>
      <c r="C43" s="41" t="s">
        <v>13</v>
      </c>
      <c r="D43" s="574">
        <f>SUM(D36:D42)</f>
        <v>0</v>
      </c>
      <c r="E43" s="46">
        <f t="shared" ref="E43:J43" si="3">SUM(E36:E42)</f>
        <v>0</v>
      </c>
      <c r="F43" s="43">
        <f t="shared" si="3"/>
        <v>0</v>
      </c>
      <c r="G43" s="43">
        <f t="shared" si="3"/>
        <v>0</v>
      </c>
      <c r="H43" s="43">
        <f t="shared" si="3"/>
        <v>0</v>
      </c>
      <c r="I43" s="43">
        <f t="shared" si="3"/>
        <v>0</v>
      </c>
      <c r="J43" s="43">
        <f t="shared" si="3"/>
        <v>0</v>
      </c>
      <c r="K43" s="47">
        <f>SUM(K36:K42)</f>
        <v>0</v>
      </c>
    </row>
    <row r="44" spans="1:13" x14ac:dyDescent="0.25">
      <c r="B44" s="9"/>
    </row>
    <row r="45" spans="1:13" x14ac:dyDescent="0.25">
      <c r="B45" s="9"/>
    </row>
    <row r="46" spans="1:13" ht="21" x14ac:dyDescent="0.35">
      <c r="A46" s="71" t="s">
        <v>30</v>
      </c>
      <c r="B46" s="72"/>
      <c r="C46" s="71"/>
      <c r="D46" s="73"/>
      <c r="E46" s="73"/>
      <c r="F46" s="73"/>
      <c r="G46" s="73"/>
      <c r="H46" s="73"/>
      <c r="I46" s="73"/>
      <c r="J46" s="73"/>
      <c r="K46" s="73"/>
      <c r="L46" s="575"/>
      <c r="M46" s="575"/>
    </row>
    <row r="47" spans="1:13" ht="14.25" customHeight="1" thickBot="1" x14ac:dyDescent="0.3">
      <c r="A47" s="75"/>
      <c r="B47" s="76"/>
    </row>
    <row r="48" spans="1:13" ht="14.25" customHeight="1" x14ac:dyDescent="0.25">
      <c r="A48" s="676" t="s">
        <v>31</v>
      </c>
      <c r="B48" s="678" t="s">
        <v>32</v>
      </c>
      <c r="C48" s="680" t="s">
        <v>5</v>
      </c>
      <c r="D48" s="682" t="s">
        <v>33</v>
      </c>
      <c r="E48" s="77" t="s">
        <v>7</v>
      </c>
      <c r="F48" s="78"/>
      <c r="G48" s="78"/>
      <c r="H48" s="78"/>
      <c r="I48" s="78"/>
      <c r="J48" s="78"/>
      <c r="K48" s="79"/>
    </row>
    <row r="49" spans="1:16" s="10" customFormat="1" ht="117" customHeight="1" x14ac:dyDescent="0.25">
      <c r="A49" s="736"/>
      <c r="B49" s="679"/>
      <c r="C49" s="681"/>
      <c r="D49" s="683"/>
      <c r="E49" s="80" t="s">
        <v>14</v>
      </c>
      <c r="F49" s="81" t="s">
        <v>15</v>
      </c>
      <c r="G49" s="81" t="s">
        <v>16</v>
      </c>
      <c r="H49" s="82" t="s">
        <v>17</v>
      </c>
      <c r="I49" s="82" t="s">
        <v>28</v>
      </c>
      <c r="J49" s="83" t="s">
        <v>19</v>
      </c>
      <c r="K49" s="84" t="s">
        <v>20</v>
      </c>
    </row>
    <row r="50" spans="1:16" ht="15" customHeight="1" x14ac:dyDescent="0.25">
      <c r="A50" s="630" t="s">
        <v>21</v>
      </c>
      <c r="B50" s="646"/>
      <c r="C50" s="29">
        <v>2014</v>
      </c>
      <c r="D50" s="85"/>
      <c r="E50" s="34"/>
      <c r="F50" s="31"/>
      <c r="G50" s="31"/>
      <c r="H50" s="31"/>
      <c r="I50" s="31"/>
      <c r="J50" s="31"/>
      <c r="K50" s="35"/>
    </row>
    <row r="51" spans="1:16" x14ac:dyDescent="0.25">
      <c r="A51" s="630"/>
      <c r="B51" s="646"/>
      <c r="C51" s="29">
        <v>2015</v>
      </c>
      <c r="D51" s="85"/>
      <c r="E51" s="34"/>
      <c r="F51" s="31"/>
      <c r="G51" s="31"/>
      <c r="H51" s="31"/>
      <c r="I51" s="31"/>
      <c r="J51" s="31"/>
      <c r="K51" s="35"/>
    </row>
    <row r="52" spans="1:16" x14ac:dyDescent="0.25">
      <c r="A52" s="630"/>
      <c r="B52" s="646"/>
      <c r="C52" s="29">
        <v>2016</v>
      </c>
      <c r="D52" s="85"/>
      <c r="E52" s="34"/>
      <c r="F52" s="31"/>
      <c r="G52" s="31"/>
      <c r="H52" s="31"/>
      <c r="I52" s="31"/>
      <c r="J52" s="31"/>
      <c r="K52" s="35"/>
    </row>
    <row r="53" spans="1:16" x14ac:dyDescent="0.25">
      <c r="A53" s="630"/>
      <c r="B53" s="646"/>
      <c r="C53" s="29">
        <v>2017</v>
      </c>
      <c r="D53" s="576"/>
      <c r="E53" s="570"/>
      <c r="F53" s="568"/>
      <c r="G53" s="568"/>
      <c r="H53" s="568"/>
      <c r="I53" s="568"/>
      <c r="J53" s="568"/>
      <c r="K53" s="571"/>
    </row>
    <row r="54" spans="1:16" x14ac:dyDescent="0.25">
      <c r="A54" s="630"/>
      <c r="B54" s="646"/>
      <c r="C54" s="29">
        <v>2018</v>
      </c>
      <c r="D54" s="85"/>
      <c r="E54" s="34"/>
      <c r="F54" s="31"/>
      <c r="G54" s="31"/>
      <c r="H54" s="31"/>
      <c r="I54" s="31"/>
      <c r="J54" s="31"/>
      <c r="K54" s="35"/>
    </row>
    <row r="55" spans="1:16" x14ac:dyDescent="0.25">
      <c r="A55" s="630"/>
      <c r="B55" s="646"/>
      <c r="C55" s="29">
        <v>2019</v>
      </c>
      <c r="D55" s="85"/>
      <c r="E55" s="34"/>
      <c r="F55" s="31"/>
      <c r="G55" s="31"/>
      <c r="H55" s="31"/>
      <c r="I55" s="31"/>
      <c r="J55" s="31"/>
      <c r="K55" s="35"/>
    </row>
    <row r="56" spans="1:16" x14ac:dyDescent="0.25">
      <c r="A56" s="630"/>
      <c r="B56" s="646"/>
      <c r="C56" s="29">
        <v>2020</v>
      </c>
      <c r="D56" s="85"/>
      <c r="E56" s="34"/>
      <c r="F56" s="31"/>
      <c r="G56" s="31"/>
      <c r="H56" s="31"/>
      <c r="I56" s="31"/>
      <c r="J56" s="31"/>
      <c r="K56" s="35"/>
    </row>
    <row r="57" spans="1:16" ht="94.9" customHeight="1" thickBot="1" x14ac:dyDescent="0.3">
      <c r="A57" s="647"/>
      <c r="B57" s="648"/>
      <c r="C57" s="41" t="s">
        <v>13</v>
      </c>
      <c r="D57" s="87">
        <f t="shared" ref="D57:I57" si="4">SUM(D50:D56)</f>
        <v>0</v>
      </c>
      <c r="E57" s="46">
        <f t="shared" si="4"/>
        <v>0</v>
      </c>
      <c r="F57" s="43">
        <f t="shared" si="4"/>
        <v>0</v>
      </c>
      <c r="G57" s="43">
        <f t="shared" si="4"/>
        <v>0</v>
      </c>
      <c r="H57" s="43">
        <f t="shared" si="4"/>
        <v>0</v>
      </c>
      <c r="I57" s="43">
        <f t="shared" si="4"/>
        <v>0</v>
      </c>
      <c r="J57" s="43">
        <f>SUM(J50:J56)</f>
        <v>0</v>
      </c>
      <c r="K57" s="47">
        <f>SUM(K50:K56)</f>
        <v>0</v>
      </c>
    </row>
    <row r="58" spans="1:16" x14ac:dyDescent="0.25">
      <c r="B58" s="9"/>
    </row>
    <row r="59" spans="1:16" ht="21" x14ac:dyDescent="0.35">
      <c r="A59" s="88" t="s">
        <v>34</v>
      </c>
      <c r="B59" s="89"/>
      <c r="C59" s="88"/>
      <c r="D59" s="90"/>
      <c r="E59" s="90"/>
      <c r="F59" s="90"/>
      <c r="G59" s="90"/>
      <c r="H59" s="90"/>
      <c r="I59" s="90"/>
      <c r="J59" s="90"/>
      <c r="K59" s="90"/>
      <c r="L59" s="90"/>
      <c r="M59" s="10"/>
      <c r="N59" s="572"/>
      <c r="O59" s="572"/>
      <c r="P59" s="572"/>
    </row>
    <row r="60" spans="1:16" s="572" customFormat="1" ht="15" customHeight="1" thickBot="1" x14ac:dyDescent="0.4">
      <c r="A60" s="577"/>
      <c r="B60" s="578"/>
      <c r="M60" s="10"/>
    </row>
    <row r="61" spans="1:16" s="10" customFormat="1" x14ac:dyDescent="0.25">
      <c r="A61" s="665" t="s">
        <v>35</v>
      </c>
      <c r="B61" s="657" t="s">
        <v>36</v>
      </c>
      <c r="C61" s="666" t="s">
        <v>5</v>
      </c>
      <c r="D61" s="92"/>
      <c r="E61" s="93"/>
      <c r="F61" s="94" t="s">
        <v>37</v>
      </c>
      <c r="G61" s="95"/>
      <c r="H61" s="95"/>
      <c r="I61" s="95"/>
      <c r="J61" s="95"/>
      <c r="K61" s="95"/>
      <c r="L61" s="96"/>
      <c r="N61" s="579"/>
    </row>
    <row r="62" spans="1:16" s="10" customFormat="1" ht="90" customHeight="1" x14ac:dyDescent="0.25">
      <c r="A62" s="656"/>
      <c r="B62" s="658"/>
      <c r="C62" s="667"/>
      <c r="D62" s="98" t="s">
        <v>38</v>
      </c>
      <c r="E62" s="99" t="s">
        <v>39</v>
      </c>
      <c r="F62" s="100" t="s">
        <v>14</v>
      </c>
      <c r="G62" s="101" t="s">
        <v>15</v>
      </c>
      <c r="H62" s="101" t="s">
        <v>16</v>
      </c>
      <c r="I62" s="102" t="s">
        <v>17</v>
      </c>
      <c r="J62" s="102" t="s">
        <v>28</v>
      </c>
      <c r="K62" s="103" t="s">
        <v>19</v>
      </c>
      <c r="L62" s="104" t="s">
        <v>20</v>
      </c>
    </row>
    <row r="63" spans="1:16" x14ac:dyDescent="0.25">
      <c r="A63" s="630" t="s">
        <v>21</v>
      </c>
      <c r="B63" s="646"/>
      <c r="C63" s="29">
        <v>2014</v>
      </c>
      <c r="D63" s="30"/>
      <c r="E63" s="31"/>
      <c r="F63" s="580"/>
      <c r="G63" s="581"/>
      <c r="H63" s="581"/>
      <c r="I63" s="581"/>
      <c r="J63" s="581"/>
      <c r="K63" s="581"/>
      <c r="L63" s="582"/>
      <c r="M63" s="10"/>
    </row>
    <row r="64" spans="1:16" x14ac:dyDescent="0.25">
      <c r="A64" s="630"/>
      <c r="B64" s="646"/>
      <c r="C64" s="29">
        <v>2015</v>
      </c>
      <c r="D64" s="30"/>
      <c r="E64" s="31"/>
      <c r="F64" s="580"/>
      <c r="G64" s="581"/>
      <c r="H64" s="581"/>
      <c r="I64" s="581"/>
      <c r="J64" s="581"/>
      <c r="K64" s="581"/>
      <c r="L64" s="582"/>
      <c r="M64" s="10"/>
    </row>
    <row r="65" spans="1:15" x14ac:dyDescent="0.25">
      <c r="A65" s="630"/>
      <c r="B65" s="646"/>
      <c r="C65" s="29">
        <v>2016</v>
      </c>
      <c r="D65" s="30"/>
      <c r="E65" s="31"/>
      <c r="F65" s="580"/>
      <c r="G65" s="581"/>
      <c r="H65" s="581"/>
      <c r="I65" s="581"/>
      <c r="J65" s="581"/>
      <c r="K65" s="581"/>
      <c r="L65" s="582"/>
      <c r="M65" s="10"/>
    </row>
    <row r="66" spans="1:15" x14ac:dyDescent="0.25">
      <c r="A66" s="630"/>
      <c r="B66" s="646"/>
      <c r="C66" s="29">
        <v>2017</v>
      </c>
      <c r="D66" s="567"/>
      <c r="E66" s="568"/>
      <c r="F66" s="583"/>
      <c r="G66" s="584"/>
      <c r="H66" s="584"/>
      <c r="I66" s="584"/>
      <c r="J66" s="584"/>
      <c r="K66" s="584"/>
      <c r="L66" s="585"/>
      <c r="M66" s="10"/>
    </row>
    <row r="67" spans="1:15" x14ac:dyDescent="0.25">
      <c r="A67" s="630"/>
      <c r="B67" s="646"/>
      <c r="C67" s="29">
        <v>2018</v>
      </c>
      <c r="D67" s="30"/>
      <c r="E67" s="31"/>
      <c r="F67" s="580"/>
      <c r="G67" s="581"/>
      <c r="H67" s="581"/>
      <c r="I67" s="581"/>
      <c r="J67" s="581"/>
      <c r="K67" s="581"/>
      <c r="L67" s="582"/>
      <c r="M67" s="10"/>
    </row>
    <row r="68" spans="1:15" x14ac:dyDescent="0.25">
      <c r="A68" s="630"/>
      <c r="B68" s="646"/>
      <c r="C68" s="29">
        <v>2019</v>
      </c>
      <c r="D68" s="30"/>
      <c r="E68" s="31"/>
      <c r="F68" s="580"/>
      <c r="G68" s="581"/>
      <c r="H68" s="581"/>
      <c r="I68" s="581"/>
      <c r="J68" s="581"/>
      <c r="K68" s="581"/>
      <c r="L68" s="582"/>
      <c r="M68" s="10"/>
    </row>
    <row r="69" spans="1:15" x14ac:dyDescent="0.25">
      <c r="A69" s="630"/>
      <c r="B69" s="646"/>
      <c r="C69" s="29">
        <v>2020</v>
      </c>
      <c r="D69" s="30"/>
      <c r="E69" s="31"/>
      <c r="F69" s="580"/>
      <c r="G69" s="581"/>
      <c r="H69" s="581"/>
      <c r="I69" s="581"/>
      <c r="J69" s="581"/>
      <c r="K69" s="581"/>
      <c r="L69" s="582"/>
      <c r="M69" s="10"/>
    </row>
    <row r="70" spans="1:15" ht="33" customHeight="1" thickBot="1" x14ac:dyDescent="0.3">
      <c r="A70" s="647"/>
      <c r="B70" s="648"/>
      <c r="C70" s="41" t="s">
        <v>13</v>
      </c>
      <c r="D70" s="42">
        <f t="shared" ref="D70:K70" si="5">SUM(D63:D69)</f>
        <v>0</v>
      </c>
      <c r="E70" s="43">
        <f t="shared" si="5"/>
        <v>0</v>
      </c>
      <c r="F70" s="586">
        <f t="shared" si="5"/>
        <v>0</v>
      </c>
      <c r="G70" s="587">
        <f t="shared" si="5"/>
        <v>0</v>
      </c>
      <c r="H70" s="587">
        <f t="shared" si="5"/>
        <v>0</v>
      </c>
      <c r="I70" s="587">
        <f t="shared" si="5"/>
        <v>0</v>
      </c>
      <c r="J70" s="587">
        <f t="shared" si="5"/>
        <v>0</v>
      </c>
      <c r="K70" s="587">
        <f t="shared" si="5"/>
        <v>0</v>
      </c>
      <c r="L70" s="588">
        <f>SUM(L63:L69)</f>
        <v>0</v>
      </c>
      <c r="M70" s="10"/>
    </row>
    <row r="71" spans="1:15" ht="15.75" thickBot="1" x14ac:dyDescent="0.3">
      <c r="A71" s="589"/>
      <c r="B71" s="590"/>
      <c r="D71" s="591"/>
      <c r="E71" s="592"/>
      <c r="F71" s="592"/>
      <c r="I71" s="593"/>
      <c r="J71" s="593"/>
      <c r="K71" s="593"/>
      <c r="L71" s="593"/>
      <c r="M71" s="593"/>
      <c r="N71" s="593"/>
      <c r="O71" s="593"/>
    </row>
    <row r="72" spans="1:15" s="10" customFormat="1" ht="18.95" customHeight="1" x14ac:dyDescent="0.25">
      <c r="A72" s="665" t="s">
        <v>40</v>
      </c>
      <c r="B72" s="657" t="s">
        <v>41</v>
      </c>
      <c r="C72" s="666" t="s">
        <v>5</v>
      </c>
      <c r="D72" s="663" t="s">
        <v>42</v>
      </c>
      <c r="E72" s="94" t="s">
        <v>43</v>
      </c>
      <c r="F72" s="95"/>
      <c r="G72" s="95"/>
      <c r="H72" s="95"/>
      <c r="I72" s="95"/>
      <c r="J72" s="95"/>
      <c r="K72" s="96"/>
      <c r="L72"/>
      <c r="M72" s="579"/>
    </row>
    <row r="73" spans="1:15" s="10" customFormat="1" ht="93.75" customHeight="1" x14ac:dyDescent="0.25">
      <c r="A73" s="656"/>
      <c r="B73" s="658"/>
      <c r="C73" s="667"/>
      <c r="D73" s="664"/>
      <c r="E73" s="100" t="s">
        <v>14</v>
      </c>
      <c r="F73" s="227" t="s">
        <v>15</v>
      </c>
      <c r="G73" s="101" t="s">
        <v>16</v>
      </c>
      <c r="H73" s="102" t="s">
        <v>17</v>
      </c>
      <c r="I73" s="102" t="s">
        <v>28</v>
      </c>
      <c r="J73" s="103" t="s">
        <v>19</v>
      </c>
      <c r="K73" s="104" t="s">
        <v>20</v>
      </c>
      <c r="L73"/>
    </row>
    <row r="74" spans="1:15" ht="15" customHeight="1" x14ac:dyDescent="0.25">
      <c r="A74" s="630" t="s">
        <v>21</v>
      </c>
      <c r="B74" s="646"/>
      <c r="C74" s="29">
        <v>2014</v>
      </c>
      <c r="D74" s="31"/>
      <c r="E74" s="580"/>
      <c r="F74" s="581"/>
      <c r="G74" s="581"/>
      <c r="H74" s="581"/>
      <c r="I74" s="581"/>
      <c r="J74" s="581"/>
      <c r="K74" s="582"/>
    </row>
    <row r="75" spans="1:15" x14ac:dyDescent="0.25">
      <c r="A75" s="630"/>
      <c r="B75" s="646"/>
      <c r="C75" s="29">
        <v>2015</v>
      </c>
      <c r="D75" s="31"/>
      <c r="E75" s="580"/>
      <c r="F75" s="581"/>
      <c r="G75" s="581"/>
      <c r="H75" s="581"/>
      <c r="I75" s="581"/>
      <c r="J75" s="581"/>
      <c r="K75" s="582"/>
    </row>
    <row r="76" spans="1:15" x14ac:dyDescent="0.25">
      <c r="A76" s="630"/>
      <c r="B76" s="646"/>
      <c r="C76" s="29">
        <v>2016</v>
      </c>
      <c r="D76" s="31"/>
      <c r="E76" s="580"/>
      <c r="F76" s="581"/>
      <c r="G76" s="581"/>
      <c r="H76" s="581"/>
      <c r="I76" s="581"/>
      <c r="J76" s="581"/>
      <c r="K76" s="582"/>
    </row>
    <row r="77" spans="1:15" x14ac:dyDescent="0.25">
      <c r="A77" s="630"/>
      <c r="B77" s="646"/>
      <c r="C77" s="29">
        <v>2017</v>
      </c>
      <c r="D77" s="568"/>
      <c r="E77" s="583"/>
      <c r="F77" s="584"/>
      <c r="G77" s="584"/>
      <c r="H77" s="584"/>
      <c r="I77" s="584"/>
      <c r="J77" s="584"/>
      <c r="K77" s="585"/>
    </row>
    <row r="78" spans="1:15" x14ac:dyDescent="0.25">
      <c r="A78" s="630"/>
      <c r="B78" s="646"/>
      <c r="C78" s="29">
        <v>2018</v>
      </c>
      <c r="D78" s="31"/>
      <c r="E78" s="580"/>
      <c r="F78" s="581"/>
      <c r="G78" s="581"/>
      <c r="H78" s="581"/>
      <c r="I78" s="581"/>
      <c r="J78" s="581"/>
      <c r="K78" s="582"/>
    </row>
    <row r="79" spans="1:15" x14ac:dyDescent="0.25">
      <c r="A79" s="630"/>
      <c r="B79" s="646"/>
      <c r="C79" s="29">
        <v>2019</v>
      </c>
      <c r="D79" s="31"/>
      <c r="E79" s="580"/>
      <c r="F79" s="581"/>
      <c r="G79" s="581"/>
      <c r="H79" s="581"/>
      <c r="I79" s="581"/>
      <c r="J79" s="581"/>
      <c r="K79" s="582"/>
    </row>
    <row r="80" spans="1:15" x14ac:dyDescent="0.25">
      <c r="A80" s="630"/>
      <c r="B80" s="646"/>
      <c r="C80" s="29">
        <v>2020</v>
      </c>
      <c r="D80" s="31"/>
      <c r="E80" s="580"/>
      <c r="F80" s="581"/>
      <c r="G80" s="581"/>
      <c r="H80" s="581"/>
      <c r="I80" s="581"/>
      <c r="J80" s="581"/>
      <c r="K80" s="582"/>
    </row>
    <row r="81" spans="1:17" ht="42" customHeight="1" thickBot="1" x14ac:dyDescent="0.3">
      <c r="A81" s="647"/>
      <c r="B81" s="648"/>
      <c r="C81" s="41" t="s">
        <v>13</v>
      </c>
      <c r="D81" s="43">
        <f t="shared" ref="D81:J81" si="6">SUM(D74:D80)</f>
        <v>0</v>
      </c>
      <c r="E81" s="586">
        <f t="shared" si="6"/>
        <v>0</v>
      </c>
      <c r="F81" s="587">
        <f t="shared" si="6"/>
        <v>0</v>
      </c>
      <c r="G81" s="587">
        <f t="shared" si="6"/>
        <v>0</v>
      </c>
      <c r="H81" s="587">
        <f t="shared" si="6"/>
        <v>0</v>
      </c>
      <c r="I81" s="587">
        <f t="shared" si="6"/>
        <v>0</v>
      </c>
      <c r="J81" s="587">
        <f t="shared" si="6"/>
        <v>0</v>
      </c>
      <c r="K81" s="588">
        <f>SUM(K74:K80)</f>
        <v>0</v>
      </c>
    </row>
    <row r="82" spans="1:17" s="572" customFormat="1" ht="15" customHeight="1" thickBot="1" x14ac:dyDescent="0.4">
      <c r="A82" s="577"/>
      <c r="B82" s="578"/>
    </row>
    <row r="83" spans="1:17" s="572" customFormat="1" ht="24.95" customHeight="1" x14ac:dyDescent="0.25">
      <c r="A83" s="665" t="s">
        <v>44</v>
      </c>
      <c r="B83" s="657" t="s">
        <v>41</v>
      </c>
      <c r="C83" s="666" t="s">
        <v>5</v>
      </c>
      <c r="D83" s="668" t="s">
        <v>45</v>
      </c>
      <c r="E83" s="94" t="s">
        <v>46</v>
      </c>
      <c r="F83" s="95"/>
      <c r="G83" s="95"/>
      <c r="H83" s="95"/>
      <c r="I83" s="95"/>
      <c r="J83" s="95"/>
      <c r="K83" s="96"/>
      <c r="L83" s="10"/>
    </row>
    <row r="84" spans="1:17" s="10" customFormat="1" ht="93.75" customHeight="1" x14ac:dyDescent="0.25">
      <c r="A84" s="656"/>
      <c r="B84" s="658"/>
      <c r="C84" s="667"/>
      <c r="D84" s="669"/>
      <c r="E84" s="100" t="s">
        <v>14</v>
      </c>
      <c r="F84" s="101" t="s">
        <v>15</v>
      </c>
      <c r="G84" s="101" t="s">
        <v>16</v>
      </c>
      <c r="H84" s="102" t="s">
        <v>17</v>
      </c>
      <c r="I84" s="102" t="s">
        <v>28</v>
      </c>
      <c r="J84" s="103" t="s">
        <v>19</v>
      </c>
      <c r="K84" s="104" t="s">
        <v>20</v>
      </c>
      <c r="L84"/>
    </row>
    <row r="85" spans="1:17" s="10" customFormat="1" ht="18" customHeight="1" x14ac:dyDescent="0.25">
      <c r="A85" s="630" t="s">
        <v>21</v>
      </c>
      <c r="B85" s="646"/>
      <c r="C85" s="29">
        <v>2014</v>
      </c>
      <c r="D85" s="31"/>
      <c r="E85" s="580"/>
      <c r="F85" s="581"/>
      <c r="G85" s="581"/>
      <c r="H85" s="581"/>
      <c r="I85" s="581"/>
      <c r="J85" s="581"/>
      <c r="K85" s="582"/>
      <c r="L85"/>
    </row>
    <row r="86" spans="1:17" ht="15.95" customHeight="1" x14ac:dyDescent="0.25">
      <c r="A86" s="630"/>
      <c r="B86" s="646"/>
      <c r="C86" s="29">
        <v>2015</v>
      </c>
      <c r="D86" s="31"/>
      <c r="E86" s="580"/>
      <c r="F86" s="581"/>
      <c r="G86" s="581"/>
      <c r="H86" s="581"/>
      <c r="I86" s="581"/>
      <c r="J86" s="581"/>
      <c r="K86" s="582"/>
    </row>
    <row r="87" spans="1:17" x14ac:dyDescent="0.25">
      <c r="A87" s="630"/>
      <c r="B87" s="646"/>
      <c r="C87" s="29">
        <v>2016</v>
      </c>
      <c r="D87" s="31"/>
      <c r="E87" s="580"/>
      <c r="F87" s="581"/>
      <c r="G87" s="581"/>
      <c r="H87" s="581"/>
      <c r="I87" s="581"/>
      <c r="J87" s="581"/>
      <c r="K87" s="582"/>
    </row>
    <row r="88" spans="1:17" x14ac:dyDescent="0.25">
      <c r="A88" s="630"/>
      <c r="B88" s="646"/>
      <c r="C88" s="29">
        <v>2017</v>
      </c>
      <c r="D88" s="568"/>
      <c r="E88" s="583"/>
      <c r="F88" s="584"/>
      <c r="G88" s="584"/>
      <c r="H88" s="584"/>
      <c r="I88" s="584"/>
      <c r="J88" s="584"/>
      <c r="K88" s="585"/>
    </row>
    <row r="89" spans="1:17" x14ac:dyDescent="0.25">
      <c r="A89" s="630"/>
      <c r="B89" s="646"/>
      <c r="C89" s="29">
        <v>2018</v>
      </c>
      <c r="D89" s="31"/>
      <c r="E89" s="580"/>
      <c r="F89" s="581"/>
      <c r="G89" s="581"/>
      <c r="H89" s="581"/>
      <c r="I89" s="581"/>
      <c r="J89" s="581"/>
      <c r="K89" s="582"/>
      <c r="L89" s="10"/>
    </row>
    <row r="90" spans="1:17" x14ac:dyDescent="0.25">
      <c r="A90" s="630"/>
      <c r="B90" s="646"/>
      <c r="C90" s="29">
        <v>2019</v>
      </c>
      <c r="D90" s="31"/>
      <c r="E90" s="580"/>
      <c r="F90" s="581"/>
      <c r="G90" s="581"/>
      <c r="H90" s="581"/>
      <c r="I90" s="581"/>
      <c r="J90" s="581"/>
      <c r="K90" s="582"/>
    </row>
    <row r="91" spans="1:17" x14ac:dyDescent="0.25">
      <c r="A91" s="630"/>
      <c r="B91" s="646"/>
      <c r="C91" s="29">
        <v>2020</v>
      </c>
      <c r="D91" s="31"/>
      <c r="E91" s="580"/>
      <c r="F91" s="581"/>
      <c r="G91" s="581"/>
      <c r="H91" s="581"/>
      <c r="I91" s="581"/>
      <c r="J91" s="581"/>
      <c r="K91" s="582"/>
    </row>
    <row r="92" spans="1:17" ht="18.95" customHeight="1" thickBot="1" x14ac:dyDescent="0.3">
      <c r="A92" s="647"/>
      <c r="B92" s="648"/>
      <c r="C92" s="41" t="s">
        <v>13</v>
      </c>
      <c r="D92" s="43">
        <f t="shared" ref="D92:J92" si="7">SUM(D85:D91)</f>
        <v>0</v>
      </c>
      <c r="E92" s="586">
        <f t="shared" si="7"/>
        <v>0</v>
      </c>
      <c r="F92" s="587">
        <f t="shared" si="7"/>
        <v>0</v>
      </c>
      <c r="G92" s="587">
        <f t="shared" si="7"/>
        <v>0</v>
      </c>
      <c r="H92" s="587">
        <f t="shared" si="7"/>
        <v>0</v>
      </c>
      <c r="I92" s="587">
        <f t="shared" si="7"/>
        <v>0</v>
      </c>
      <c r="J92" s="587">
        <f t="shared" si="7"/>
        <v>0</v>
      </c>
      <c r="K92" s="588">
        <f>SUM(K85:K91)</f>
        <v>0</v>
      </c>
    </row>
    <row r="93" spans="1:17" s="572" customFormat="1" ht="18.75" customHeight="1" thickBot="1" x14ac:dyDescent="0.4">
      <c r="A93" s="577"/>
      <c r="B93" s="578"/>
      <c r="L93" s="594"/>
      <c r="M93" s="594"/>
      <c r="N93" s="594"/>
      <c r="O93" s="594"/>
      <c r="P93" s="594"/>
      <c r="Q93" s="594"/>
    </row>
    <row r="94" spans="1:17" x14ac:dyDescent="0.25">
      <c r="A94" s="655" t="s">
        <v>47</v>
      </c>
      <c r="B94" s="657" t="s">
        <v>48</v>
      </c>
      <c r="C94" s="557" t="s">
        <v>5</v>
      </c>
      <c r="D94" s="108" t="s">
        <v>49</v>
      </c>
      <c r="E94" s="109"/>
      <c r="F94" s="109"/>
      <c r="G94" s="110"/>
      <c r="H94" s="10"/>
      <c r="I94" s="10"/>
      <c r="J94" s="10"/>
      <c r="K94" s="10"/>
      <c r="O94" s="572"/>
      <c r="P94" s="572"/>
    </row>
    <row r="95" spans="1:17" s="572" customFormat="1" ht="64.5" x14ac:dyDescent="0.25">
      <c r="A95" s="656"/>
      <c r="B95" s="658"/>
      <c r="C95" s="558"/>
      <c r="D95" s="98" t="s">
        <v>50</v>
      </c>
      <c r="E95" s="99" t="s">
        <v>51</v>
      </c>
      <c r="F95" s="99" t="s">
        <v>52</v>
      </c>
      <c r="G95" s="112" t="s">
        <v>13</v>
      </c>
      <c r="H95" s="10"/>
      <c r="I95" s="10"/>
      <c r="J95" s="10"/>
      <c r="K95" s="10"/>
      <c r="L95" s="10"/>
      <c r="M95" s="10"/>
      <c r="N95" s="10"/>
    </row>
    <row r="96" spans="1:17" s="10" customFormat="1" ht="26.25" customHeight="1" x14ac:dyDescent="0.25">
      <c r="A96" s="630" t="s">
        <v>21</v>
      </c>
      <c r="B96" s="646"/>
      <c r="C96" s="29">
        <v>2015</v>
      </c>
      <c r="D96" s="30"/>
      <c r="E96" s="31"/>
      <c r="F96" s="31"/>
      <c r="G96" s="595">
        <f t="shared" ref="G96:G101" si="8">SUM(D96:F96)</f>
        <v>0</v>
      </c>
      <c r="H96"/>
      <c r="I96"/>
      <c r="J96"/>
      <c r="K96"/>
    </row>
    <row r="97" spans="1:16" s="10" customFormat="1" ht="16.5" customHeight="1" x14ac:dyDescent="0.25">
      <c r="A97" s="630"/>
      <c r="B97" s="646"/>
      <c r="C97" s="29">
        <v>2016</v>
      </c>
      <c r="D97" s="30"/>
      <c r="E97" s="31"/>
      <c r="F97" s="31"/>
      <c r="G97" s="595">
        <f t="shared" si="8"/>
        <v>0</v>
      </c>
      <c r="H97"/>
      <c r="I97"/>
      <c r="J97"/>
      <c r="K97"/>
      <c r="L97"/>
      <c r="M97"/>
      <c r="N97"/>
    </row>
    <row r="98" spans="1:16" x14ac:dyDescent="0.25">
      <c r="A98" s="630"/>
      <c r="B98" s="646"/>
      <c r="C98" s="29">
        <v>2017</v>
      </c>
      <c r="D98" s="567"/>
      <c r="E98" s="568"/>
      <c r="F98" s="568"/>
      <c r="G98" s="595">
        <f t="shared" si="8"/>
        <v>0</v>
      </c>
    </row>
    <row r="99" spans="1:16" x14ac:dyDescent="0.25">
      <c r="A99" s="630"/>
      <c r="B99" s="646"/>
      <c r="C99" s="29">
        <v>2018</v>
      </c>
      <c r="D99" s="30"/>
      <c r="E99" s="31"/>
      <c r="F99" s="31"/>
      <c r="G99" s="595">
        <f t="shared" si="8"/>
        <v>0</v>
      </c>
    </row>
    <row r="100" spans="1:16" x14ac:dyDescent="0.25">
      <c r="A100" s="630"/>
      <c r="B100" s="646"/>
      <c r="C100" s="29">
        <v>2019</v>
      </c>
      <c r="D100" s="30"/>
      <c r="E100" s="31"/>
      <c r="F100" s="31"/>
      <c r="G100" s="595">
        <f t="shared" si="8"/>
        <v>0</v>
      </c>
    </row>
    <row r="101" spans="1:16" x14ac:dyDescent="0.25">
      <c r="A101" s="630"/>
      <c r="B101" s="646"/>
      <c r="C101" s="29">
        <v>2020</v>
      </c>
      <c r="D101" s="30"/>
      <c r="E101" s="31"/>
      <c r="F101" s="31"/>
      <c r="G101" s="595">
        <f t="shared" si="8"/>
        <v>0</v>
      </c>
    </row>
    <row r="102" spans="1:16" ht="15.75" thickBot="1" x14ac:dyDescent="0.3">
      <c r="A102" s="647"/>
      <c r="B102" s="648"/>
      <c r="C102" s="41" t="s">
        <v>13</v>
      </c>
      <c r="D102" s="42">
        <f>SUM(D96:D101)</f>
        <v>0</v>
      </c>
      <c r="E102" s="43">
        <f>SUM(E96:E101)</f>
        <v>0</v>
      </c>
      <c r="F102" s="43">
        <f>SUM(F96:F101)</f>
        <v>0</v>
      </c>
      <c r="G102" s="113">
        <f>SUM(G95:G101)</f>
        <v>0</v>
      </c>
    </row>
    <row r="103" spans="1:16" x14ac:dyDescent="0.25">
      <c r="A103" s="596"/>
      <c r="B103" s="597"/>
      <c r="C103" s="598"/>
      <c r="D103" s="598"/>
      <c r="E103" s="599"/>
      <c r="F103" s="599"/>
      <c r="G103" s="599"/>
      <c r="H103" s="599"/>
      <c r="I103" s="599"/>
      <c r="J103" s="600"/>
      <c r="K103" s="594"/>
    </row>
    <row r="104" spans="1:16" ht="21" x14ac:dyDescent="0.35">
      <c r="A104" s="115" t="s">
        <v>53</v>
      </c>
      <c r="B104" s="116"/>
      <c r="C104" s="115"/>
      <c r="D104" s="117"/>
      <c r="E104" s="117"/>
      <c r="F104" s="117"/>
      <c r="G104" s="117"/>
      <c r="H104" s="117"/>
      <c r="I104" s="117"/>
      <c r="J104" s="117"/>
      <c r="K104" s="572"/>
      <c r="L104" s="572"/>
      <c r="O104" s="572"/>
      <c r="P104" s="572"/>
    </row>
    <row r="105" spans="1:16" ht="15.75" thickBot="1" x14ac:dyDescent="0.3">
      <c r="B105" s="9"/>
    </row>
    <row r="106" spans="1:16" s="10" customFormat="1" ht="47.25" customHeight="1" x14ac:dyDescent="0.25">
      <c r="A106" s="659" t="s">
        <v>54</v>
      </c>
      <c r="B106" s="661" t="s">
        <v>55</v>
      </c>
      <c r="C106" s="644" t="s">
        <v>5</v>
      </c>
      <c r="D106" s="118" t="s">
        <v>56</v>
      </c>
      <c r="E106" s="118"/>
      <c r="F106" s="119"/>
      <c r="G106" s="119"/>
      <c r="H106" s="120" t="s">
        <v>57</v>
      </c>
      <c r="I106" s="118"/>
      <c r="J106" s="121"/>
    </row>
    <row r="107" spans="1:16" s="10" customFormat="1" ht="87.75" customHeight="1" x14ac:dyDescent="0.25">
      <c r="A107" s="660"/>
      <c r="B107" s="662"/>
      <c r="C107" s="645"/>
      <c r="D107" s="122" t="s">
        <v>58</v>
      </c>
      <c r="E107" s="123" t="s">
        <v>59</v>
      </c>
      <c r="F107" s="124" t="s">
        <v>60</v>
      </c>
      <c r="G107" s="125" t="s">
        <v>61</v>
      </c>
      <c r="H107" s="122" t="s">
        <v>62</v>
      </c>
      <c r="I107" s="123" t="s">
        <v>63</v>
      </c>
      <c r="J107" s="126" t="s">
        <v>64</v>
      </c>
    </row>
    <row r="108" spans="1:16" x14ac:dyDescent="0.25">
      <c r="A108" s="630" t="s">
        <v>21</v>
      </c>
      <c r="B108" s="646"/>
      <c r="C108" s="127">
        <v>2014</v>
      </c>
      <c r="D108" s="601"/>
      <c r="E108" s="581"/>
      <c r="F108" s="602"/>
      <c r="G108" s="603">
        <f>SUM(D108:F108)</f>
        <v>0</v>
      </c>
      <c r="H108" s="601"/>
      <c r="I108" s="581"/>
      <c r="J108" s="582"/>
    </row>
    <row r="109" spans="1:16" x14ac:dyDescent="0.25">
      <c r="A109" s="630"/>
      <c r="B109" s="646"/>
      <c r="C109" s="127">
        <v>2015</v>
      </c>
      <c r="D109" s="601"/>
      <c r="E109" s="581"/>
      <c r="F109" s="602"/>
      <c r="G109" s="603">
        <f t="shared" ref="G109:G114" si="9">SUM(D109:F109)</f>
        <v>0</v>
      </c>
      <c r="H109" s="601"/>
      <c r="I109" s="581"/>
      <c r="J109" s="582"/>
    </row>
    <row r="110" spans="1:16" x14ac:dyDescent="0.25">
      <c r="A110" s="630"/>
      <c r="B110" s="646"/>
      <c r="C110" s="127">
        <v>2016</v>
      </c>
      <c r="D110" s="601"/>
      <c r="E110" s="581"/>
      <c r="F110" s="602"/>
      <c r="G110" s="603">
        <f t="shared" si="9"/>
        <v>0</v>
      </c>
      <c r="H110" s="601"/>
      <c r="I110" s="581"/>
      <c r="J110" s="582"/>
    </row>
    <row r="111" spans="1:16" x14ac:dyDescent="0.25">
      <c r="A111" s="630"/>
      <c r="B111" s="646"/>
      <c r="C111" s="127">
        <v>2017</v>
      </c>
      <c r="D111" s="604"/>
      <c r="E111" s="584"/>
      <c r="F111" s="605"/>
      <c r="G111" s="603">
        <f t="shared" si="9"/>
        <v>0</v>
      </c>
      <c r="H111" s="606"/>
      <c r="I111" s="607"/>
      <c r="J111" s="608"/>
    </row>
    <row r="112" spans="1:16" x14ac:dyDescent="0.25">
      <c r="A112" s="630"/>
      <c r="B112" s="646"/>
      <c r="C112" s="127">
        <v>2018</v>
      </c>
      <c r="D112" s="601"/>
      <c r="E112" s="581"/>
      <c r="F112" s="602"/>
      <c r="G112" s="603">
        <f t="shared" si="9"/>
        <v>0</v>
      </c>
      <c r="H112" s="601"/>
      <c r="I112" s="581"/>
      <c r="J112" s="582"/>
    </row>
    <row r="113" spans="1:19" x14ac:dyDescent="0.25">
      <c r="A113" s="630"/>
      <c r="B113" s="646"/>
      <c r="C113" s="127">
        <v>2019</v>
      </c>
      <c r="D113" s="601"/>
      <c r="E113" s="581"/>
      <c r="F113" s="602"/>
      <c r="G113" s="603">
        <f t="shared" si="9"/>
        <v>0</v>
      </c>
      <c r="H113" s="601"/>
      <c r="I113" s="581"/>
      <c r="J113" s="582"/>
    </row>
    <row r="114" spans="1:19" x14ac:dyDescent="0.25">
      <c r="A114" s="630"/>
      <c r="B114" s="646"/>
      <c r="C114" s="127">
        <v>2020</v>
      </c>
      <c r="D114" s="601"/>
      <c r="E114" s="581"/>
      <c r="F114" s="602"/>
      <c r="G114" s="603">
        <f t="shared" si="9"/>
        <v>0</v>
      </c>
      <c r="H114" s="601"/>
      <c r="I114" s="581"/>
      <c r="J114" s="582"/>
    </row>
    <row r="115" spans="1:19" ht="30.6" customHeight="1" thickBot="1" x14ac:dyDescent="0.3">
      <c r="A115" s="647"/>
      <c r="B115" s="648"/>
      <c r="C115" s="134" t="s">
        <v>13</v>
      </c>
      <c r="D115" s="609">
        <f t="shared" ref="D115:J115" si="10">SUM(D108:D114)</f>
        <v>0</v>
      </c>
      <c r="E115" s="587">
        <f t="shared" si="10"/>
        <v>0</v>
      </c>
      <c r="F115" s="610">
        <f t="shared" si="10"/>
        <v>0</v>
      </c>
      <c r="G115" s="610">
        <f t="shared" si="10"/>
        <v>0</v>
      </c>
      <c r="H115" s="609">
        <f t="shared" si="10"/>
        <v>0</v>
      </c>
      <c r="I115" s="587">
        <f t="shared" si="10"/>
        <v>0</v>
      </c>
      <c r="J115" s="136">
        <f t="shared" si="10"/>
        <v>0</v>
      </c>
    </row>
    <row r="116" spans="1:19" s="572" customFormat="1" ht="17.100000000000001" customHeight="1" thickBot="1" x14ac:dyDescent="0.3">
      <c r="A116" s="611"/>
      <c r="B116" s="597"/>
      <c r="C116" s="612"/>
      <c r="D116" s="613"/>
      <c r="E116" s="594"/>
      <c r="F116" s="594"/>
      <c r="G116" s="594"/>
      <c r="H116" s="614"/>
      <c r="I116" s="594"/>
      <c r="J116" s="594"/>
      <c r="K116" s="600"/>
    </row>
    <row r="117" spans="1:19" s="10" customFormat="1" ht="78" customHeight="1" x14ac:dyDescent="0.3">
      <c r="A117" s="141" t="s">
        <v>65</v>
      </c>
      <c r="B117" s="559" t="s">
        <v>36</v>
      </c>
      <c r="C117" s="143" t="s">
        <v>5</v>
      </c>
      <c r="D117" s="144" t="s">
        <v>66</v>
      </c>
      <c r="E117" s="145" t="s">
        <v>67</v>
      </c>
      <c r="F117" s="145" t="s">
        <v>68</v>
      </c>
      <c r="G117" s="145" t="s">
        <v>69</v>
      </c>
      <c r="H117" s="145" t="s">
        <v>70</v>
      </c>
      <c r="I117" s="146" t="s">
        <v>71</v>
      </c>
      <c r="J117" s="147" t="s">
        <v>72</v>
      </c>
      <c r="K117" s="147" t="s">
        <v>73</v>
      </c>
    </row>
    <row r="118" spans="1:19" x14ac:dyDescent="0.25">
      <c r="A118" s="630" t="s">
        <v>21</v>
      </c>
      <c r="B118" s="646"/>
      <c r="C118" s="29">
        <v>2014</v>
      </c>
      <c r="D118" s="580"/>
      <c r="E118" s="581"/>
      <c r="F118" s="581"/>
      <c r="G118" s="581"/>
      <c r="H118" s="581"/>
      <c r="I118" s="582"/>
      <c r="J118" s="615">
        <f t="shared" ref="J118:K124" si="11">D118+F118+H118</f>
        <v>0</v>
      </c>
      <c r="K118" s="615">
        <f t="shared" si="11"/>
        <v>0</v>
      </c>
    </row>
    <row r="119" spans="1:19" x14ac:dyDescent="0.25">
      <c r="A119" s="630"/>
      <c r="B119" s="646"/>
      <c r="C119" s="29">
        <v>2015</v>
      </c>
      <c r="D119" s="580"/>
      <c r="E119" s="581"/>
      <c r="F119" s="581"/>
      <c r="G119" s="581"/>
      <c r="H119" s="581"/>
      <c r="I119" s="582"/>
      <c r="J119" s="615">
        <f t="shared" si="11"/>
        <v>0</v>
      </c>
      <c r="K119" s="615">
        <f t="shared" si="11"/>
        <v>0</v>
      </c>
    </row>
    <row r="120" spans="1:19" x14ac:dyDescent="0.25">
      <c r="A120" s="630"/>
      <c r="B120" s="646"/>
      <c r="C120" s="29">
        <v>2016</v>
      </c>
      <c r="D120" s="580"/>
      <c r="E120" s="581"/>
      <c r="F120" s="581"/>
      <c r="G120" s="581"/>
      <c r="H120" s="581"/>
      <c r="I120" s="582"/>
      <c r="J120" s="615">
        <f t="shared" si="11"/>
        <v>0</v>
      </c>
      <c r="K120" s="615">
        <f t="shared" si="11"/>
        <v>0</v>
      </c>
    </row>
    <row r="121" spans="1:19" x14ac:dyDescent="0.25">
      <c r="A121" s="630"/>
      <c r="B121" s="646"/>
      <c r="C121" s="29">
        <v>2017</v>
      </c>
      <c r="D121" s="583"/>
      <c r="E121" s="584"/>
      <c r="F121" s="584"/>
      <c r="G121" s="584"/>
      <c r="H121" s="584"/>
      <c r="I121" s="585"/>
      <c r="J121" s="615">
        <f t="shared" si="11"/>
        <v>0</v>
      </c>
      <c r="K121" s="615">
        <f t="shared" si="11"/>
        <v>0</v>
      </c>
    </row>
    <row r="122" spans="1:19" x14ac:dyDescent="0.25">
      <c r="A122" s="630"/>
      <c r="B122" s="646"/>
      <c r="C122" s="29">
        <v>2018</v>
      </c>
      <c r="D122" s="580"/>
      <c r="E122" s="581"/>
      <c r="F122" s="581"/>
      <c r="G122" s="581"/>
      <c r="H122" s="581"/>
      <c r="I122" s="582"/>
      <c r="J122" s="615">
        <f t="shared" si="11"/>
        <v>0</v>
      </c>
      <c r="K122" s="615">
        <f t="shared" si="11"/>
        <v>0</v>
      </c>
    </row>
    <row r="123" spans="1:19" x14ac:dyDescent="0.25">
      <c r="A123" s="630"/>
      <c r="B123" s="646"/>
      <c r="C123" s="29">
        <v>2019</v>
      </c>
      <c r="D123" s="580"/>
      <c r="E123" s="581"/>
      <c r="F123" s="581"/>
      <c r="G123" s="581"/>
      <c r="H123" s="581"/>
      <c r="I123" s="582"/>
      <c r="J123" s="615">
        <f t="shared" si="11"/>
        <v>0</v>
      </c>
      <c r="K123" s="615">
        <f t="shared" si="11"/>
        <v>0</v>
      </c>
    </row>
    <row r="124" spans="1:19" x14ac:dyDescent="0.25">
      <c r="A124" s="630"/>
      <c r="B124" s="646"/>
      <c r="C124" s="29">
        <v>2020</v>
      </c>
      <c r="D124" s="580"/>
      <c r="E124" s="581"/>
      <c r="F124" s="581"/>
      <c r="G124" s="581"/>
      <c r="H124" s="581"/>
      <c r="I124" s="582"/>
      <c r="J124" s="615">
        <f t="shared" si="11"/>
        <v>0</v>
      </c>
      <c r="K124" s="615">
        <f t="shared" si="11"/>
        <v>0</v>
      </c>
    </row>
    <row r="125" spans="1:19" ht="51" customHeight="1" thickBot="1" x14ac:dyDescent="0.3">
      <c r="A125" s="647"/>
      <c r="B125" s="648"/>
      <c r="C125" s="41" t="s">
        <v>13</v>
      </c>
      <c r="D125" s="587">
        <f t="shared" ref="D125" si="12">SUM(D118:D124)</f>
        <v>0</v>
      </c>
      <c r="E125" s="587">
        <f>SUM(E118:E124)</f>
        <v>0</v>
      </c>
      <c r="F125" s="587">
        <f t="shared" ref="F125:I125" si="13">SUM(F118:F124)</f>
        <v>0</v>
      </c>
      <c r="G125" s="587">
        <f t="shared" si="13"/>
        <v>0</v>
      </c>
      <c r="H125" s="587">
        <f t="shared" si="13"/>
        <v>0</v>
      </c>
      <c r="I125" s="587">
        <f t="shared" si="13"/>
        <v>0</v>
      </c>
      <c r="J125" s="588">
        <f>SUM(J118:J124)</f>
        <v>0</v>
      </c>
      <c r="K125" s="588">
        <f>SUM(K118:K124)</f>
        <v>0</v>
      </c>
    </row>
    <row r="126" spans="1:19" s="572" customFormat="1" ht="18.95" customHeight="1" x14ac:dyDescent="0.25">
      <c r="A126" s="616"/>
      <c r="B126" s="597"/>
      <c r="C126" s="598"/>
      <c r="D126" s="598"/>
      <c r="E126" s="599"/>
      <c r="F126" s="599"/>
      <c r="G126" s="599"/>
      <c r="H126" s="594"/>
      <c r="I126" s="594"/>
      <c r="J126" s="594"/>
      <c r="K126" s="594"/>
      <c r="L126" s="594"/>
      <c r="M126" s="594"/>
      <c r="N126" s="594"/>
      <c r="O126" s="594"/>
      <c r="P126" s="594"/>
      <c r="Q126" s="594"/>
      <c r="R126" s="594"/>
      <c r="S126" s="600"/>
    </row>
    <row r="127" spans="1:19" ht="21" x14ac:dyDescent="0.35">
      <c r="A127" s="150" t="s">
        <v>74</v>
      </c>
      <c r="B127" s="151"/>
      <c r="C127" s="150"/>
      <c r="D127" s="152"/>
      <c r="E127" s="152"/>
      <c r="F127" s="152"/>
      <c r="G127" s="152"/>
      <c r="H127" s="152"/>
      <c r="I127" s="152"/>
      <c r="J127" s="152"/>
      <c r="K127" s="152"/>
      <c r="L127" s="152"/>
      <c r="M127" s="152"/>
      <c r="N127" s="152"/>
      <c r="O127" s="152"/>
    </row>
    <row r="128" spans="1:19" ht="21.75" thickBot="1" x14ac:dyDescent="0.4">
      <c r="A128" s="91"/>
      <c r="B128" s="76"/>
    </row>
    <row r="129" spans="1:15" s="10" customFormat="1" ht="27" customHeight="1" x14ac:dyDescent="0.25">
      <c r="A129" s="649" t="s">
        <v>75</v>
      </c>
      <c r="B129" s="651" t="s">
        <v>36</v>
      </c>
      <c r="C129" s="653" t="s">
        <v>76</v>
      </c>
      <c r="D129" s="153" t="s">
        <v>77</v>
      </c>
      <c r="E129" s="154"/>
      <c r="F129" s="154"/>
      <c r="G129" s="155"/>
      <c r="H129" s="156"/>
      <c r="I129" s="627" t="s">
        <v>7</v>
      </c>
      <c r="J129" s="628"/>
      <c r="K129" s="628"/>
      <c r="L129" s="628"/>
      <c r="M129" s="628"/>
      <c r="N129" s="628"/>
      <c r="O129" s="629"/>
    </row>
    <row r="130" spans="1:15" s="10" customFormat="1" ht="110.25" customHeight="1" x14ac:dyDescent="0.25">
      <c r="A130" s="650"/>
      <c r="B130" s="652"/>
      <c r="C130" s="654"/>
      <c r="D130" s="157" t="s">
        <v>78</v>
      </c>
      <c r="E130" s="158" t="s">
        <v>79</v>
      </c>
      <c r="F130" s="158" t="s">
        <v>80</v>
      </c>
      <c r="G130" s="159" t="s">
        <v>81</v>
      </c>
      <c r="H130" s="160" t="s">
        <v>82</v>
      </c>
      <c r="I130" s="161" t="s">
        <v>14</v>
      </c>
      <c r="J130" s="161" t="s">
        <v>15</v>
      </c>
      <c r="K130" s="158" t="s">
        <v>16</v>
      </c>
      <c r="L130" s="157" t="s">
        <v>17</v>
      </c>
      <c r="M130" s="157" t="s">
        <v>28</v>
      </c>
      <c r="N130" s="158" t="s">
        <v>19</v>
      </c>
      <c r="O130" s="162" t="s">
        <v>20</v>
      </c>
    </row>
    <row r="131" spans="1:15" ht="15" customHeight="1" x14ac:dyDescent="0.25">
      <c r="A131" s="632" t="s">
        <v>428</v>
      </c>
      <c r="B131" s="631"/>
      <c r="C131" s="29">
        <v>2014</v>
      </c>
      <c r="D131" s="30"/>
      <c r="E131" s="31"/>
      <c r="F131" s="31"/>
      <c r="G131" s="129">
        <f>SUM(D131:F131)</f>
        <v>0</v>
      </c>
      <c r="H131" s="85"/>
      <c r="I131" s="34"/>
      <c r="J131" s="31"/>
      <c r="K131" s="31"/>
      <c r="L131" s="31"/>
      <c r="M131" s="31"/>
      <c r="N131" s="31"/>
      <c r="O131" s="35"/>
    </row>
    <row r="132" spans="1:15" x14ac:dyDescent="0.25">
      <c r="A132" s="632"/>
      <c r="B132" s="631"/>
      <c r="C132" s="29">
        <v>2015</v>
      </c>
      <c r="D132" s="30"/>
      <c r="E132" s="31"/>
      <c r="F132" s="31"/>
      <c r="G132" s="129">
        <f t="shared" ref="G132:G137" si="14">SUM(D132:F132)</f>
        <v>0</v>
      </c>
      <c r="H132" s="85"/>
      <c r="I132" s="34"/>
      <c r="J132" s="31"/>
      <c r="K132" s="31"/>
      <c r="L132" s="31"/>
      <c r="M132" s="31"/>
      <c r="N132" s="31"/>
      <c r="O132" s="35"/>
    </row>
    <row r="133" spans="1:15" x14ac:dyDescent="0.25">
      <c r="A133" s="632"/>
      <c r="B133" s="631"/>
      <c r="C133" s="29">
        <v>2016</v>
      </c>
      <c r="D133" s="30"/>
      <c r="E133" s="31"/>
      <c r="F133" s="31"/>
      <c r="G133" s="129">
        <f t="shared" si="14"/>
        <v>0</v>
      </c>
      <c r="H133" s="85"/>
      <c r="I133" s="34"/>
      <c r="J133" s="31"/>
      <c r="K133" s="31"/>
      <c r="L133" s="31"/>
      <c r="M133" s="31"/>
      <c r="N133" s="31"/>
      <c r="O133" s="35"/>
    </row>
    <row r="134" spans="1:15" x14ac:dyDescent="0.25">
      <c r="A134" s="632"/>
      <c r="B134" s="631"/>
      <c r="C134" s="29">
        <v>2017</v>
      </c>
      <c r="D134" s="567"/>
      <c r="E134" s="568"/>
      <c r="F134" s="568"/>
      <c r="G134" s="129">
        <f t="shared" si="14"/>
        <v>0</v>
      </c>
      <c r="H134" s="85"/>
      <c r="I134" s="570"/>
      <c r="J134" s="568"/>
      <c r="K134" s="568"/>
      <c r="L134" s="568"/>
      <c r="M134" s="568"/>
      <c r="N134" s="568"/>
      <c r="O134" s="571"/>
    </row>
    <row r="135" spans="1:15" x14ac:dyDescent="0.25">
      <c r="A135" s="632"/>
      <c r="B135" s="631"/>
      <c r="C135" s="29">
        <v>2018</v>
      </c>
      <c r="D135" s="30"/>
      <c r="E135" s="31"/>
      <c r="F135" s="31"/>
      <c r="G135" s="129">
        <f t="shared" si="14"/>
        <v>0</v>
      </c>
      <c r="H135" s="85"/>
      <c r="I135" s="34"/>
      <c r="J135" s="31"/>
      <c r="K135" s="31"/>
      <c r="L135" s="31"/>
      <c r="M135" s="31"/>
      <c r="N135" s="31"/>
      <c r="O135" s="35"/>
    </row>
    <row r="136" spans="1:15" x14ac:dyDescent="0.25">
      <c r="A136" s="632"/>
      <c r="B136" s="631"/>
      <c r="C136" s="29">
        <v>2019</v>
      </c>
      <c r="D136" s="30"/>
      <c r="E136" s="31"/>
      <c r="F136" s="31"/>
      <c r="G136" s="129">
        <f t="shared" si="14"/>
        <v>0</v>
      </c>
      <c r="H136" s="85"/>
      <c r="I136" s="34"/>
      <c r="J136" s="31"/>
      <c r="K136" s="31"/>
      <c r="L136" s="31"/>
      <c r="M136" s="31"/>
      <c r="N136" s="31"/>
      <c r="O136" s="35"/>
    </row>
    <row r="137" spans="1:15" x14ac:dyDescent="0.25">
      <c r="A137" s="632"/>
      <c r="B137" s="631"/>
      <c r="C137" s="29">
        <v>2020</v>
      </c>
      <c r="D137" s="30"/>
      <c r="E137" s="31"/>
      <c r="F137" s="31"/>
      <c r="G137" s="129">
        <f t="shared" si="14"/>
        <v>0</v>
      </c>
      <c r="H137" s="85"/>
      <c r="I137" s="34"/>
      <c r="J137" s="31"/>
      <c r="K137" s="31"/>
      <c r="L137" s="31"/>
      <c r="M137" s="31"/>
      <c r="N137" s="31"/>
      <c r="O137" s="35"/>
    </row>
    <row r="138" spans="1:15" ht="15.95" customHeight="1" thickBot="1" x14ac:dyDescent="0.3">
      <c r="A138" s="633"/>
      <c r="B138" s="634"/>
      <c r="C138" s="41" t="s">
        <v>13</v>
      </c>
      <c r="D138" s="42">
        <f>SUM(D131:D137)</f>
        <v>0</v>
      </c>
      <c r="E138" s="43">
        <f>SUM(E131:E137)</f>
        <v>0</v>
      </c>
      <c r="F138" s="43">
        <f>SUM(F131:F137)</f>
        <v>0</v>
      </c>
      <c r="G138" s="135">
        <f t="shared" ref="G138:O138" si="15">SUM(G131:G137)</f>
        <v>0</v>
      </c>
      <c r="H138" s="163">
        <f t="shared" si="15"/>
        <v>0</v>
      </c>
      <c r="I138" s="46">
        <f t="shared" si="15"/>
        <v>0</v>
      </c>
      <c r="J138" s="43">
        <f t="shared" si="15"/>
        <v>0</v>
      </c>
      <c r="K138" s="43">
        <f t="shared" si="15"/>
        <v>0</v>
      </c>
      <c r="L138" s="43">
        <f t="shared" si="15"/>
        <v>0</v>
      </c>
      <c r="M138" s="43">
        <f t="shared" si="15"/>
        <v>0</v>
      </c>
      <c r="N138" s="43">
        <f t="shared" si="15"/>
        <v>0</v>
      </c>
      <c r="O138" s="47">
        <f t="shared" si="15"/>
        <v>0</v>
      </c>
    </row>
    <row r="139" spans="1:15" ht="15.75" thickBot="1" x14ac:dyDescent="0.3">
      <c r="B139" s="9"/>
    </row>
    <row r="140" spans="1:15" ht="19.5" customHeight="1" x14ac:dyDescent="0.25">
      <c r="A140" s="635" t="s">
        <v>83</v>
      </c>
      <c r="B140" s="637" t="s">
        <v>84</v>
      </c>
      <c r="C140" s="639" t="s">
        <v>5</v>
      </c>
      <c r="D140" s="639" t="s">
        <v>77</v>
      </c>
      <c r="E140" s="639"/>
      <c r="F140" s="639"/>
      <c r="G140" s="641"/>
      <c r="H140" s="642" t="s">
        <v>85</v>
      </c>
      <c r="I140" s="639"/>
      <c r="J140" s="639"/>
      <c r="K140" s="639"/>
      <c r="L140" s="643"/>
    </row>
    <row r="141" spans="1:15" ht="102.75" x14ac:dyDescent="0.25">
      <c r="A141" s="636"/>
      <c r="B141" s="638"/>
      <c r="C141" s="640"/>
      <c r="D141" s="164" t="s">
        <v>86</v>
      </c>
      <c r="E141" s="165" t="s">
        <v>87</v>
      </c>
      <c r="F141" s="164" t="s">
        <v>88</v>
      </c>
      <c r="G141" s="166" t="s">
        <v>89</v>
      </c>
      <c r="H141" s="167" t="s">
        <v>90</v>
      </c>
      <c r="I141" s="164" t="s">
        <v>91</v>
      </c>
      <c r="J141" s="164" t="s">
        <v>92</v>
      </c>
      <c r="K141" s="164" t="s">
        <v>93</v>
      </c>
      <c r="L141" s="168" t="s">
        <v>94</v>
      </c>
    </row>
    <row r="142" spans="1:15" ht="15" customHeight="1" x14ac:dyDescent="0.25">
      <c r="A142" s="709"/>
      <c r="B142" s="710"/>
      <c r="C142" s="169">
        <v>2014</v>
      </c>
      <c r="D142" s="170"/>
      <c r="E142" s="67"/>
      <c r="F142" s="67"/>
      <c r="G142" s="171">
        <f>SUM(D142:F142)</f>
        <v>0</v>
      </c>
      <c r="H142" s="66"/>
      <c r="I142" s="67"/>
      <c r="J142" s="67"/>
      <c r="K142" s="67"/>
      <c r="L142" s="68"/>
    </row>
    <row r="143" spans="1:15" x14ac:dyDescent="0.25">
      <c r="A143" s="630"/>
      <c r="B143" s="646"/>
      <c r="C143" s="29">
        <v>2015</v>
      </c>
      <c r="D143" s="30"/>
      <c r="E143" s="31"/>
      <c r="F143" s="31"/>
      <c r="G143" s="171">
        <f t="shared" ref="G143:G148" si="16">SUM(D143:F143)</f>
        <v>0</v>
      </c>
      <c r="H143" s="34"/>
      <c r="I143" s="31"/>
      <c r="J143" s="31"/>
      <c r="K143" s="31"/>
      <c r="L143" s="35"/>
    </row>
    <row r="144" spans="1:15" x14ac:dyDescent="0.25">
      <c r="A144" s="630"/>
      <c r="B144" s="646"/>
      <c r="C144" s="29">
        <v>2016</v>
      </c>
      <c r="D144" s="30"/>
      <c r="E144" s="31"/>
      <c r="F144" s="31"/>
      <c r="G144" s="171">
        <f t="shared" si="16"/>
        <v>0</v>
      </c>
      <c r="H144" s="34"/>
      <c r="I144" s="31"/>
      <c r="J144" s="31"/>
      <c r="K144" s="31"/>
      <c r="L144" s="35"/>
    </row>
    <row r="145" spans="1:15" x14ac:dyDescent="0.25">
      <c r="A145" s="630"/>
      <c r="B145" s="646"/>
      <c r="C145" s="29">
        <v>2017</v>
      </c>
      <c r="D145" s="567"/>
      <c r="E145" s="568"/>
      <c r="F145" s="568"/>
      <c r="G145" s="171">
        <f t="shared" si="16"/>
        <v>0</v>
      </c>
      <c r="H145" s="570"/>
      <c r="I145" s="568"/>
      <c r="J145" s="568"/>
      <c r="K145" s="568"/>
      <c r="L145" s="571"/>
    </row>
    <row r="146" spans="1:15" x14ac:dyDescent="0.25">
      <c r="A146" s="630"/>
      <c r="B146" s="646"/>
      <c r="C146" s="29">
        <v>2018</v>
      </c>
      <c r="D146" s="30"/>
      <c r="E146" s="31"/>
      <c r="F146" s="31"/>
      <c r="G146" s="171">
        <f t="shared" si="16"/>
        <v>0</v>
      </c>
      <c r="H146" s="34"/>
      <c r="I146" s="31"/>
      <c r="J146" s="31"/>
      <c r="K146" s="31"/>
      <c r="L146" s="35"/>
    </row>
    <row r="147" spans="1:15" x14ac:dyDescent="0.25">
      <c r="A147" s="630"/>
      <c r="B147" s="646"/>
      <c r="C147" s="29">
        <v>2019</v>
      </c>
      <c r="D147" s="30"/>
      <c r="E147" s="31"/>
      <c r="F147" s="31"/>
      <c r="G147" s="171">
        <f t="shared" si="16"/>
        <v>0</v>
      </c>
      <c r="H147" s="34"/>
      <c r="I147" s="31"/>
      <c r="J147" s="31"/>
      <c r="K147" s="31"/>
      <c r="L147" s="35"/>
    </row>
    <row r="148" spans="1:15" x14ac:dyDescent="0.25">
      <c r="A148" s="630"/>
      <c r="B148" s="646"/>
      <c r="C148" s="29">
        <v>2020</v>
      </c>
      <c r="D148" s="30"/>
      <c r="E148" s="31"/>
      <c r="F148" s="31"/>
      <c r="G148" s="171">
        <f t="shared" si="16"/>
        <v>0</v>
      </c>
      <c r="H148" s="34"/>
      <c r="I148" s="31"/>
      <c r="J148" s="31"/>
      <c r="K148" s="31"/>
      <c r="L148" s="35"/>
    </row>
    <row r="149" spans="1:15" ht="15.75" thickBot="1" x14ac:dyDescent="0.3">
      <c r="A149" s="647"/>
      <c r="B149" s="648"/>
      <c r="C149" s="41" t="s">
        <v>13</v>
      </c>
      <c r="D149" s="42">
        <f t="shared" ref="D149:L149" si="17">SUM(D142:D148)</f>
        <v>0</v>
      </c>
      <c r="E149" s="43">
        <f t="shared" si="17"/>
        <v>0</v>
      </c>
      <c r="F149" s="43">
        <f t="shared" si="17"/>
        <v>0</v>
      </c>
      <c r="G149" s="45">
        <f t="shared" si="17"/>
        <v>0</v>
      </c>
      <c r="H149" s="46">
        <f t="shared" si="17"/>
        <v>0</v>
      </c>
      <c r="I149" s="43">
        <f t="shared" si="17"/>
        <v>0</v>
      </c>
      <c r="J149" s="43">
        <f t="shared" si="17"/>
        <v>0</v>
      </c>
      <c r="K149" s="43">
        <f t="shared" si="17"/>
        <v>0</v>
      </c>
      <c r="L149" s="47">
        <f t="shared" si="17"/>
        <v>0</v>
      </c>
    </row>
    <row r="150" spans="1:15" x14ac:dyDescent="0.25">
      <c r="B150" s="9"/>
    </row>
    <row r="151" spans="1:15" x14ac:dyDescent="0.25">
      <c r="B151" s="9"/>
    </row>
    <row r="152" spans="1:15" ht="21" x14ac:dyDescent="0.35">
      <c r="A152" s="172" t="s">
        <v>95</v>
      </c>
      <c r="B152" s="55"/>
      <c r="C152" s="54"/>
      <c r="D152" s="56"/>
      <c r="E152" s="56"/>
      <c r="F152" s="56"/>
      <c r="G152" s="56"/>
      <c r="H152" s="572"/>
      <c r="I152" s="572"/>
      <c r="J152" s="572"/>
      <c r="K152" s="572"/>
      <c r="L152" s="572"/>
      <c r="M152" s="572"/>
      <c r="N152" s="572"/>
      <c r="O152" s="572"/>
    </row>
    <row r="153" spans="1:15" ht="15.75" thickBot="1" x14ac:dyDescent="0.3">
      <c r="A153" s="75"/>
      <c r="B153" s="76"/>
    </row>
    <row r="154" spans="1:15" s="10" customFormat="1" ht="65.25" x14ac:dyDescent="0.3">
      <c r="A154" s="173" t="s">
        <v>96</v>
      </c>
      <c r="B154" s="174" t="s">
        <v>97</v>
      </c>
      <c r="C154" s="175" t="s">
        <v>98</v>
      </c>
      <c r="D154" s="176" t="s">
        <v>99</v>
      </c>
      <c r="E154" s="177" t="s">
        <v>100</v>
      </c>
      <c r="F154" s="177" t="s">
        <v>101</v>
      </c>
      <c r="G154" s="178" t="s">
        <v>102</v>
      </c>
    </row>
    <row r="155" spans="1:15" ht="15" customHeight="1" x14ac:dyDescent="0.25">
      <c r="A155" s="623" t="s">
        <v>21</v>
      </c>
      <c r="B155" s="624"/>
      <c r="C155" s="29">
        <v>2014</v>
      </c>
      <c r="D155" s="30"/>
      <c r="E155" s="31"/>
      <c r="F155" s="31"/>
      <c r="G155" s="35"/>
    </row>
    <row r="156" spans="1:15" x14ac:dyDescent="0.25">
      <c r="A156" s="623"/>
      <c r="B156" s="624"/>
      <c r="C156" s="29">
        <v>2015</v>
      </c>
      <c r="D156" s="30"/>
      <c r="E156" s="31"/>
      <c r="F156" s="31"/>
      <c r="G156" s="35"/>
    </row>
    <row r="157" spans="1:15" x14ac:dyDescent="0.25">
      <c r="A157" s="623"/>
      <c r="B157" s="624"/>
      <c r="C157" s="29">
        <v>2016</v>
      </c>
      <c r="D157" s="30"/>
      <c r="E157" s="31"/>
      <c r="F157" s="31"/>
      <c r="G157" s="35"/>
    </row>
    <row r="158" spans="1:15" x14ac:dyDescent="0.25">
      <c r="A158" s="623"/>
      <c r="B158" s="624"/>
      <c r="C158" s="29">
        <v>2017</v>
      </c>
      <c r="D158" s="567"/>
      <c r="E158" s="568"/>
      <c r="F158" s="568"/>
      <c r="G158" s="571"/>
    </row>
    <row r="159" spans="1:15" x14ac:dyDescent="0.25">
      <c r="A159" s="623"/>
      <c r="B159" s="624"/>
      <c r="C159" s="29">
        <v>2018</v>
      </c>
      <c r="D159" s="30"/>
      <c r="E159" s="31"/>
      <c r="F159" s="31"/>
      <c r="G159" s="35"/>
    </row>
    <row r="160" spans="1:15" x14ac:dyDescent="0.25">
      <c r="A160" s="623"/>
      <c r="B160" s="624"/>
      <c r="C160" s="29">
        <v>2019</v>
      </c>
      <c r="D160" s="30"/>
      <c r="E160" s="31"/>
      <c r="F160" s="31"/>
      <c r="G160" s="35"/>
    </row>
    <row r="161" spans="1:10" x14ac:dyDescent="0.25">
      <c r="A161" s="623"/>
      <c r="B161" s="624"/>
      <c r="C161" s="29">
        <v>2020</v>
      </c>
      <c r="D161" s="179"/>
      <c r="E161" s="180"/>
      <c r="F161" s="180"/>
      <c r="G161" s="181"/>
    </row>
    <row r="162" spans="1:10" ht="15.75" thickBot="1" x14ac:dyDescent="0.3">
      <c r="A162" s="625"/>
      <c r="B162" s="626"/>
      <c r="C162" s="41" t="s">
        <v>13</v>
      </c>
      <c r="D162" s="42">
        <f>SUM(D155:D161)</f>
        <v>0</v>
      </c>
      <c r="E162" s="42">
        <f t="shared" ref="E162:G162" si="18">SUM(E155:E161)</f>
        <v>0</v>
      </c>
      <c r="F162" s="42">
        <f t="shared" si="18"/>
        <v>0</v>
      </c>
      <c r="G162" s="47">
        <f t="shared" si="18"/>
        <v>0</v>
      </c>
    </row>
    <row r="163" spans="1:10" x14ac:dyDescent="0.25">
      <c r="B163" s="9"/>
    </row>
    <row r="164" spans="1:10" ht="15.75" thickBot="1" x14ac:dyDescent="0.3">
      <c r="B164" s="9"/>
    </row>
    <row r="165" spans="1:10" ht="18.75" x14ac:dyDescent="0.3">
      <c r="A165" s="182" t="s">
        <v>103</v>
      </c>
      <c r="B165" s="183" t="s">
        <v>104</v>
      </c>
      <c r="C165" s="617">
        <v>2014</v>
      </c>
      <c r="D165" s="617">
        <v>2015</v>
      </c>
      <c r="E165" s="617">
        <v>2016</v>
      </c>
      <c r="F165" s="617">
        <v>2017</v>
      </c>
      <c r="G165" s="617">
        <v>2018</v>
      </c>
      <c r="H165" s="617">
        <v>2019</v>
      </c>
      <c r="I165" s="618">
        <v>2020</v>
      </c>
    </row>
    <row r="166" spans="1:10" ht="14.1" customHeight="1" x14ac:dyDescent="0.25">
      <c r="A166" s="186" t="s">
        <v>105</v>
      </c>
      <c r="B166" s="560"/>
      <c r="C166" s="188">
        <f>SUM(C167:C169)</f>
        <v>0</v>
      </c>
      <c r="D166" s="188">
        <f t="shared" ref="D166:I166" si="19">SUM(D167:D169)</f>
        <v>0</v>
      </c>
      <c r="E166" s="188">
        <f t="shared" si="19"/>
        <v>0</v>
      </c>
      <c r="F166" s="188">
        <f t="shared" si="19"/>
        <v>0</v>
      </c>
      <c r="G166" s="188">
        <f t="shared" si="19"/>
        <v>0</v>
      </c>
      <c r="H166" s="188">
        <f t="shared" si="19"/>
        <v>0</v>
      </c>
      <c r="I166" s="250">
        <f t="shared" si="19"/>
        <v>663610</v>
      </c>
    </row>
    <row r="167" spans="1:10" ht="15.75" x14ac:dyDescent="0.25">
      <c r="A167" s="190" t="s">
        <v>106</v>
      </c>
      <c r="B167" s="191"/>
      <c r="C167" s="65"/>
      <c r="D167" s="619"/>
      <c r="E167" s="65"/>
      <c r="F167" s="573"/>
      <c r="G167" s="65"/>
      <c r="H167" s="65"/>
      <c r="I167" s="251"/>
    </row>
    <row r="168" spans="1:10" ht="15.75" x14ac:dyDescent="0.25">
      <c r="A168" s="190" t="s">
        <v>107</v>
      </c>
      <c r="B168" s="191"/>
      <c r="C168" s="65"/>
      <c r="D168" s="619"/>
      <c r="E168" s="65"/>
      <c r="F168" s="573"/>
      <c r="G168" s="65"/>
      <c r="H168" s="65"/>
      <c r="I168" s="251"/>
      <c r="J168" s="10"/>
    </row>
    <row r="169" spans="1:10" ht="15.75" x14ac:dyDescent="0.25">
      <c r="A169" s="190" t="s">
        <v>108</v>
      </c>
      <c r="B169" s="191"/>
      <c r="C169" s="65"/>
      <c r="D169" s="619"/>
      <c r="E169" s="65"/>
      <c r="F169" s="573"/>
      <c r="G169" s="65"/>
      <c r="H169" s="65"/>
      <c r="I169" s="848">
        <v>663610</v>
      </c>
      <c r="J169" s="10"/>
    </row>
    <row r="170" spans="1:10" ht="31.5" x14ac:dyDescent="0.25">
      <c r="A170" s="620" t="s">
        <v>109</v>
      </c>
      <c r="B170" s="191"/>
      <c r="C170" s="65"/>
      <c r="D170" s="65"/>
      <c r="E170" s="65"/>
      <c r="F170" s="573"/>
      <c r="G170" s="65"/>
      <c r="H170" s="65"/>
      <c r="I170" s="251"/>
    </row>
    <row r="171" spans="1:10" ht="16.5" thickBot="1" x14ac:dyDescent="0.3">
      <c r="A171" s="195" t="s">
        <v>110</v>
      </c>
      <c r="B171" s="196"/>
      <c r="C171" s="197">
        <f t="shared" ref="C171:I171" si="20">C166+C170</f>
        <v>0</v>
      </c>
      <c r="D171" s="197">
        <f t="shared" si="20"/>
        <v>0</v>
      </c>
      <c r="E171" s="197">
        <f t="shared" si="20"/>
        <v>0</v>
      </c>
      <c r="F171" s="197">
        <f t="shared" si="20"/>
        <v>0</v>
      </c>
      <c r="G171" s="197">
        <f t="shared" si="20"/>
        <v>0</v>
      </c>
      <c r="H171" s="197">
        <f t="shared" si="20"/>
        <v>0</v>
      </c>
      <c r="I171" s="252">
        <f t="shared" si="20"/>
        <v>663610</v>
      </c>
    </row>
    <row r="173" spans="1:10" x14ac:dyDescent="0.25">
      <c r="I173" s="336"/>
    </row>
    <row r="175" spans="1:10" x14ac:dyDescent="0.25">
      <c r="I175" s="336"/>
    </row>
  </sheetData>
  <mergeCells count="49">
    <mergeCell ref="B10:B11"/>
    <mergeCell ref="C10:C11"/>
    <mergeCell ref="A12:B19"/>
    <mergeCell ref="C21:C22"/>
    <mergeCell ref="A23:B30"/>
    <mergeCell ref="D34:D35"/>
    <mergeCell ref="A36:B43"/>
    <mergeCell ref="A48:A49"/>
    <mergeCell ref="B48:B49"/>
    <mergeCell ref="C48:C49"/>
    <mergeCell ref="D48:D49"/>
    <mergeCell ref="A34:A35"/>
    <mergeCell ref="B34:B35"/>
    <mergeCell ref="C34:C35"/>
    <mergeCell ref="A50:B57"/>
    <mergeCell ref="A61:A62"/>
    <mergeCell ref="B61:B62"/>
    <mergeCell ref="C61:C62"/>
    <mergeCell ref="A63:B70"/>
    <mergeCell ref="D72:D73"/>
    <mergeCell ref="A74:B81"/>
    <mergeCell ref="A83:A84"/>
    <mergeCell ref="B83:B84"/>
    <mergeCell ref="C83:C84"/>
    <mergeCell ref="D83:D84"/>
    <mergeCell ref="A72:A73"/>
    <mergeCell ref="B72:B73"/>
    <mergeCell ref="C72:C73"/>
    <mergeCell ref="A85:B92"/>
    <mergeCell ref="A94:A95"/>
    <mergeCell ref="B94:B95"/>
    <mergeCell ref="A96:B102"/>
    <mergeCell ref="A106:A107"/>
    <mergeCell ref="B106:B107"/>
    <mergeCell ref="C106:C107"/>
    <mergeCell ref="A108:B115"/>
    <mergeCell ref="A118:B125"/>
    <mergeCell ref="A129:A130"/>
    <mergeCell ref="B129:B130"/>
    <mergeCell ref="C129:C130"/>
    <mergeCell ref="A142:B149"/>
    <mergeCell ref="A155:B162"/>
    <mergeCell ref="I129:O129"/>
    <mergeCell ref="A131:B138"/>
    <mergeCell ref="A140:A141"/>
    <mergeCell ref="B140:B141"/>
    <mergeCell ref="C140:C141"/>
    <mergeCell ref="D140:G140"/>
    <mergeCell ref="H140:L140"/>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71"/>
  <sheetViews>
    <sheetView topLeftCell="B1" workbookViewId="0">
      <selection activeCell="I148" sqref="I148:L148"/>
    </sheetView>
  </sheetViews>
  <sheetFormatPr defaultColWidth="8.85546875" defaultRowHeight="15" x14ac:dyDescent="0.25"/>
  <cols>
    <col min="1" max="1" width="87.28515625" customWidth="1"/>
    <col min="2" max="2" width="29.42578125" customWidth="1"/>
    <col min="3" max="3" width="15.7109375" customWidth="1"/>
    <col min="4" max="4" width="16.140625" customWidth="1"/>
    <col min="5" max="5" width="15.28515625" customWidth="1"/>
    <col min="6" max="6" width="18.42578125" customWidth="1"/>
    <col min="7" max="7" width="15.85546875" customWidth="1"/>
    <col min="8" max="8" width="16" customWidth="1"/>
    <col min="9" max="9" width="16.42578125" customWidth="1"/>
    <col min="10" max="10" width="17" customWidth="1"/>
    <col min="11" max="11" width="16.85546875" customWidth="1"/>
    <col min="12" max="12" width="17" customWidth="1"/>
    <col min="13" max="13" width="20.5703125" customWidth="1"/>
    <col min="14" max="14" width="14.85546875" customWidth="1"/>
    <col min="15" max="15" width="13.140625" customWidth="1"/>
    <col min="16" max="17" width="11.85546875" customWidth="1"/>
    <col min="18" max="18" width="12" customWidth="1"/>
  </cols>
  <sheetData>
    <row r="1" spans="1:17" s="1" customFormat="1" ht="31.5" x14ac:dyDescent="0.5">
      <c r="A1" s="1" t="s">
        <v>0</v>
      </c>
    </row>
    <row r="2" spans="1:17" s="2" customFormat="1" ht="15.75" x14ac:dyDescent="0.25"/>
    <row r="3" spans="1:17" s="2" customFormat="1" ht="15.75" x14ac:dyDescent="0.25">
      <c r="A3" s="200" t="s">
        <v>1</v>
      </c>
    </row>
    <row r="4" spans="1:17" s="2" customFormat="1" ht="15.75" x14ac:dyDescent="0.25">
      <c r="A4" s="201" t="s">
        <v>111</v>
      </c>
    </row>
    <row r="5" spans="1:17" s="2" customFormat="1" ht="15.75" x14ac:dyDescent="0.25">
      <c r="A5" s="202" t="s">
        <v>112</v>
      </c>
    </row>
    <row r="6" spans="1:17" s="2" customFormat="1" ht="15.75" x14ac:dyDescent="0.25"/>
    <row r="8" spans="1:17" ht="21" x14ac:dyDescent="0.35">
      <c r="A8" s="6" t="s">
        <v>3</v>
      </c>
      <c r="B8" s="7"/>
      <c r="C8" s="8"/>
      <c r="D8" s="8"/>
      <c r="E8" s="8"/>
      <c r="F8" s="8"/>
      <c r="G8" s="8"/>
      <c r="H8" s="8"/>
      <c r="I8" s="8"/>
      <c r="J8" s="8"/>
      <c r="K8" s="8"/>
      <c r="L8" s="8"/>
      <c r="M8" s="8"/>
      <c r="N8" s="8"/>
    </row>
    <row r="9" spans="1:17" ht="15.75" thickBot="1" x14ac:dyDescent="0.3">
      <c r="B9" s="9"/>
      <c r="O9" s="10"/>
      <c r="P9" s="10"/>
    </row>
    <row r="10" spans="1:17" s="10" customFormat="1" ht="18.75" x14ac:dyDescent="0.3">
      <c r="A10" s="11"/>
      <c r="B10" s="690" t="s">
        <v>4</v>
      </c>
      <c r="C10" s="692" t="s">
        <v>5</v>
      </c>
      <c r="D10" s="12"/>
      <c r="E10" s="13"/>
      <c r="F10" s="14" t="s">
        <v>6</v>
      </c>
      <c r="G10" s="15"/>
      <c r="H10" s="16"/>
      <c r="I10" s="17" t="s">
        <v>7</v>
      </c>
      <c r="J10" s="13"/>
      <c r="K10" s="13"/>
      <c r="L10" s="13"/>
      <c r="M10" s="13"/>
      <c r="N10" s="13"/>
      <c r="O10" s="18"/>
    </row>
    <row r="11" spans="1:17" s="10" customFormat="1" ht="93" customHeight="1" x14ac:dyDescent="0.3">
      <c r="A11" s="19" t="s">
        <v>8</v>
      </c>
      <c r="B11" s="691"/>
      <c r="C11" s="693"/>
      <c r="D11" s="20" t="s">
        <v>9</v>
      </c>
      <c r="E11" s="21" t="s">
        <v>10</v>
      </c>
      <c r="F11" s="22" t="s">
        <v>11</v>
      </c>
      <c r="G11" s="23" t="s">
        <v>12</v>
      </c>
      <c r="H11" s="24" t="s">
        <v>13</v>
      </c>
      <c r="I11" s="25" t="s">
        <v>14</v>
      </c>
      <c r="J11" s="26" t="s">
        <v>15</v>
      </c>
      <c r="K11" s="26" t="s">
        <v>16</v>
      </c>
      <c r="L11" s="27" t="s">
        <v>17</v>
      </c>
      <c r="M11" s="27" t="s">
        <v>18</v>
      </c>
      <c r="N11" s="27" t="s">
        <v>19</v>
      </c>
      <c r="O11" s="28" t="s">
        <v>20</v>
      </c>
    </row>
    <row r="12" spans="1:17" ht="15" customHeight="1" x14ac:dyDescent="0.25">
      <c r="A12" s="696" t="s">
        <v>118</v>
      </c>
      <c r="B12" s="697"/>
      <c r="C12" s="29">
        <v>2014</v>
      </c>
      <c r="D12" s="30"/>
      <c r="E12" s="31"/>
      <c r="F12" s="31"/>
      <c r="G12" s="32"/>
      <c r="H12" s="33">
        <f>SUM(D12:G12)</f>
        <v>0</v>
      </c>
      <c r="I12" s="34"/>
      <c r="J12" s="31"/>
      <c r="K12" s="31"/>
      <c r="L12" s="31"/>
      <c r="M12" s="31"/>
      <c r="N12" s="31"/>
      <c r="O12" s="35"/>
      <c r="P12" s="10"/>
      <c r="Q12" s="10"/>
    </row>
    <row r="13" spans="1:17" x14ac:dyDescent="0.25">
      <c r="A13" s="696"/>
      <c r="B13" s="697"/>
      <c r="C13" s="29">
        <v>2015</v>
      </c>
      <c r="D13" s="30"/>
      <c r="E13" s="31"/>
      <c r="F13" s="31"/>
      <c r="G13" s="32"/>
      <c r="H13" s="33">
        <f t="shared" ref="H13:H17" si="0">SUM(D13:G13)</f>
        <v>0</v>
      </c>
      <c r="I13" s="34"/>
      <c r="J13" s="31"/>
      <c r="K13" s="31"/>
      <c r="L13" s="31"/>
      <c r="M13" s="31"/>
      <c r="N13" s="31"/>
      <c r="O13" s="35"/>
      <c r="P13" s="10"/>
      <c r="Q13" s="10"/>
    </row>
    <row r="14" spans="1:17" x14ac:dyDescent="0.25">
      <c r="A14" s="696"/>
      <c r="B14" s="697"/>
      <c r="C14" s="29">
        <v>2016</v>
      </c>
      <c r="D14" s="30"/>
      <c r="E14" s="31"/>
      <c r="F14" s="31"/>
      <c r="G14" s="32"/>
      <c r="H14" s="33">
        <f t="shared" si="0"/>
        <v>0</v>
      </c>
      <c r="I14" s="34"/>
      <c r="J14" s="31"/>
      <c r="K14" s="31"/>
      <c r="L14" s="31"/>
      <c r="M14" s="31"/>
      <c r="N14" s="31"/>
      <c r="O14" s="35"/>
      <c r="P14" s="10"/>
      <c r="Q14" s="10"/>
    </row>
    <row r="15" spans="1:17" x14ac:dyDescent="0.25">
      <c r="A15" s="696"/>
      <c r="B15" s="697"/>
      <c r="C15" s="29">
        <v>2017</v>
      </c>
      <c r="D15" s="36"/>
      <c r="E15" s="37"/>
      <c r="F15" s="37"/>
      <c r="G15" s="38"/>
      <c r="H15" s="33">
        <f t="shared" si="0"/>
        <v>0</v>
      </c>
      <c r="I15" s="39"/>
      <c r="J15" s="37"/>
      <c r="K15" s="37"/>
      <c r="L15" s="37"/>
      <c r="M15" s="37"/>
      <c r="N15" s="37"/>
      <c r="O15" s="40"/>
      <c r="P15" s="10"/>
      <c r="Q15" s="10"/>
    </row>
    <row r="16" spans="1:17" x14ac:dyDescent="0.25">
      <c r="A16" s="696"/>
      <c r="B16" s="697"/>
      <c r="C16" s="29">
        <v>2018</v>
      </c>
      <c r="D16" s="30"/>
      <c r="E16" s="31"/>
      <c r="F16" s="31"/>
      <c r="G16" s="32"/>
      <c r="H16" s="33">
        <f t="shared" si="0"/>
        <v>0</v>
      </c>
      <c r="I16" s="34"/>
      <c r="J16" s="31"/>
      <c r="K16" s="31"/>
      <c r="L16" s="31"/>
      <c r="M16" s="31"/>
      <c r="N16" s="31"/>
      <c r="O16" s="35"/>
      <c r="P16" s="10"/>
      <c r="Q16" s="10"/>
    </row>
    <row r="17" spans="1:17" x14ac:dyDescent="0.25">
      <c r="A17" s="696"/>
      <c r="B17" s="697"/>
      <c r="C17" s="29">
        <v>2019</v>
      </c>
      <c r="D17" s="30"/>
      <c r="E17" s="31"/>
      <c r="F17" s="31"/>
      <c r="G17" s="32"/>
      <c r="H17" s="33">
        <f t="shared" si="0"/>
        <v>0</v>
      </c>
      <c r="I17" s="34"/>
      <c r="J17" s="31"/>
      <c r="K17" s="31"/>
      <c r="L17" s="31"/>
      <c r="M17" s="31"/>
      <c r="N17" s="31"/>
      <c r="O17" s="35"/>
      <c r="P17" s="10"/>
      <c r="Q17" s="10"/>
    </row>
    <row r="18" spans="1:17" x14ac:dyDescent="0.25">
      <c r="A18" s="696"/>
      <c r="B18" s="697"/>
      <c r="C18" s="29">
        <v>2020</v>
      </c>
      <c r="D18" s="203">
        <f>0+5+1</f>
        <v>6</v>
      </c>
      <c r="E18" s="204"/>
      <c r="F18" s="204"/>
      <c r="G18" s="205">
        <v>1</v>
      </c>
      <c r="H18" s="206">
        <f>SUM(D18:G18)</f>
        <v>7</v>
      </c>
      <c r="I18" s="207">
        <v>2</v>
      </c>
      <c r="J18" s="204">
        <v>1</v>
      </c>
      <c r="K18" s="204"/>
      <c r="L18" s="204"/>
      <c r="M18" s="204"/>
      <c r="N18" s="204">
        <f>2+1</f>
        <v>3</v>
      </c>
      <c r="O18" s="208">
        <f>1</f>
        <v>1</v>
      </c>
      <c r="P18" s="10"/>
      <c r="Q18" s="10"/>
    </row>
    <row r="19" spans="1:17" ht="49.5" customHeight="1" thickBot="1" x14ac:dyDescent="0.3">
      <c r="A19" s="698"/>
      <c r="B19" s="699"/>
      <c r="C19" s="41" t="s">
        <v>13</v>
      </c>
      <c r="D19" s="209">
        <f>SUM(D12:D18)</f>
        <v>6</v>
      </c>
      <c r="E19" s="70">
        <f>SUM(E12:E18)</f>
        <v>0</v>
      </c>
      <c r="F19" s="70">
        <f>SUM(F12:F18)</f>
        <v>0</v>
      </c>
      <c r="G19" s="70">
        <f>SUM(G12:G18)</f>
        <v>1</v>
      </c>
      <c r="H19" s="210">
        <f>SUM(D19:G19)</f>
        <v>7</v>
      </c>
      <c r="I19" s="70">
        <f t="shared" ref="I19:O19" si="1">SUM(I12:I18)</f>
        <v>2</v>
      </c>
      <c r="J19" s="211">
        <f t="shared" si="1"/>
        <v>1</v>
      </c>
      <c r="K19" s="70">
        <f t="shared" si="1"/>
        <v>0</v>
      </c>
      <c r="L19" s="70">
        <f t="shared" si="1"/>
        <v>0</v>
      </c>
      <c r="M19" s="70">
        <f t="shared" si="1"/>
        <v>0</v>
      </c>
      <c r="N19" s="70">
        <f t="shared" si="1"/>
        <v>3</v>
      </c>
      <c r="O19" s="212">
        <f t="shared" si="1"/>
        <v>1</v>
      </c>
      <c r="P19" s="10"/>
      <c r="Q19" s="10"/>
    </row>
    <row r="20" spans="1:17" ht="15.75" thickBot="1" x14ac:dyDescent="0.3">
      <c r="B20" s="9"/>
      <c r="D20" s="48"/>
      <c r="O20" s="10"/>
      <c r="P20" s="10"/>
    </row>
    <row r="21" spans="1:17" s="10" customFormat="1" ht="18.75" x14ac:dyDescent="0.3">
      <c r="A21" s="11"/>
      <c r="B21" s="49"/>
      <c r="C21" s="692" t="s">
        <v>5</v>
      </c>
      <c r="D21" s="12"/>
      <c r="E21" s="13"/>
      <c r="F21" s="14" t="s">
        <v>6</v>
      </c>
      <c r="G21" s="15"/>
      <c r="H21" s="16"/>
    </row>
    <row r="22" spans="1:17" s="10" customFormat="1" ht="44.25" customHeight="1" x14ac:dyDescent="0.3">
      <c r="A22" s="50" t="s">
        <v>22</v>
      </c>
      <c r="B22" s="51" t="s">
        <v>23</v>
      </c>
      <c r="C22" s="693"/>
      <c r="D22" s="20" t="s">
        <v>9</v>
      </c>
      <c r="E22" s="22" t="s">
        <v>10</v>
      </c>
      <c r="F22" s="22" t="s">
        <v>11</v>
      </c>
      <c r="G22" s="23" t="s">
        <v>12</v>
      </c>
      <c r="H22" s="24" t="s">
        <v>13</v>
      </c>
    </row>
    <row r="23" spans="1:17" ht="15" customHeight="1" x14ac:dyDescent="0.25">
      <c r="A23" s="696" t="s">
        <v>119</v>
      </c>
      <c r="B23" s="697"/>
      <c r="C23" s="29">
        <v>2014</v>
      </c>
      <c r="D23" s="213"/>
      <c r="E23" s="214"/>
      <c r="F23" s="214"/>
      <c r="G23" s="215"/>
      <c r="H23" s="216">
        <f>SUM(D23:G23)</f>
        <v>0</v>
      </c>
    </row>
    <row r="24" spans="1:17" x14ac:dyDescent="0.25">
      <c r="A24" s="696"/>
      <c r="B24" s="697"/>
      <c r="C24" s="29">
        <v>2015</v>
      </c>
      <c r="D24" s="213"/>
      <c r="E24" s="214"/>
      <c r="F24" s="214"/>
      <c r="G24" s="215"/>
      <c r="H24" s="216">
        <f t="shared" ref="H24:H28" si="2">SUM(D24:G24)</f>
        <v>0</v>
      </c>
    </row>
    <row r="25" spans="1:17" x14ac:dyDescent="0.25">
      <c r="A25" s="696"/>
      <c r="B25" s="697"/>
      <c r="C25" s="29">
        <v>2016</v>
      </c>
      <c r="D25" s="213"/>
      <c r="E25" s="214"/>
      <c r="F25" s="214"/>
      <c r="G25" s="215"/>
      <c r="H25" s="216">
        <f t="shared" si="2"/>
        <v>0</v>
      </c>
    </row>
    <row r="26" spans="1:17" x14ac:dyDescent="0.25">
      <c r="A26" s="696"/>
      <c r="B26" s="697"/>
      <c r="C26" s="29">
        <v>2017</v>
      </c>
      <c r="D26" s="217"/>
      <c r="E26" s="218"/>
      <c r="F26" s="218"/>
      <c r="G26" s="219"/>
      <c r="H26" s="216">
        <f t="shared" si="2"/>
        <v>0</v>
      </c>
    </row>
    <row r="27" spans="1:17" x14ac:dyDescent="0.25">
      <c r="A27" s="696"/>
      <c r="B27" s="697"/>
      <c r="C27" s="29">
        <v>2018</v>
      </c>
      <c r="D27" s="213"/>
      <c r="E27" s="214"/>
      <c r="F27" s="214"/>
      <c r="G27" s="215"/>
      <c r="H27" s="216">
        <f t="shared" si="2"/>
        <v>0</v>
      </c>
    </row>
    <row r="28" spans="1:17" x14ac:dyDescent="0.25">
      <c r="A28" s="696"/>
      <c r="B28" s="697"/>
      <c r="C28" s="29">
        <v>2019</v>
      </c>
      <c r="D28" s="213"/>
      <c r="E28" s="214"/>
      <c r="F28" s="214"/>
      <c r="G28" s="215"/>
      <c r="H28" s="216">
        <f t="shared" si="2"/>
        <v>0</v>
      </c>
    </row>
    <row r="29" spans="1:17" x14ac:dyDescent="0.25">
      <c r="A29" s="696"/>
      <c r="B29" s="697"/>
      <c r="C29" s="29">
        <v>2020</v>
      </c>
      <c r="D29" s="203">
        <f>27+70+19+25+40+73+40+17</f>
        <v>311</v>
      </c>
      <c r="E29" s="214"/>
      <c r="F29" s="214"/>
      <c r="G29" s="215">
        <f>400000+6</f>
        <v>400006</v>
      </c>
      <c r="H29" s="216">
        <f>SUM(D29:G29)</f>
        <v>400317</v>
      </c>
    </row>
    <row r="30" spans="1:17" ht="123.75" customHeight="1" thickBot="1" x14ac:dyDescent="0.3">
      <c r="A30" s="698"/>
      <c r="B30" s="699"/>
      <c r="C30" s="41" t="s">
        <v>13</v>
      </c>
      <c r="D30" s="209">
        <f>SUM(D23:D29)</f>
        <v>311</v>
      </c>
      <c r="E30" s="70">
        <f>SUM(E23:E29)</f>
        <v>0</v>
      </c>
      <c r="F30" s="70">
        <f>SUM(F23:F29)</f>
        <v>0</v>
      </c>
      <c r="G30" s="70">
        <f>SUM(G23:G29)</f>
        <v>400006</v>
      </c>
      <c r="H30" s="210">
        <f>SUM(D30:G30)</f>
        <v>400317</v>
      </c>
    </row>
    <row r="31" spans="1:17" x14ac:dyDescent="0.25">
      <c r="A31" s="52"/>
      <c r="B31" s="53"/>
      <c r="D31" s="48"/>
    </row>
    <row r="32" spans="1:17" ht="21" x14ac:dyDescent="0.35">
      <c r="A32" s="54" t="s">
        <v>24</v>
      </c>
      <c r="B32" s="55"/>
      <c r="C32" s="54"/>
      <c r="D32" s="56"/>
      <c r="E32" s="56"/>
      <c r="F32" s="56"/>
      <c r="G32" s="56"/>
      <c r="H32" s="56"/>
      <c r="I32" s="56"/>
      <c r="J32" s="56"/>
      <c r="K32" s="56"/>
      <c r="L32" s="56"/>
      <c r="M32" s="56"/>
      <c r="N32" s="56"/>
      <c r="O32" s="56"/>
    </row>
    <row r="33" spans="1:13" ht="15.75" thickBot="1" x14ac:dyDescent="0.3">
      <c r="B33" s="9"/>
    </row>
    <row r="34" spans="1:13" ht="21" customHeight="1" x14ac:dyDescent="0.25">
      <c r="A34" s="684" t="s">
        <v>25</v>
      </c>
      <c r="B34" s="686" t="s">
        <v>26</v>
      </c>
      <c r="C34" s="688" t="s">
        <v>5</v>
      </c>
      <c r="D34" s="670" t="s">
        <v>27</v>
      </c>
      <c r="E34" s="57" t="s">
        <v>7</v>
      </c>
      <c r="F34" s="58"/>
      <c r="G34" s="58"/>
      <c r="H34" s="58"/>
      <c r="I34" s="58"/>
      <c r="J34" s="58"/>
      <c r="K34" s="59"/>
    </row>
    <row r="35" spans="1:13" ht="98.25" customHeight="1" x14ac:dyDescent="0.25">
      <c r="A35" s="685"/>
      <c r="B35" s="687"/>
      <c r="C35" s="689"/>
      <c r="D35" s="671"/>
      <c r="E35" s="60" t="s">
        <v>14</v>
      </c>
      <c r="F35" s="61" t="s">
        <v>15</v>
      </c>
      <c r="G35" s="61" t="s">
        <v>16</v>
      </c>
      <c r="H35" s="62" t="s">
        <v>17</v>
      </c>
      <c r="I35" s="62" t="s">
        <v>28</v>
      </c>
      <c r="J35" s="63" t="s">
        <v>19</v>
      </c>
      <c r="K35" s="64" t="s">
        <v>20</v>
      </c>
    </row>
    <row r="36" spans="1:13" ht="15" customHeight="1" x14ac:dyDescent="0.25">
      <c r="A36" s="705" t="s">
        <v>113</v>
      </c>
      <c r="B36" s="706"/>
      <c r="C36" s="29">
        <v>2014</v>
      </c>
      <c r="D36" s="65"/>
      <c r="E36" s="66"/>
      <c r="F36" s="67"/>
      <c r="G36" s="67"/>
      <c r="H36" s="67"/>
      <c r="I36" s="67"/>
      <c r="J36" s="67"/>
      <c r="K36" s="68"/>
    </row>
    <row r="37" spans="1:13" x14ac:dyDescent="0.25">
      <c r="A37" s="705"/>
      <c r="B37" s="706"/>
      <c r="C37" s="29">
        <v>2015</v>
      </c>
      <c r="D37" s="65"/>
      <c r="E37" s="34"/>
      <c r="F37" s="31"/>
      <c r="G37" s="31"/>
      <c r="H37" s="31"/>
      <c r="I37" s="31"/>
      <c r="J37" s="31"/>
      <c r="K37" s="35"/>
    </row>
    <row r="38" spans="1:13" x14ac:dyDescent="0.25">
      <c r="A38" s="705"/>
      <c r="B38" s="706"/>
      <c r="C38" s="29">
        <v>2016</v>
      </c>
      <c r="D38" s="65"/>
      <c r="E38" s="34"/>
      <c r="F38" s="31"/>
      <c r="G38" s="31"/>
      <c r="H38" s="31"/>
      <c r="I38" s="31"/>
      <c r="J38" s="31"/>
      <c r="K38" s="35"/>
    </row>
    <row r="39" spans="1:13" x14ac:dyDescent="0.25">
      <c r="A39" s="705"/>
      <c r="B39" s="706"/>
      <c r="C39" s="29">
        <v>2017</v>
      </c>
      <c r="D39" s="69"/>
      <c r="E39" s="39"/>
      <c r="F39" s="37"/>
      <c r="G39" s="37"/>
      <c r="H39" s="37"/>
      <c r="I39" s="37"/>
      <c r="J39" s="37"/>
      <c r="K39" s="40"/>
    </row>
    <row r="40" spans="1:13" x14ac:dyDescent="0.25">
      <c r="A40" s="705"/>
      <c r="B40" s="706"/>
      <c r="C40" s="29">
        <v>2018</v>
      </c>
      <c r="D40" s="65"/>
      <c r="E40" s="34"/>
      <c r="F40" s="31"/>
      <c r="G40" s="31"/>
      <c r="H40" s="31"/>
      <c r="I40" s="31"/>
      <c r="J40" s="31"/>
      <c r="K40" s="35"/>
    </row>
    <row r="41" spans="1:13" x14ac:dyDescent="0.25">
      <c r="A41" s="705"/>
      <c r="B41" s="706"/>
      <c r="C41" s="29">
        <v>2019</v>
      </c>
      <c r="D41" s="65"/>
      <c r="E41" s="34"/>
      <c r="F41" s="31"/>
      <c r="G41" s="31"/>
      <c r="H41" s="31"/>
      <c r="I41" s="31"/>
      <c r="J41" s="31"/>
      <c r="K41" s="35"/>
    </row>
    <row r="42" spans="1:13" ht="17.25" customHeight="1" x14ac:dyDescent="0.25">
      <c r="A42" s="705"/>
      <c r="B42" s="706"/>
      <c r="C42" s="29">
        <v>2020</v>
      </c>
      <c r="D42" s="220">
        <f>1+1</f>
        <v>2</v>
      </c>
      <c r="E42" s="221">
        <v>1</v>
      </c>
      <c r="F42" s="214"/>
      <c r="G42" s="214"/>
      <c r="H42" s="214"/>
      <c r="I42" s="214"/>
      <c r="J42" s="214">
        <v>1</v>
      </c>
      <c r="K42" s="222"/>
    </row>
    <row r="43" spans="1:13" ht="35.25" customHeight="1" thickBot="1" x14ac:dyDescent="0.3">
      <c r="A43" s="707"/>
      <c r="B43" s="708"/>
      <c r="C43" s="41" t="s">
        <v>13</v>
      </c>
      <c r="D43" s="70">
        <f>SUM(D36:D42)</f>
        <v>2</v>
      </c>
      <c r="E43" s="211">
        <f t="shared" ref="E43:J43" si="3">SUM(E36:E42)</f>
        <v>1</v>
      </c>
      <c r="F43" s="70">
        <f t="shared" si="3"/>
        <v>0</v>
      </c>
      <c r="G43" s="70">
        <f t="shared" si="3"/>
        <v>0</v>
      </c>
      <c r="H43" s="70">
        <f t="shared" si="3"/>
        <v>0</v>
      </c>
      <c r="I43" s="70">
        <f t="shared" si="3"/>
        <v>0</v>
      </c>
      <c r="J43" s="70">
        <f t="shared" si="3"/>
        <v>1</v>
      </c>
      <c r="K43" s="212">
        <f>SUM(K36:K42)</f>
        <v>0</v>
      </c>
    </row>
    <row r="44" spans="1:13" x14ac:dyDescent="0.25">
      <c r="B44" s="9"/>
    </row>
    <row r="45" spans="1:13" x14ac:dyDescent="0.25">
      <c r="B45" s="9"/>
    </row>
    <row r="46" spans="1:13" ht="21" x14ac:dyDescent="0.35">
      <c r="A46" s="71" t="s">
        <v>30</v>
      </c>
      <c r="B46" s="72"/>
      <c r="C46" s="71"/>
      <c r="D46" s="73"/>
      <c r="E46" s="73"/>
      <c r="F46" s="73"/>
      <c r="G46" s="73"/>
      <c r="H46" s="73"/>
      <c r="I46" s="73"/>
      <c r="J46" s="73"/>
      <c r="K46" s="73"/>
      <c r="L46" s="74"/>
      <c r="M46" s="74"/>
    </row>
    <row r="47" spans="1:13" ht="14.25" customHeight="1" thickBot="1" x14ac:dyDescent="0.3">
      <c r="A47" s="75"/>
      <c r="B47" s="76"/>
    </row>
    <row r="48" spans="1:13" ht="14.25" customHeight="1" x14ac:dyDescent="0.25">
      <c r="A48" s="676" t="s">
        <v>31</v>
      </c>
      <c r="B48" s="678" t="s">
        <v>32</v>
      </c>
      <c r="C48" s="680" t="s">
        <v>5</v>
      </c>
      <c r="D48" s="682" t="s">
        <v>33</v>
      </c>
      <c r="E48" s="77" t="s">
        <v>7</v>
      </c>
      <c r="F48" s="78"/>
      <c r="G48" s="78"/>
      <c r="H48" s="78"/>
      <c r="I48" s="78"/>
      <c r="J48" s="78"/>
      <c r="K48" s="79"/>
    </row>
    <row r="49" spans="1:14" s="10" customFormat="1" ht="117" customHeight="1" x14ac:dyDescent="0.25">
      <c r="A49" s="677"/>
      <c r="B49" s="679"/>
      <c r="C49" s="681"/>
      <c r="D49" s="683"/>
      <c r="E49" s="80" t="s">
        <v>14</v>
      </c>
      <c r="F49" s="81" t="s">
        <v>15</v>
      </c>
      <c r="G49" s="81" t="s">
        <v>16</v>
      </c>
      <c r="H49" s="82" t="s">
        <v>17</v>
      </c>
      <c r="I49" s="82" t="s">
        <v>28</v>
      </c>
      <c r="J49" s="83" t="s">
        <v>19</v>
      </c>
      <c r="K49" s="84" t="s">
        <v>20</v>
      </c>
    </row>
    <row r="50" spans="1:14" ht="15" customHeight="1" x14ac:dyDescent="0.25">
      <c r="A50" s="630" t="s">
        <v>21</v>
      </c>
      <c r="B50" s="646"/>
      <c r="C50" s="29">
        <v>2014</v>
      </c>
      <c r="D50" s="85"/>
      <c r="E50" s="34"/>
      <c r="F50" s="31"/>
      <c r="G50" s="31"/>
      <c r="H50" s="31"/>
      <c r="I50" s="31"/>
      <c r="J50" s="31"/>
      <c r="K50" s="35"/>
    </row>
    <row r="51" spans="1:14" x14ac:dyDescent="0.25">
      <c r="A51" s="630"/>
      <c r="B51" s="646"/>
      <c r="C51" s="29">
        <v>2015</v>
      </c>
      <c r="D51" s="85"/>
      <c r="E51" s="34"/>
      <c r="F51" s="31"/>
      <c r="G51" s="31"/>
      <c r="H51" s="31"/>
      <c r="I51" s="31"/>
      <c r="J51" s="31"/>
      <c r="K51" s="35"/>
    </row>
    <row r="52" spans="1:14" x14ac:dyDescent="0.25">
      <c r="A52" s="630"/>
      <c r="B52" s="646"/>
      <c r="C52" s="29">
        <v>2016</v>
      </c>
      <c r="D52" s="85"/>
      <c r="E52" s="34"/>
      <c r="F52" s="31"/>
      <c r="G52" s="31"/>
      <c r="H52" s="31"/>
      <c r="I52" s="31"/>
      <c r="J52" s="31"/>
      <c r="K52" s="35"/>
    </row>
    <row r="53" spans="1:14" x14ac:dyDescent="0.25">
      <c r="A53" s="630"/>
      <c r="B53" s="646"/>
      <c r="C53" s="29">
        <v>2017</v>
      </c>
      <c r="D53" s="86"/>
      <c r="E53" s="39"/>
      <c r="F53" s="37"/>
      <c r="G53" s="37"/>
      <c r="H53" s="37"/>
      <c r="I53" s="37"/>
      <c r="J53" s="37"/>
      <c r="K53" s="40"/>
    </row>
    <row r="54" spans="1:14" x14ac:dyDescent="0.25">
      <c r="A54" s="630"/>
      <c r="B54" s="646"/>
      <c r="C54" s="29">
        <v>2018</v>
      </c>
      <c r="D54" s="85"/>
      <c r="E54" s="34"/>
      <c r="F54" s="31"/>
      <c r="G54" s="31"/>
      <c r="H54" s="31"/>
      <c r="I54" s="31"/>
      <c r="J54" s="31"/>
      <c r="K54" s="35"/>
    </row>
    <row r="55" spans="1:14" x14ac:dyDescent="0.25">
      <c r="A55" s="630"/>
      <c r="B55" s="646"/>
      <c r="C55" s="29">
        <v>2019</v>
      </c>
      <c r="D55" s="85"/>
      <c r="E55" s="34"/>
      <c r="F55" s="31"/>
      <c r="G55" s="31"/>
      <c r="H55" s="31"/>
      <c r="I55" s="31"/>
      <c r="J55" s="31"/>
      <c r="K55" s="35"/>
    </row>
    <row r="56" spans="1:14" x14ac:dyDescent="0.25">
      <c r="A56" s="630"/>
      <c r="B56" s="646"/>
      <c r="C56" s="29">
        <v>2020</v>
      </c>
      <c r="D56" s="85"/>
      <c r="E56" s="34"/>
      <c r="F56" s="31"/>
      <c r="G56" s="31"/>
      <c r="H56" s="31"/>
      <c r="I56" s="31"/>
      <c r="J56" s="31"/>
      <c r="K56" s="35"/>
    </row>
    <row r="57" spans="1:14" ht="81.75" customHeight="1" thickBot="1" x14ac:dyDescent="0.3">
      <c r="A57" s="647"/>
      <c r="B57" s="648"/>
      <c r="C57" s="41" t="s">
        <v>13</v>
      </c>
      <c r="D57" s="87">
        <f t="shared" ref="D57:I57" si="4">SUM(D50:D56)</f>
        <v>0</v>
      </c>
      <c r="E57" s="46">
        <f t="shared" si="4"/>
        <v>0</v>
      </c>
      <c r="F57" s="43">
        <f t="shared" si="4"/>
        <v>0</v>
      </c>
      <c r="G57" s="43">
        <f t="shared" si="4"/>
        <v>0</v>
      </c>
      <c r="H57" s="43">
        <f t="shared" si="4"/>
        <v>0</v>
      </c>
      <c r="I57" s="43">
        <f t="shared" si="4"/>
        <v>0</v>
      </c>
      <c r="J57" s="43">
        <f>SUM(J50:J56)</f>
        <v>0</v>
      </c>
      <c r="K57" s="47">
        <f>SUM(K50:K56)</f>
        <v>0</v>
      </c>
    </row>
    <row r="58" spans="1:14" x14ac:dyDescent="0.25">
      <c r="B58" s="9"/>
    </row>
    <row r="59" spans="1:14" ht="21" x14ac:dyDescent="0.35">
      <c r="A59" s="88" t="s">
        <v>34</v>
      </c>
      <c r="B59" s="89"/>
      <c r="C59" s="88"/>
      <c r="D59" s="90"/>
      <c r="E59" s="90"/>
      <c r="F59" s="90"/>
      <c r="G59" s="90"/>
      <c r="H59" s="90"/>
      <c r="I59" s="90"/>
      <c r="J59" s="90"/>
      <c r="K59" s="90"/>
      <c r="L59" s="90"/>
      <c r="M59" s="10"/>
    </row>
    <row r="60" spans="1:14" ht="15" customHeight="1" thickBot="1" x14ac:dyDescent="0.4">
      <c r="A60" s="91"/>
      <c r="B60" s="76"/>
      <c r="M60" s="10"/>
    </row>
    <row r="61" spans="1:14" s="10" customFormat="1" x14ac:dyDescent="0.25">
      <c r="A61" s="665" t="s">
        <v>35</v>
      </c>
      <c r="B61" s="657" t="s">
        <v>36</v>
      </c>
      <c r="C61" s="666" t="s">
        <v>5</v>
      </c>
      <c r="D61" s="92"/>
      <c r="E61" s="93"/>
      <c r="F61" s="94" t="s">
        <v>37</v>
      </c>
      <c r="G61" s="95"/>
      <c r="H61" s="95"/>
      <c r="I61" s="95"/>
      <c r="J61" s="95"/>
      <c r="K61" s="95"/>
      <c r="L61" s="96"/>
      <c r="N61" s="97"/>
    </row>
    <row r="62" spans="1:14" s="10" customFormat="1" ht="90" customHeight="1" x14ac:dyDescent="0.25">
      <c r="A62" s="656"/>
      <c r="B62" s="658"/>
      <c r="C62" s="667"/>
      <c r="D62" s="98" t="s">
        <v>38</v>
      </c>
      <c r="E62" s="99" t="s">
        <v>39</v>
      </c>
      <c r="F62" s="100" t="s">
        <v>14</v>
      </c>
      <c r="G62" s="101" t="s">
        <v>15</v>
      </c>
      <c r="H62" s="101" t="s">
        <v>16</v>
      </c>
      <c r="I62" s="102" t="s">
        <v>17</v>
      </c>
      <c r="J62" s="102" t="s">
        <v>28</v>
      </c>
      <c r="K62" s="103" t="s">
        <v>19</v>
      </c>
      <c r="L62" s="104" t="s">
        <v>20</v>
      </c>
    </row>
    <row r="63" spans="1:14" x14ac:dyDescent="0.25">
      <c r="A63" s="623" t="s">
        <v>114</v>
      </c>
      <c r="B63" s="624"/>
      <c r="C63" s="29">
        <v>2014</v>
      </c>
      <c r="D63" s="30"/>
      <c r="E63" s="31"/>
      <c r="F63" s="34"/>
      <c r="G63" s="31"/>
      <c r="H63" s="31"/>
      <c r="I63" s="31"/>
      <c r="J63" s="31"/>
      <c r="K63" s="31"/>
      <c r="L63" s="35"/>
      <c r="M63" s="10"/>
    </row>
    <row r="64" spans="1:14" x14ac:dyDescent="0.25">
      <c r="A64" s="623"/>
      <c r="B64" s="624"/>
      <c r="C64" s="29">
        <v>2015</v>
      </c>
      <c r="D64" s="30"/>
      <c r="E64" s="31"/>
      <c r="F64" s="34"/>
      <c r="G64" s="31"/>
      <c r="H64" s="31"/>
      <c r="I64" s="31"/>
      <c r="J64" s="31"/>
      <c r="K64" s="31"/>
      <c r="L64" s="35"/>
      <c r="M64" s="10"/>
    </row>
    <row r="65" spans="1:13" x14ac:dyDescent="0.25">
      <c r="A65" s="623"/>
      <c r="B65" s="624"/>
      <c r="C65" s="29">
        <v>2016</v>
      </c>
      <c r="D65" s="30"/>
      <c r="E65" s="31"/>
      <c r="F65" s="34"/>
      <c r="G65" s="31"/>
      <c r="H65" s="31"/>
      <c r="I65" s="31"/>
      <c r="J65" s="31"/>
      <c r="K65" s="31"/>
      <c r="L65" s="35"/>
      <c r="M65" s="10"/>
    </row>
    <row r="66" spans="1:13" x14ac:dyDescent="0.25">
      <c r="A66" s="623"/>
      <c r="B66" s="624"/>
      <c r="C66" s="29">
        <v>2017</v>
      </c>
      <c r="D66" s="36"/>
      <c r="E66" s="37"/>
      <c r="F66" s="39"/>
      <c r="G66" s="37"/>
      <c r="H66" s="37"/>
      <c r="I66" s="37"/>
      <c r="J66" s="37"/>
      <c r="K66" s="37"/>
      <c r="L66" s="40"/>
      <c r="M66" s="10"/>
    </row>
    <row r="67" spans="1:13" x14ac:dyDescent="0.25">
      <c r="A67" s="623"/>
      <c r="B67" s="624"/>
      <c r="C67" s="29">
        <v>2018</v>
      </c>
      <c r="D67" s="30"/>
      <c r="E67" s="31"/>
      <c r="F67" s="34"/>
      <c r="G67" s="31"/>
      <c r="H67" s="31"/>
      <c r="I67" s="31"/>
      <c r="J67" s="31"/>
      <c r="K67" s="31"/>
      <c r="L67" s="35"/>
      <c r="M67" s="10"/>
    </row>
    <row r="68" spans="1:13" x14ac:dyDescent="0.25">
      <c r="A68" s="623"/>
      <c r="B68" s="624"/>
      <c r="C68" s="29">
        <v>2019</v>
      </c>
      <c r="D68" s="30"/>
      <c r="E68" s="31"/>
      <c r="F68" s="34"/>
      <c r="G68" s="31"/>
      <c r="H68" s="31"/>
      <c r="I68" s="31"/>
      <c r="J68" s="31"/>
      <c r="K68" s="31"/>
      <c r="L68" s="35"/>
      <c r="M68" s="10"/>
    </row>
    <row r="69" spans="1:13" x14ac:dyDescent="0.25">
      <c r="A69" s="623"/>
      <c r="B69" s="624"/>
      <c r="C69" s="29">
        <v>2020</v>
      </c>
      <c r="D69" s="223">
        <v>1</v>
      </c>
      <c r="E69" s="224">
        <v>13</v>
      </c>
      <c r="F69" s="225"/>
      <c r="G69" s="224"/>
      <c r="H69" s="224"/>
      <c r="I69" s="224"/>
      <c r="J69" s="224"/>
      <c r="K69" s="224"/>
      <c r="L69" s="226">
        <v>1</v>
      </c>
      <c r="M69" s="10"/>
    </row>
    <row r="70" spans="1:13" ht="33" customHeight="1" thickBot="1" x14ac:dyDescent="0.3">
      <c r="A70" s="625"/>
      <c r="B70" s="626"/>
      <c r="C70" s="41" t="s">
        <v>13</v>
      </c>
      <c r="D70" s="42">
        <f t="shared" ref="D70:K70" si="5">SUM(D63:D69)</f>
        <v>1</v>
      </c>
      <c r="E70" s="43">
        <f t="shared" si="5"/>
        <v>13</v>
      </c>
      <c r="F70" s="46">
        <f t="shared" si="5"/>
        <v>0</v>
      </c>
      <c r="G70" s="43">
        <f t="shared" si="5"/>
        <v>0</v>
      </c>
      <c r="H70" s="43">
        <f t="shared" si="5"/>
        <v>0</v>
      </c>
      <c r="I70" s="43">
        <f t="shared" si="5"/>
        <v>0</v>
      </c>
      <c r="J70" s="43">
        <f t="shared" si="5"/>
        <v>0</v>
      </c>
      <c r="K70" s="43">
        <f t="shared" si="5"/>
        <v>0</v>
      </c>
      <c r="L70" s="47">
        <f>SUM(L63:L69)</f>
        <v>1</v>
      </c>
      <c r="M70" s="10"/>
    </row>
    <row r="71" spans="1:13" ht="15.75" thickBot="1" x14ac:dyDescent="0.3">
      <c r="A71" s="105"/>
      <c r="B71" s="106"/>
      <c r="D71" s="48"/>
    </row>
    <row r="72" spans="1:13" s="10" customFormat="1" ht="18.95" customHeight="1" x14ac:dyDescent="0.25">
      <c r="A72" s="665" t="s">
        <v>40</v>
      </c>
      <c r="B72" s="657" t="s">
        <v>41</v>
      </c>
      <c r="C72" s="666" t="s">
        <v>5</v>
      </c>
      <c r="D72" s="663" t="s">
        <v>42</v>
      </c>
      <c r="E72" s="94" t="s">
        <v>43</v>
      </c>
      <c r="F72" s="95"/>
      <c r="G72" s="95"/>
      <c r="H72" s="95"/>
      <c r="I72" s="95"/>
      <c r="J72" s="95"/>
      <c r="K72" s="96"/>
      <c r="L72"/>
      <c r="M72" s="97"/>
    </row>
    <row r="73" spans="1:13" s="10" customFormat="1" ht="93.75" customHeight="1" x14ac:dyDescent="0.25">
      <c r="A73" s="656"/>
      <c r="B73" s="658"/>
      <c r="C73" s="667"/>
      <c r="D73" s="664"/>
      <c r="E73" s="100" t="s">
        <v>14</v>
      </c>
      <c r="F73" s="227" t="s">
        <v>15</v>
      </c>
      <c r="G73" s="101" t="s">
        <v>16</v>
      </c>
      <c r="H73" s="102" t="s">
        <v>17</v>
      </c>
      <c r="I73" s="102" t="s">
        <v>28</v>
      </c>
      <c r="J73" s="103" t="s">
        <v>19</v>
      </c>
      <c r="K73" s="104" t="s">
        <v>20</v>
      </c>
      <c r="L73"/>
    </row>
    <row r="74" spans="1:13" ht="15" customHeight="1" x14ac:dyDescent="0.25">
      <c r="A74" s="630" t="s">
        <v>21</v>
      </c>
      <c r="B74" s="646"/>
      <c r="C74" s="29">
        <v>2014</v>
      </c>
      <c r="D74" s="31"/>
      <c r="E74" s="34"/>
      <c r="F74" s="31"/>
      <c r="G74" s="31"/>
      <c r="H74" s="31"/>
      <c r="I74" s="31"/>
      <c r="J74" s="31"/>
      <c r="K74" s="35"/>
    </row>
    <row r="75" spans="1:13" x14ac:dyDescent="0.25">
      <c r="A75" s="630"/>
      <c r="B75" s="646"/>
      <c r="C75" s="29">
        <v>2015</v>
      </c>
      <c r="D75" s="31"/>
      <c r="E75" s="34"/>
      <c r="F75" s="31"/>
      <c r="G75" s="31"/>
      <c r="H75" s="31"/>
      <c r="I75" s="31"/>
      <c r="J75" s="31"/>
      <c r="K75" s="35"/>
    </row>
    <row r="76" spans="1:13" x14ac:dyDescent="0.25">
      <c r="A76" s="630"/>
      <c r="B76" s="646"/>
      <c r="C76" s="29">
        <v>2016</v>
      </c>
      <c r="D76" s="31"/>
      <c r="E76" s="34"/>
      <c r="F76" s="31"/>
      <c r="G76" s="31"/>
      <c r="H76" s="31"/>
      <c r="I76" s="31"/>
      <c r="J76" s="31"/>
      <c r="K76" s="35"/>
    </row>
    <row r="77" spans="1:13" x14ac:dyDescent="0.25">
      <c r="A77" s="630"/>
      <c r="B77" s="646"/>
      <c r="C77" s="29">
        <v>2017</v>
      </c>
      <c r="D77" s="37"/>
      <c r="E77" s="39"/>
      <c r="F77" s="37"/>
      <c r="G77" s="37"/>
      <c r="H77" s="37"/>
      <c r="I77" s="37"/>
      <c r="J77" s="37"/>
      <c r="K77" s="40"/>
    </row>
    <row r="78" spans="1:13" x14ac:dyDescent="0.25">
      <c r="A78" s="630"/>
      <c r="B78" s="646"/>
      <c r="C78" s="29">
        <v>2018</v>
      </c>
      <c r="D78" s="31"/>
      <c r="E78" s="34"/>
      <c r="F78" s="31"/>
      <c r="G78" s="31"/>
      <c r="H78" s="31"/>
      <c r="I78" s="31"/>
      <c r="J78" s="31"/>
      <c r="K78" s="35"/>
    </row>
    <row r="79" spans="1:13" x14ac:dyDescent="0.25">
      <c r="A79" s="630"/>
      <c r="B79" s="646"/>
      <c r="C79" s="29">
        <v>2019</v>
      </c>
      <c r="D79" s="31"/>
      <c r="E79" s="34"/>
      <c r="F79" s="31"/>
      <c r="G79" s="31"/>
      <c r="H79" s="31"/>
      <c r="I79" s="31"/>
      <c r="J79" s="31"/>
      <c r="K79" s="35"/>
    </row>
    <row r="80" spans="1:13" x14ac:dyDescent="0.25">
      <c r="A80" s="630"/>
      <c r="B80" s="646"/>
      <c r="C80" s="29">
        <v>2020</v>
      </c>
      <c r="D80" s="31"/>
      <c r="E80" s="34"/>
      <c r="F80" s="31"/>
      <c r="G80" s="31"/>
      <c r="H80" s="31"/>
      <c r="I80" s="31"/>
      <c r="J80" s="31"/>
      <c r="K80" s="35"/>
    </row>
    <row r="81" spans="1:14" ht="42" customHeight="1" thickBot="1" x14ac:dyDescent="0.3">
      <c r="A81" s="647"/>
      <c r="B81" s="648"/>
      <c r="C81" s="41" t="s">
        <v>13</v>
      </c>
      <c r="D81" s="43">
        <f t="shared" ref="D81:J81" si="6">SUM(D74:D80)</f>
        <v>0</v>
      </c>
      <c r="E81" s="46">
        <f t="shared" si="6"/>
        <v>0</v>
      </c>
      <c r="F81" s="43">
        <f t="shared" si="6"/>
        <v>0</v>
      </c>
      <c r="G81" s="43">
        <f t="shared" si="6"/>
        <v>0</v>
      </c>
      <c r="H81" s="43">
        <f t="shared" si="6"/>
        <v>0</v>
      </c>
      <c r="I81" s="43">
        <f t="shared" si="6"/>
        <v>0</v>
      </c>
      <c r="J81" s="43">
        <f t="shared" si="6"/>
        <v>0</v>
      </c>
      <c r="K81" s="47">
        <f>SUM(K74:K80)</f>
        <v>0</v>
      </c>
    </row>
    <row r="82" spans="1:14" ht="15" customHeight="1" thickBot="1" x14ac:dyDescent="0.4">
      <c r="A82" s="91"/>
      <c r="B82" s="76"/>
    </row>
    <row r="83" spans="1:14" ht="24.95" customHeight="1" x14ac:dyDescent="0.25">
      <c r="A83" s="665" t="s">
        <v>44</v>
      </c>
      <c r="B83" s="657" t="s">
        <v>41</v>
      </c>
      <c r="C83" s="666" t="s">
        <v>5</v>
      </c>
      <c r="D83" s="668" t="s">
        <v>45</v>
      </c>
      <c r="E83" s="94" t="s">
        <v>46</v>
      </c>
      <c r="F83" s="95"/>
      <c r="G83" s="95"/>
      <c r="H83" s="95"/>
      <c r="I83" s="95"/>
      <c r="J83" s="95"/>
      <c r="K83" s="96"/>
      <c r="L83" s="10"/>
    </row>
    <row r="84" spans="1:14" s="10" customFormat="1" ht="93.75" customHeight="1" x14ac:dyDescent="0.25">
      <c r="A84" s="656"/>
      <c r="B84" s="658"/>
      <c r="C84" s="667"/>
      <c r="D84" s="669"/>
      <c r="E84" s="100" t="s">
        <v>14</v>
      </c>
      <c r="F84" s="101" t="s">
        <v>15</v>
      </c>
      <c r="G84" s="101" t="s">
        <v>16</v>
      </c>
      <c r="H84" s="102" t="s">
        <v>17</v>
      </c>
      <c r="I84" s="102" t="s">
        <v>28</v>
      </c>
      <c r="J84" s="103" t="s">
        <v>19</v>
      </c>
      <c r="K84" s="104" t="s">
        <v>20</v>
      </c>
      <c r="L84"/>
    </row>
    <row r="85" spans="1:14" s="10" customFormat="1" ht="18" customHeight="1" x14ac:dyDescent="0.25">
      <c r="A85" s="630" t="s">
        <v>21</v>
      </c>
      <c r="B85" s="646"/>
      <c r="C85" s="29">
        <v>2014</v>
      </c>
      <c r="D85" s="31"/>
      <c r="E85" s="34"/>
      <c r="F85" s="31"/>
      <c r="G85" s="31"/>
      <c r="H85" s="31"/>
      <c r="I85" s="31"/>
      <c r="J85" s="31"/>
      <c r="K85" s="35"/>
      <c r="L85"/>
    </row>
    <row r="86" spans="1:14" ht="15.95" customHeight="1" x14ac:dyDescent="0.25">
      <c r="A86" s="630"/>
      <c r="B86" s="646"/>
      <c r="C86" s="29">
        <v>2015</v>
      </c>
      <c r="D86" s="31"/>
      <c r="E86" s="34"/>
      <c r="F86" s="31"/>
      <c r="G86" s="31"/>
      <c r="H86" s="31"/>
      <c r="I86" s="31"/>
      <c r="J86" s="31"/>
      <c r="K86" s="35"/>
    </row>
    <row r="87" spans="1:14" x14ac:dyDescent="0.25">
      <c r="A87" s="630"/>
      <c r="B87" s="646"/>
      <c r="C87" s="29">
        <v>2016</v>
      </c>
      <c r="D87" s="31"/>
      <c r="E87" s="34"/>
      <c r="F87" s="31"/>
      <c r="G87" s="31"/>
      <c r="H87" s="31"/>
      <c r="I87" s="31"/>
      <c r="J87" s="31"/>
      <c r="K87" s="35"/>
    </row>
    <row r="88" spans="1:14" x14ac:dyDescent="0.25">
      <c r="A88" s="630"/>
      <c r="B88" s="646"/>
      <c r="C88" s="29">
        <v>2017</v>
      </c>
      <c r="D88" s="37"/>
      <c r="E88" s="39"/>
      <c r="F88" s="37"/>
      <c r="G88" s="37"/>
      <c r="H88" s="37"/>
      <c r="I88" s="37"/>
      <c r="J88" s="37"/>
      <c r="K88" s="40"/>
    </row>
    <row r="89" spans="1:14" x14ac:dyDescent="0.25">
      <c r="A89" s="630"/>
      <c r="B89" s="646"/>
      <c r="C89" s="29">
        <v>2018</v>
      </c>
      <c r="D89" s="31"/>
      <c r="E89" s="34"/>
      <c r="F89" s="31"/>
      <c r="G89" s="31"/>
      <c r="H89" s="31"/>
      <c r="I89" s="31"/>
      <c r="J89" s="31"/>
      <c r="K89" s="35"/>
      <c r="L89" s="10"/>
    </row>
    <row r="90" spans="1:14" x14ac:dyDescent="0.25">
      <c r="A90" s="630"/>
      <c r="B90" s="646"/>
      <c r="C90" s="29">
        <v>2019</v>
      </c>
      <c r="D90" s="31"/>
      <c r="E90" s="34"/>
      <c r="F90" s="31"/>
      <c r="G90" s="31"/>
      <c r="H90" s="31"/>
      <c r="I90" s="31"/>
      <c r="J90" s="31"/>
      <c r="K90" s="35"/>
    </row>
    <row r="91" spans="1:14" x14ac:dyDescent="0.25">
      <c r="A91" s="630"/>
      <c r="B91" s="646"/>
      <c r="C91" s="29">
        <v>2020</v>
      </c>
      <c r="D91" s="31"/>
      <c r="E91" s="34"/>
      <c r="F91" s="31"/>
      <c r="G91" s="31"/>
      <c r="H91" s="31"/>
      <c r="I91" s="31"/>
      <c r="J91" s="31"/>
      <c r="K91" s="35"/>
    </row>
    <row r="92" spans="1:14" ht="18.95" customHeight="1" thickBot="1" x14ac:dyDescent="0.3">
      <c r="A92" s="647"/>
      <c r="B92" s="648"/>
      <c r="C92" s="41" t="s">
        <v>13</v>
      </c>
      <c r="D92" s="43">
        <f t="shared" ref="D92:J92" si="7">SUM(D85:D91)</f>
        <v>0</v>
      </c>
      <c r="E92" s="46">
        <f t="shared" si="7"/>
        <v>0</v>
      </c>
      <c r="F92" s="43">
        <f t="shared" si="7"/>
        <v>0</v>
      </c>
      <c r="G92" s="43">
        <f t="shared" si="7"/>
        <v>0</v>
      </c>
      <c r="H92" s="43">
        <f t="shared" si="7"/>
        <v>0</v>
      </c>
      <c r="I92" s="43">
        <f t="shared" si="7"/>
        <v>0</v>
      </c>
      <c r="J92" s="43">
        <f t="shared" si="7"/>
        <v>0</v>
      </c>
      <c r="K92" s="47">
        <f>SUM(K85:K91)</f>
        <v>0</v>
      </c>
    </row>
    <row r="93" spans="1:14" ht="18.75" customHeight="1" thickBot="1" x14ac:dyDescent="0.4">
      <c r="A93" s="91"/>
      <c r="B93" s="76"/>
    </row>
    <row r="94" spans="1:14" x14ac:dyDescent="0.25">
      <c r="A94" s="655" t="s">
        <v>47</v>
      </c>
      <c r="B94" s="657" t="s">
        <v>48</v>
      </c>
      <c r="C94" s="107" t="s">
        <v>5</v>
      </c>
      <c r="D94" s="108" t="s">
        <v>49</v>
      </c>
      <c r="E94" s="109"/>
      <c r="F94" s="109"/>
      <c r="G94" s="110"/>
      <c r="H94" s="10"/>
      <c r="I94" s="10"/>
      <c r="J94" s="10"/>
      <c r="K94" s="10"/>
    </row>
    <row r="95" spans="1:14" ht="64.5" x14ac:dyDescent="0.25">
      <c r="A95" s="656"/>
      <c r="B95" s="658"/>
      <c r="C95" s="111"/>
      <c r="D95" s="98" t="s">
        <v>50</v>
      </c>
      <c r="E95" s="99" t="s">
        <v>51</v>
      </c>
      <c r="F95" s="99" t="s">
        <v>52</v>
      </c>
      <c r="G95" s="112" t="s">
        <v>13</v>
      </c>
      <c r="H95" s="10"/>
      <c r="I95" s="10"/>
      <c r="J95" s="10"/>
      <c r="K95" s="10"/>
      <c r="L95" s="10"/>
      <c r="M95" s="10"/>
      <c r="N95" s="10"/>
    </row>
    <row r="96" spans="1:14" s="10" customFormat="1" ht="26.25" customHeight="1" x14ac:dyDescent="0.25">
      <c r="A96" s="630" t="s">
        <v>21</v>
      </c>
      <c r="B96" s="646"/>
      <c r="C96" s="29">
        <v>2015</v>
      </c>
      <c r="D96" s="30"/>
      <c r="E96" s="31"/>
      <c r="F96" s="31"/>
      <c r="G96" s="33">
        <f t="shared" ref="G96:G101" si="8">SUM(D96:F96)</f>
        <v>0</v>
      </c>
      <c r="H96"/>
      <c r="I96"/>
      <c r="J96"/>
      <c r="K96"/>
    </row>
    <row r="97" spans="1:14" s="10" customFormat="1" ht="16.5" customHeight="1" x14ac:dyDescent="0.25">
      <c r="A97" s="630"/>
      <c r="B97" s="646"/>
      <c r="C97" s="29">
        <v>2016</v>
      </c>
      <c r="D97" s="30"/>
      <c r="E97" s="31"/>
      <c r="F97" s="31"/>
      <c r="G97" s="33">
        <f t="shared" si="8"/>
        <v>0</v>
      </c>
      <c r="H97"/>
      <c r="I97"/>
      <c r="J97"/>
      <c r="K97"/>
      <c r="L97"/>
      <c r="M97"/>
      <c r="N97"/>
    </row>
    <row r="98" spans="1:14" x14ac:dyDescent="0.25">
      <c r="A98" s="630"/>
      <c r="B98" s="646"/>
      <c r="C98" s="29">
        <v>2017</v>
      </c>
      <c r="D98" s="36"/>
      <c r="E98" s="37"/>
      <c r="F98" s="37"/>
      <c r="G98" s="33">
        <f t="shared" si="8"/>
        <v>0</v>
      </c>
    </row>
    <row r="99" spans="1:14" x14ac:dyDescent="0.25">
      <c r="A99" s="630"/>
      <c r="B99" s="646"/>
      <c r="C99" s="29">
        <v>2018</v>
      </c>
      <c r="D99" s="30"/>
      <c r="E99" s="31"/>
      <c r="F99" s="31"/>
      <c r="G99" s="33">
        <f t="shared" si="8"/>
        <v>0</v>
      </c>
    </row>
    <row r="100" spans="1:14" x14ac:dyDescent="0.25">
      <c r="A100" s="630"/>
      <c r="B100" s="646"/>
      <c r="C100" s="29">
        <v>2019</v>
      </c>
      <c r="D100" s="30"/>
      <c r="E100" s="31"/>
      <c r="F100" s="31"/>
      <c r="G100" s="33">
        <f t="shared" si="8"/>
        <v>0</v>
      </c>
    </row>
    <row r="101" spans="1:14" x14ac:dyDescent="0.25">
      <c r="A101" s="630"/>
      <c r="B101" s="646"/>
      <c r="C101" s="29">
        <v>2020</v>
      </c>
      <c r="D101" s="30"/>
      <c r="E101" s="31"/>
      <c r="F101" s="31"/>
      <c r="G101" s="33">
        <f t="shared" si="8"/>
        <v>0</v>
      </c>
    </row>
    <row r="102" spans="1:14" ht="15.75" thickBot="1" x14ac:dyDescent="0.3">
      <c r="A102" s="647"/>
      <c r="B102" s="648"/>
      <c r="C102" s="41" t="s">
        <v>13</v>
      </c>
      <c r="D102" s="42">
        <f>SUM(D96:D101)</f>
        <v>0</v>
      </c>
      <c r="E102" s="43">
        <f>SUM(E96:E101)</f>
        <v>0</v>
      </c>
      <c r="F102" s="43">
        <f>SUM(F96:F101)</f>
        <v>0</v>
      </c>
      <c r="G102" s="113">
        <f>SUM(G95:G101)</f>
        <v>0</v>
      </c>
    </row>
    <row r="103" spans="1:14" x14ac:dyDescent="0.25">
      <c r="A103" s="106"/>
      <c r="B103" s="114"/>
      <c r="C103" s="48"/>
      <c r="D103" s="48"/>
      <c r="J103" s="75"/>
    </row>
    <row r="104" spans="1:14" ht="21" x14ac:dyDescent="0.35">
      <c r="A104" s="115" t="s">
        <v>53</v>
      </c>
      <c r="B104" s="116"/>
      <c r="C104" s="115"/>
      <c r="D104" s="117"/>
      <c r="E104" s="117"/>
      <c r="F104" s="117"/>
      <c r="G104" s="117"/>
      <c r="H104" s="117"/>
      <c r="I104" s="117"/>
      <c r="J104" s="117"/>
      <c r="K104" s="117"/>
      <c r="L104" s="117"/>
    </row>
    <row r="105" spans="1:14" ht="15.75" thickBot="1" x14ac:dyDescent="0.3">
      <c r="B105" s="9"/>
    </row>
    <row r="106" spans="1:14" s="10" customFormat="1" ht="47.25" customHeight="1" x14ac:dyDescent="0.25">
      <c r="A106" s="659" t="s">
        <v>54</v>
      </c>
      <c r="B106" s="661" t="s">
        <v>55</v>
      </c>
      <c r="C106" s="644" t="s">
        <v>5</v>
      </c>
      <c r="D106" s="118" t="s">
        <v>56</v>
      </c>
      <c r="E106" s="118"/>
      <c r="F106" s="119"/>
      <c r="G106" s="119"/>
      <c r="H106" s="120" t="s">
        <v>57</v>
      </c>
      <c r="I106" s="118"/>
      <c r="J106" s="121"/>
    </row>
    <row r="107" spans="1:14" s="10" customFormat="1" ht="87.75" customHeight="1" x14ac:dyDescent="0.25">
      <c r="A107" s="660"/>
      <c r="B107" s="662"/>
      <c r="C107" s="645"/>
      <c r="D107" s="122" t="s">
        <v>58</v>
      </c>
      <c r="E107" s="123" t="s">
        <v>59</v>
      </c>
      <c r="F107" s="124" t="s">
        <v>60</v>
      </c>
      <c r="G107" s="125" t="s">
        <v>61</v>
      </c>
      <c r="H107" s="122" t="s">
        <v>62</v>
      </c>
      <c r="I107" s="123" t="s">
        <v>63</v>
      </c>
      <c r="J107" s="126" t="s">
        <v>64</v>
      </c>
    </row>
    <row r="108" spans="1:14" x14ac:dyDescent="0.25">
      <c r="A108" s="630" t="s">
        <v>21</v>
      </c>
      <c r="B108" s="646"/>
      <c r="C108" s="127">
        <v>2014</v>
      </c>
      <c r="D108" s="30"/>
      <c r="E108" s="31"/>
      <c r="F108" s="128"/>
      <c r="G108" s="129">
        <f>SUM(D108:F108)</f>
        <v>0</v>
      </c>
      <c r="H108" s="30"/>
      <c r="I108" s="31"/>
      <c r="J108" s="35"/>
    </row>
    <row r="109" spans="1:14" x14ac:dyDescent="0.25">
      <c r="A109" s="630"/>
      <c r="B109" s="646"/>
      <c r="C109" s="127">
        <v>2015</v>
      </c>
      <c r="D109" s="30"/>
      <c r="E109" s="31"/>
      <c r="F109" s="128"/>
      <c r="G109" s="129">
        <f t="shared" ref="G109:G114" si="9">SUM(D109:F109)</f>
        <v>0</v>
      </c>
      <c r="H109" s="30"/>
      <c r="I109" s="31"/>
      <c r="J109" s="35"/>
    </row>
    <row r="110" spans="1:14" x14ac:dyDescent="0.25">
      <c r="A110" s="630"/>
      <c r="B110" s="646"/>
      <c r="C110" s="127">
        <v>2016</v>
      </c>
      <c r="D110" s="30"/>
      <c r="E110" s="31"/>
      <c r="F110" s="128"/>
      <c r="G110" s="129">
        <f t="shared" si="9"/>
        <v>0</v>
      </c>
      <c r="H110" s="30"/>
      <c r="I110" s="31"/>
      <c r="J110" s="35"/>
    </row>
    <row r="111" spans="1:14" x14ac:dyDescent="0.25">
      <c r="A111" s="630"/>
      <c r="B111" s="646"/>
      <c r="C111" s="127">
        <v>2017</v>
      </c>
      <c r="D111" s="36"/>
      <c r="E111" s="37"/>
      <c r="F111" s="130"/>
      <c r="G111" s="129">
        <f t="shared" si="9"/>
        <v>0</v>
      </c>
      <c r="H111" s="131"/>
      <c r="I111" s="132"/>
      <c r="J111" s="133"/>
    </row>
    <row r="112" spans="1:14" x14ac:dyDescent="0.25">
      <c r="A112" s="630"/>
      <c r="B112" s="646"/>
      <c r="C112" s="127">
        <v>2018</v>
      </c>
      <c r="D112" s="30"/>
      <c r="E112" s="31"/>
      <c r="F112" s="128"/>
      <c r="G112" s="129">
        <f t="shared" si="9"/>
        <v>0</v>
      </c>
      <c r="H112" s="30"/>
      <c r="I112" s="31"/>
      <c r="J112" s="35"/>
    </row>
    <row r="113" spans="1:19" x14ac:dyDescent="0.25">
      <c r="A113" s="630"/>
      <c r="B113" s="646"/>
      <c r="C113" s="127">
        <v>2019</v>
      </c>
      <c r="D113" s="30"/>
      <c r="E113" s="31"/>
      <c r="F113" s="128"/>
      <c r="G113" s="129">
        <f t="shared" si="9"/>
        <v>0</v>
      </c>
      <c r="H113" s="30"/>
      <c r="I113" s="31"/>
      <c r="J113" s="35"/>
    </row>
    <row r="114" spans="1:19" x14ac:dyDescent="0.25">
      <c r="A114" s="630"/>
      <c r="B114" s="646"/>
      <c r="C114" s="127">
        <v>2020</v>
      </c>
      <c r="D114" s="30"/>
      <c r="E114" s="31"/>
      <c r="F114" s="128"/>
      <c r="G114" s="129">
        <f t="shared" si="9"/>
        <v>0</v>
      </c>
      <c r="H114" s="30"/>
      <c r="I114" s="31"/>
      <c r="J114" s="35"/>
    </row>
    <row r="115" spans="1:19" ht="30.6" customHeight="1" thickBot="1" x14ac:dyDescent="0.3">
      <c r="A115" s="647"/>
      <c r="B115" s="648"/>
      <c r="C115" s="134" t="s">
        <v>13</v>
      </c>
      <c r="D115" s="42">
        <f t="shared" ref="D115:J115" si="10">SUM(D108:D114)</f>
        <v>0</v>
      </c>
      <c r="E115" s="43">
        <f t="shared" si="10"/>
        <v>0</v>
      </c>
      <c r="F115" s="135">
        <f t="shared" si="10"/>
        <v>0</v>
      </c>
      <c r="G115" s="135">
        <f t="shared" si="10"/>
        <v>0</v>
      </c>
      <c r="H115" s="42">
        <f t="shared" si="10"/>
        <v>0</v>
      </c>
      <c r="I115" s="43">
        <f t="shared" si="10"/>
        <v>0</v>
      </c>
      <c r="J115" s="136">
        <f t="shared" si="10"/>
        <v>0</v>
      </c>
    </row>
    <row r="116" spans="1:19" ht="17.100000000000001" customHeight="1" thickBot="1" x14ac:dyDescent="0.3">
      <c r="A116" s="137"/>
      <c r="B116" s="114"/>
      <c r="C116" s="138"/>
      <c r="D116" s="139"/>
      <c r="H116" s="140"/>
      <c r="K116" s="75"/>
    </row>
    <row r="117" spans="1:19" s="10" customFormat="1" ht="78" customHeight="1" x14ac:dyDescent="0.3">
      <c r="A117" s="141" t="s">
        <v>65</v>
      </c>
      <c r="B117" s="142" t="s">
        <v>36</v>
      </c>
      <c r="C117" s="143" t="s">
        <v>5</v>
      </c>
      <c r="D117" s="144" t="s">
        <v>66</v>
      </c>
      <c r="E117" s="145" t="s">
        <v>67</v>
      </c>
      <c r="F117" s="145" t="s">
        <v>68</v>
      </c>
      <c r="G117" s="145" t="s">
        <v>69</v>
      </c>
      <c r="H117" s="145" t="s">
        <v>70</v>
      </c>
      <c r="I117" s="146" t="s">
        <v>71</v>
      </c>
      <c r="J117" s="147" t="s">
        <v>72</v>
      </c>
      <c r="K117" s="147" t="s">
        <v>73</v>
      </c>
    </row>
    <row r="118" spans="1:19" x14ac:dyDescent="0.25">
      <c r="A118" s="630" t="s">
        <v>21</v>
      </c>
      <c r="B118" s="646"/>
      <c r="C118" s="29">
        <v>2014</v>
      </c>
      <c r="D118" s="34"/>
      <c r="E118" s="31"/>
      <c r="F118" s="31"/>
      <c r="G118" s="31"/>
      <c r="H118" s="31"/>
      <c r="I118" s="35"/>
      <c r="J118" s="148">
        <f t="shared" ref="J118:K124" si="11">D118+F118+H118</f>
        <v>0</v>
      </c>
      <c r="K118" s="148">
        <f t="shared" si="11"/>
        <v>0</v>
      </c>
    </row>
    <row r="119" spans="1:19" x14ac:dyDescent="0.25">
      <c r="A119" s="630"/>
      <c r="B119" s="646"/>
      <c r="C119" s="29">
        <v>2015</v>
      </c>
      <c r="D119" s="34"/>
      <c r="E119" s="31"/>
      <c r="F119" s="31"/>
      <c r="G119" s="31"/>
      <c r="H119" s="31"/>
      <c r="I119" s="35"/>
      <c r="J119" s="148">
        <f t="shared" si="11"/>
        <v>0</v>
      </c>
      <c r="K119" s="148">
        <f t="shared" si="11"/>
        <v>0</v>
      </c>
    </row>
    <row r="120" spans="1:19" x14ac:dyDescent="0.25">
      <c r="A120" s="630"/>
      <c r="B120" s="646"/>
      <c r="C120" s="29">
        <v>2016</v>
      </c>
      <c r="D120" s="34"/>
      <c r="E120" s="31"/>
      <c r="F120" s="31"/>
      <c r="G120" s="31"/>
      <c r="H120" s="31"/>
      <c r="I120" s="35"/>
      <c r="J120" s="148">
        <f t="shared" si="11"/>
        <v>0</v>
      </c>
      <c r="K120" s="148">
        <f t="shared" si="11"/>
        <v>0</v>
      </c>
    </row>
    <row r="121" spans="1:19" x14ac:dyDescent="0.25">
      <c r="A121" s="630"/>
      <c r="B121" s="646"/>
      <c r="C121" s="29">
        <v>2017</v>
      </c>
      <c r="D121" s="39"/>
      <c r="E121" s="37"/>
      <c r="F121" s="37"/>
      <c r="G121" s="37"/>
      <c r="H121" s="37"/>
      <c r="I121" s="40"/>
      <c r="J121" s="148">
        <f t="shared" si="11"/>
        <v>0</v>
      </c>
      <c r="K121" s="148">
        <f t="shared" si="11"/>
        <v>0</v>
      </c>
    </row>
    <row r="122" spans="1:19" x14ac:dyDescent="0.25">
      <c r="A122" s="630"/>
      <c r="B122" s="646"/>
      <c r="C122" s="29">
        <v>2018</v>
      </c>
      <c r="D122" s="34"/>
      <c r="E122" s="31"/>
      <c r="F122" s="31"/>
      <c r="G122" s="31"/>
      <c r="H122" s="31"/>
      <c r="I122" s="35"/>
      <c r="J122" s="148">
        <f t="shared" si="11"/>
        <v>0</v>
      </c>
      <c r="K122" s="148">
        <f t="shared" si="11"/>
        <v>0</v>
      </c>
    </row>
    <row r="123" spans="1:19" x14ac:dyDescent="0.25">
      <c r="A123" s="630"/>
      <c r="B123" s="646"/>
      <c r="C123" s="29">
        <v>2019</v>
      </c>
      <c r="D123" s="34"/>
      <c r="E123" s="31"/>
      <c r="F123" s="31"/>
      <c r="G123" s="31"/>
      <c r="H123" s="31"/>
      <c r="I123" s="35"/>
      <c r="J123" s="148">
        <f t="shared" si="11"/>
        <v>0</v>
      </c>
      <c r="K123" s="148">
        <f t="shared" si="11"/>
        <v>0</v>
      </c>
    </row>
    <row r="124" spans="1:19" x14ac:dyDescent="0.25">
      <c r="A124" s="630"/>
      <c r="B124" s="646"/>
      <c r="C124" s="29">
        <v>2020</v>
      </c>
      <c r="D124" s="34"/>
      <c r="E124" s="31"/>
      <c r="F124" s="31"/>
      <c r="G124" s="31"/>
      <c r="H124" s="31"/>
      <c r="I124" s="35"/>
      <c r="J124" s="148">
        <f t="shared" si="11"/>
        <v>0</v>
      </c>
      <c r="K124" s="148">
        <f t="shared" si="11"/>
        <v>0</v>
      </c>
    </row>
    <row r="125" spans="1:19" ht="51" customHeight="1" thickBot="1" x14ac:dyDescent="0.3">
      <c r="A125" s="647"/>
      <c r="B125" s="648"/>
      <c r="C125" s="41" t="s">
        <v>13</v>
      </c>
      <c r="D125" s="43">
        <f t="shared" ref="D125" si="12">SUM(D118:D124)</f>
        <v>0</v>
      </c>
      <c r="E125" s="43">
        <f>SUM(E118:E124)</f>
        <v>0</v>
      </c>
      <c r="F125" s="43">
        <f t="shared" ref="F125:I125" si="13">SUM(F118:F124)</f>
        <v>0</v>
      </c>
      <c r="G125" s="43">
        <f t="shared" si="13"/>
        <v>0</v>
      </c>
      <c r="H125" s="43">
        <f t="shared" si="13"/>
        <v>0</v>
      </c>
      <c r="I125" s="43">
        <f t="shared" si="13"/>
        <v>0</v>
      </c>
      <c r="J125" s="47">
        <f>SUM(J118:J124)</f>
        <v>0</v>
      </c>
      <c r="K125" s="47">
        <f>SUM(K118:K124)</f>
        <v>0</v>
      </c>
    </row>
    <row r="126" spans="1:19" ht="18.95" customHeight="1" x14ac:dyDescent="0.25">
      <c r="A126" s="149"/>
      <c r="B126" s="114"/>
      <c r="C126" s="48"/>
      <c r="D126" s="48"/>
      <c r="S126" s="75"/>
    </row>
    <row r="127" spans="1:19" ht="21" x14ac:dyDescent="0.35">
      <c r="A127" s="150" t="s">
        <v>74</v>
      </c>
      <c r="B127" s="151"/>
      <c r="C127" s="150"/>
      <c r="D127" s="152"/>
      <c r="E127" s="152"/>
      <c r="F127" s="152"/>
      <c r="G127" s="152"/>
      <c r="H127" s="152"/>
      <c r="I127" s="152"/>
      <c r="J127" s="152"/>
      <c r="K127" s="152"/>
      <c r="L127" s="152"/>
      <c r="M127" s="152"/>
      <c r="N127" s="152"/>
      <c r="O127" s="152"/>
    </row>
    <row r="128" spans="1:19" ht="21.75" thickBot="1" x14ac:dyDescent="0.4">
      <c r="A128" s="91"/>
      <c r="B128" s="76"/>
    </row>
    <row r="129" spans="1:15" s="10" customFormat="1" ht="27" customHeight="1" x14ac:dyDescent="0.25">
      <c r="A129" s="649" t="s">
        <v>75</v>
      </c>
      <c r="B129" s="651" t="s">
        <v>36</v>
      </c>
      <c r="C129" s="653" t="s">
        <v>76</v>
      </c>
      <c r="D129" s="153" t="s">
        <v>77</v>
      </c>
      <c r="E129" s="154"/>
      <c r="F129" s="154"/>
      <c r="G129" s="155"/>
      <c r="H129" s="156"/>
      <c r="I129" s="627" t="s">
        <v>7</v>
      </c>
      <c r="J129" s="628"/>
      <c r="K129" s="628"/>
      <c r="L129" s="628"/>
      <c r="M129" s="628"/>
      <c r="N129" s="628"/>
      <c r="O129" s="629"/>
    </row>
    <row r="130" spans="1:15" s="10" customFormat="1" ht="110.25" customHeight="1" x14ac:dyDescent="0.25">
      <c r="A130" s="650"/>
      <c r="B130" s="652"/>
      <c r="C130" s="654"/>
      <c r="D130" s="157" t="s">
        <v>78</v>
      </c>
      <c r="E130" s="158" t="s">
        <v>79</v>
      </c>
      <c r="F130" s="158" t="s">
        <v>80</v>
      </c>
      <c r="G130" s="159" t="s">
        <v>81</v>
      </c>
      <c r="H130" s="160" t="s">
        <v>82</v>
      </c>
      <c r="I130" s="161" t="s">
        <v>14</v>
      </c>
      <c r="J130" s="161" t="s">
        <v>15</v>
      </c>
      <c r="K130" s="158" t="s">
        <v>16</v>
      </c>
      <c r="L130" s="157" t="s">
        <v>17</v>
      </c>
      <c r="M130" s="157" t="s">
        <v>28</v>
      </c>
      <c r="N130" s="158" t="s">
        <v>19</v>
      </c>
      <c r="O130" s="162" t="s">
        <v>20</v>
      </c>
    </row>
    <row r="131" spans="1:15" ht="15" customHeight="1" x14ac:dyDescent="0.25">
      <c r="A131" s="701" t="s">
        <v>115</v>
      </c>
      <c r="B131" s="702"/>
      <c r="C131" s="29">
        <v>2014</v>
      </c>
      <c r="D131" s="30"/>
      <c r="E131" s="31"/>
      <c r="F131" s="31"/>
      <c r="G131" s="129">
        <f>SUM(D131:F131)</f>
        <v>0</v>
      </c>
      <c r="H131" s="85"/>
      <c r="I131" s="34"/>
      <c r="J131" s="31"/>
      <c r="K131" s="31"/>
      <c r="L131" s="31"/>
      <c r="M131" s="31"/>
      <c r="N131" s="31"/>
      <c r="O131" s="35"/>
    </row>
    <row r="132" spans="1:15" x14ac:dyDescent="0.25">
      <c r="A132" s="701"/>
      <c r="B132" s="702"/>
      <c r="C132" s="29">
        <v>2015</v>
      </c>
      <c r="D132" s="30"/>
      <c r="E132" s="31"/>
      <c r="F132" s="31"/>
      <c r="G132" s="129">
        <f t="shared" ref="G132:G137" si="14">SUM(D132:F132)</f>
        <v>0</v>
      </c>
      <c r="H132" s="85"/>
      <c r="I132" s="34"/>
      <c r="J132" s="31"/>
      <c r="K132" s="31"/>
      <c r="L132" s="31"/>
      <c r="M132" s="31"/>
      <c r="N132" s="31"/>
      <c r="O132" s="35"/>
    </row>
    <row r="133" spans="1:15" x14ac:dyDescent="0.25">
      <c r="A133" s="701"/>
      <c r="B133" s="702"/>
      <c r="C133" s="29">
        <v>2016</v>
      </c>
      <c r="D133" s="30"/>
      <c r="E133" s="31"/>
      <c r="F133" s="31"/>
      <c r="G133" s="129">
        <f t="shared" si="14"/>
        <v>0</v>
      </c>
      <c r="H133" s="85"/>
      <c r="I133" s="34"/>
      <c r="J133" s="31"/>
      <c r="K133" s="31"/>
      <c r="L133" s="31"/>
      <c r="M133" s="31"/>
      <c r="N133" s="31"/>
      <c r="O133" s="35"/>
    </row>
    <row r="134" spans="1:15" x14ac:dyDescent="0.25">
      <c r="A134" s="701"/>
      <c r="B134" s="702"/>
      <c r="C134" s="29">
        <v>2017</v>
      </c>
      <c r="D134" s="36"/>
      <c r="E134" s="37"/>
      <c r="F134" s="37"/>
      <c r="G134" s="129">
        <f t="shared" si="14"/>
        <v>0</v>
      </c>
      <c r="H134" s="85"/>
      <c r="I134" s="39"/>
      <c r="J134" s="37"/>
      <c r="K134" s="37"/>
      <c r="L134" s="37"/>
      <c r="M134" s="37"/>
      <c r="N134" s="37"/>
      <c r="O134" s="40"/>
    </row>
    <row r="135" spans="1:15" x14ac:dyDescent="0.25">
      <c r="A135" s="701"/>
      <c r="B135" s="702"/>
      <c r="C135" s="29">
        <v>2018</v>
      </c>
      <c r="D135" s="30"/>
      <c r="E135" s="31"/>
      <c r="F135" s="31"/>
      <c r="G135" s="129">
        <f t="shared" si="14"/>
        <v>0</v>
      </c>
      <c r="H135" s="85"/>
      <c r="I135" s="34"/>
      <c r="J135" s="31"/>
      <c r="K135" s="31"/>
      <c r="L135" s="31"/>
      <c r="M135" s="31"/>
      <c r="N135" s="31"/>
      <c r="O135" s="35"/>
    </row>
    <row r="136" spans="1:15" x14ac:dyDescent="0.25">
      <c r="A136" s="701"/>
      <c r="B136" s="702"/>
      <c r="C136" s="29">
        <v>2019</v>
      </c>
      <c r="D136" s="30"/>
      <c r="E136" s="31"/>
      <c r="F136" s="31"/>
      <c r="G136" s="129">
        <f t="shared" si="14"/>
        <v>0</v>
      </c>
      <c r="H136" s="85"/>
      <c r="I136" s="34"/>
      <c r="J136" s="31"/>
      <c r="K136" s="31"/>
      <c r="L136" s="31"/>
      <c r="M136" s="31"/>
      <c r="N136" s="31"/>
      <c r="O136" s="35"/>
    </row>
    <row r="137" spans="1:15" x14ac:dyDescent="0.25">
      <c r="A137" s="701"/>
      <c r="B137" s="702"/>
      <c r="C137" s="29">
        <v>2020</v>
      </c>
      <c r="D137" s="30">
        <f>1</f>
        <v>1</v>
      </c>
      <c r="E137" s="31">
        <f>1+2</f>
        <v>3</v>
      </c>
      <c r="F137" s="31">
        <f>2</f>
        <v>2</v>
      </c>
      <c r="G137" s="129">
        <f t="shared" si="14"/>
        <v>6</v>
      </c>
      <c r="H137" s="85">
        <f>3+2+1+5</f>
        <v>11</v>
      </c>
      <c r="I137" s="34">
        <f>1+1</f>
        <v>2</v>
      </c>
      <c r="J137" s="31">
        <v>1</v>
      </c>
      <c r="K137" s="31"/>
      <c r="L137" s="31"/>
      <c r="M137" s="31"/>
      <c r="N137" s="31">
        <v>3</v>
      </c>
      <c r="O137" s="35"/>
    </row>
    <row r="138" spans="1:15" ht="15.95" customHeight="1" thickBot="1" x14ac:dyDescent="0.3">
      <c r="A138" s="703"/>
      <c r="B138" s="704"/>
      <c r="C138" s="41" t="s">
        <v>13</v>
      </c>
      <c r="D138" s="42">
        <f>SUM(D131:D137)</f>
        <v>1</v>
      </c>
      <c r="E138" s="228">
        <f>SUM(E131:E137)</f>
        <v>3</v>
      </c>
      <c r="F138" s="43">
        <f>SUM(F131:F137)</f>
        <v>2</v>
      </c>
      <c r="G138" s="135">
        <f t="shared" ref="G138:O138" si="15">SUM(G131:G137)</f>
        <v>6</v>
      </c>
      <c r="H138" s="163">
        <f t="shared" si="15"/>
        <v>11</v>
      </c>
      <c r="I138" s="46">
        <f t="shared" si="15"/>
        <v>2</v>
      </c>
      <c r="J138" s="43">
        <f t="shared" si="15"/>
        <v>1</v>
      </c>
      <c r="K138" s="43">
        <f t="shared" si="15"/>
        <v>0</v>
      </c>
      <c r="L138" s="43">
        <f t="shared" si="15"/>
        <v>0</v>
      </c>
      <c r="M138" s="43">
        <f t="shared" si="15"/>
        <v>0</v>
      </c>
      <c r="N138" s="43">
        <f t="shared" si="15"/>
        <v>3</v>
      </c>
      <c r="O138" s="47">
        <f t="shared" si="15"/>
        <v>0</v>
      </c>
    </row>
    <row r="139" spans="1:15" ht="15.75" thickBot="1" x14ac:dyDescent="0.3">
      <c r="B139" s="9"/>
    </row>
    <row r="140" spans="1:15" ht="19.5" customHeight="1" x14ac:dyDescent="0.25">
      <c r="A140" s="635" t="s">
        <v>83</v>
      </c>
      <c r="B140" s="637" t="s">
        <v>84</v>
      </c>
      <c r="C140" s="639" t="s">
        <v>5</v>
      </c>
      <c r="D140" s="639" t="s">
        <v>77</v>
      </c>
      <c r="E140" s="639"/>
      <c r="F140" s="639"/>
      <c r="G140" s="641"/>
      <c r="H140" s="642" t="s">
        <v>85</v>
      </c>
      <c r="I140" s="639"/>
      <c r="J140" s="639"/>
      <c r="K140" s="639"/>
      <c r="L140" s="643"/>
    </row>
    <row r="141" spans="1:15" ht="102.75" x14ac:dyDescent="0.25">
      <c r="A141" s="636"/>
      <c r="B141" s="638"/>
      <c r="C141" s="640"/>
      <c r="D141" s="164" t="s">
        <v>86</v>
      </c>
      <c r="E141" s="165" t="s">
        <v>87</v>
      </c>
      <c r="F141" s="164" t="s">
        <v>88</v>
      </c>
      <c r="G141" s="166" t="s">
        <v>89</v>
      </c>
      <c r="H141" s="167" t="s">
        <v>90</v>
      </c>
      <c r="I141" s="164" t="s">
        <v>91</v>
      </c>
      <c r="J141" s="164" t="s">
        <v>92</v>
      </c>
      <c r="K141" s="164" t="s">
        <v>93</v>
      </c>
      <c r="L141" s="168" t="s">
        <v>94</v>
      </c>
    </row>
    <row r="142" spans="1:15" ht="15" customHeight="1" x14ac:dyDescent="0.25">
      <c r="A142" s="694" t="s">
        <v>120</v>
      </c>
      <c r="B142" s="695"/>
      <c r="C142" s="169">
        <v>2014</v>
      </c>
      <c r="D142" s="170"/>
      <c r="E142" s="67"/>
      <c r="F142" s="67"/>
      <c r="G142" s="171">
        <f>SUM(D142:F142)</f>
        <v>0</v>
      </c>
      <c r="H142" s="66"/>
      <c r="I142" s="67"/>
      <c r="J142" s="67"/>
      <c r="K142" s="67"/>
      <c r="L142" s="68"/>
    </row>
    <row r="143" spans="1:15" x14ac:dyDescent="0.25">
      <c r="A143" s="696"/>
      <c r="B143" s="697"/>
      <c r="C143" s="29">
        <v>2015</v>
      </c>
      <c r="D143" s="30"/>
      <c r="E143" s="31"/>
      <c r="F143" s="31"/>
      <c r="G143" s="171">
        <f t="shared" ref="G143:G148" si="16">SUM(D143:F143)</f>
        <v>0</v>
      </c>
      <c r="H143" s="34"/>
      <c r="I143" s="31"/>
      <c r="J143" s="31"/>
      <c r="K143" s="31"/>
      <c r="L143" s="35"/>
    </row>
    <row r="144" spans="1:15" x14ac:dyDescent="0.25">
      <c r="A144" s="696"/>
      <c r="B144" s="697"/>
      <c r="C144" s="29">
        <v>2016</v>
      </c>
      <c r="D144" s="30"/>
      <c r="E144" s="31"/>
      <c r="F144" s="31"/>
      <c r="G144" s="171">
        <f t="shared" si="16"/>
        <v>0</v>
      </c>
      <c r="H144" s="34"/>
      <c r="I144" s="31"/>
      <c r="J144" s="31"/>
      <c r="K144" s="31"/>
      <c r="L144" s="35"/>
    </row>
    <row r="145" spans="1:12" x14ac:dyDescent="0.25">
      <c r="A145" s="696"/>
      <c r="B145" s="697"/>
      <c r="C145" s="29">
        <v>2017</v>
      </c>
      <c r="D145" s="36"/>
      <c r="E145" s="37"/>
      <c r="F145" s="37"/>
      <c r="G145" s="171">
        <f t="shared" si="16"/>
        <v>0</v>
      </c>
      <c r="H145" s="39"/>
      <c r="I145" s="37"/>
      <c r="J145" s="37"/>
      <c r="K145" s="37"/>
      <c r="L145" s="40"/>
    </row>
    <row r="146" spans="1:12" x14ac:dyDescent="0.25">
      <c r="A146" s="696"/>
      <c r="B146" s="697"/>
      <c r="C146" s="29">
        <v>2018</v>
      </c>
      <c r="D146" s="30"/>
      <c r="E146" s="31"/>
      <c r="F146" s="31"/>
      <c r="G146" s="171">
        <f t="shared" si="16"/>
        <v>0</v>
      </c>
      <c r="H146" s="34"/>
      <c r="I146" s="31"/>
      <c r="J146" s="31"/>
      <c r="K146" s="31"/>
      <c r="L146" s="35"/>
    </row>
    <row r="147" spans="1:12" x14ac:dyDescent="0.25">
      <c r="A147" s="696"/>
      <c r="B147" s="697"/>
      <c r="C147" s="29">
        <v>2019</v>
      </c>
      <c r="D147" s="30"/>
      <c r="E147" s="31"/>
      <c r="F147" s="31"/>
      <c r="G147" s="171">
        <f t="shared" si="16"/>
        <v>0</v>
      </c>
      <c r="H147" s="34"/>
      <c r="I147" s="31"/>
      <c r="J147" s="31"/>
      <c r="K147" s="31"/>
      <c r="L147" s="35"/>
    </row>
    <row r="148" spans="1:12" x14ac:dyDescent="0.25">
      <c r="A148" s="696"/>
      <c r="B148" s="697"/>
      <c r="C148" s="29">
        <v>2020</v>
      </c>
      <c r="D148" s="223">
        <f>19</f>
        <v>19</v>
      </c>
      <c r="E148" s="224">
        <f>27+70+40</f>
        <v>137</v>
      </c>
      <c r="F148" s="224">
        <f>20+20</f>
        <v>40</v>
      </c>
      <c r="G148" s="171">
        <f t="shared" si="16"/>
        <v>196</v>
      </c>
      <c r="H148" s="229"/>
      <c r="I148" s="31">
        <f>40+40</f>
        <v>80</v>
      </c>
      <c r="J148" s="31">
        <f>2+1</f>
        <v>3</v>
      </c>
      <c r="K148" s="31"/>
      <c r="L148" s="35">
        <f>70+26+17</f>
        <v>113</v>
      </c>
    </row>
    <row r="149" spans="1:12" ht="276.75" customHeight="1" thickBot="1" x14ac:dyDescent="0.3">
      <c r="A149" s="698"/>
      <c r="B149" s="699"/>
      <c r="C149" s="41" t="s">
        <v>13</v>
      </c>
      <c r="D149" s="42">
        <f t="shared" ref="D149:L149" si="17">SUM(D142:D148)</f>
        <v>19</v>
      </c>
      <c r="E149" s="43">
        <f t="shared" si="17"/>
        <v>137</v>
      </c>
      <c r="F149" s="43">
        <f t="shared" si="17"/>
        <v>40</v>
      </c>
      <c r="G149" s="45">
        <f t="shared" si="17"/>
        <v>196</v>
      </c>
      <c r="H149" s="46">
        <f t="shared" si="17"/>
        <v>0</v>
      </c>
      <c r="I149" s="43">
        <f t="shared" si="17"/>
        <v>80</v>
      </c>
      <c r="J149" s="43">
        <f t="shared" si="17"/>
        <v>3</v>
      </c>
      <c r="K149" s="43">
        <f t="shared" si="17"/>
        <v>0</v>
      </c>
      <c r="L149" s="47">
        <f t="shared" si="17"/>
        <v>113</v>
      </c>
    </row>
    <row r="150" spans="1:12" ht="19.5" customHeight="1" x14ac:dyDescent="0.25">
      <c r="B150" s="9"/>
    </row>
    <row r="151" spans="1:12" ht="20.25" customHeight="1" x14ac:dyDescent="0.25">
      <c r="B151" s="9"/>
    </row>
    <row r="152" spans="1:12" ht="23.25" customHeight="1" x14ac:dyDescent="0.35">
      <c r="A152" s="172" t="s">
        <v>95</v>
      </c>
      <c r="B152" s="55"/>
      <c r="C152" s="54"/>
      <c r="D152" s="56"/>
      <c r="E152" s="56"/>
      <c r="F152" s="56"/>
      <c r="G152" s="56"/>
      <c r="H152" s="56"/>
      <c r="I152" s="56"/>
      <c r="J152" s="56"/>
      <c r="K152" s="56"/>
      <c r="L152" s="56"/>
    </row>
    <row r="153" spans="1:12" ht="21" customHeight="1" thickBot="1" x14ac:dyDescent="0.3">
      <c r="A153" s="75"/>
      <c r="B153" s="76"/>
    </row>
    <row r="154" spans="1:12" s="10" customFormat="1" ht="27" customHeight="1" x14ac:dyDescent="0.3">
      <c r="A154" s="173" t="s">
        <v>96</v>
      </c>
      <c r="B154" s="174" t="s">
        <v>97</v>
      </c>
      <c r="C154" s="175" t="s">
        <v>98</v>
      </c>
      <c r="D154" s="176" t="s">
        <v>99</v>
      </c>
      <c r="E154" s="177" t="s">
        <v>100</v>
      </c>
      <c r="F154" s="177" t="s">
        <v>101</v>
      </c>
      <c r="G154" s="178" t="s">
        <v>102</v>
      </c>
    </row>
    <row r="155" spans="1:12" ht="14.1" customHeight="1" x14ac:dyDescent="0.25">
      <c r="A155" s="623" t="s">
        <v>21</v>
      </c>
      <c r="B155" s="624"/>
      <c r="C155" s="29">
        <v>2014</v>
      </c>
      <c r="D155" s="30"/>
      <c r="E155" s="31"/>
      <c r="F155" s="31"/>
      <c r="G155" s="35"/>
    </row>
    <row r="156" spans="1:12" ht="14.1" customHeight="1" x14ac:dyDescent="0.25">
      <c r="A156" s="623"/>
      <c r="B156" s="624"/>
      <c r="C156" s="29">
        <v>2015</v>
      </c>
      <c r="D156" s="30"/>
      <c r="E156" s="31"/>
      <c r="F156" s="31"/>
      <c r="G156" s="35"/>
    </row>
    <row r="157" spans="1:12" ht="14.1" customHeight="1" x14ac:dyDescent="0.25">
      <c r="A157" s="623"/>
      <c r="B157" s="624"/>
      <c r="C157" s="29">
        <v>2016</v>
      </c>
      <c r="D157" s="30"/>
      <c r="E157" s="31"/>
      <c r="F157" s="31"/>
      <c r="G157" s="35"/>
    </row>
    <row r="158" spans="1:12" ht="14.1" customHeight="1" x14ac:dyDescent="0.25">
      <c r="A158" s="623"/>
      <c r="B158" s="624"/>
      <c r="C158" s="29">
        <v>2017</v>
      </c>
      <c r="D158" s="36"/>
      <c r="E158" s="37"/>
      <c r="F158" s="37"/>
      <c r="G158" s="40"/>
    </row>
    <row r="159" spans="1:12" ht="14.1" customHeight="1" x14ac:dyDescent="0.25">
      <c r="A159" s="623"/>
      <c r="B159" s="624"/>
      <c r="C159" s="29">
        <v>2018</v>
      </c>
      <c r="D159" s="30"/>
      <c r="E159" s="31"/>
      <c r="F159" s="31"/>
      <c r="G159" s="35"/>
    </row>
    <row r="160" spans="1:12" ht="14.1" customHeight="1" x14ac:dyDescent="0.25">
      <c r="A160" s="623"/>
      <c r="B160" s="624"/>
      <c r="C160" s="29">
        <v>2019</v>
      </c>
      <c r="D160" s="30"/>
      <c r="E160" s="31"/>
      <c r="F160" s="31"/>
      <c r="G160" s="35"/>
    </row>
    <row r="161" spans="1:9" ht="14.1" customHeight="1" x14ac:dyDescent="0.25">
      <c r="A161" s="623"/>
      <c r="B161" s="624"/>
      <c r="C161" s="29">
        <v>2020</v>
      </c>
      <c r="D161" s="179"/>
      <c r="E161" s="180"/>
      <c r="F161" s="180"/>
      <c r="G161" s="181"/>
    </row>
    <row r="162" spans="1:9" ht="14.1" customHeight="1" thickBot="1" x14ac:dyDescent="0.3">
      <c r="A162" s="625"/>
      <c r="B162" s="626"/>
      <c r="C162" s="41" t="s">
        <v>13</v>
      </c>
      <c r="D162" s="42">
        <f>SUM(D155:D161)</f>
        <v>0</v>
      </c>
      <c r="E162" s="42">
        <f t="shared" ref="E162:G162" si="18">SUM(E155:E161)</f>
        <v>0</v>
      </c>
      <c r="F162" s="42">
        <f t="shared" si="18"/>
        <v>0</v>
      </c>
      <c r="G162" s="47">
        <f t="shared" si="18"/>
        <v>0</v>
      </c>
    </row>
    <row r="163" spans="1:9" ht="14.1" customHeight="1" x14ac:dyDescent="0.25">
      <c r="B163" s="9"/>
    </row>
    <row r="164" spans="1:9" ht="14.1" customHeight="1" thickBot="1" x14ac:dyDescent="0.3">
      <c r="B164" s="9"/>
    </row>
    <row r="165" spans="1:9" ht="18.75" x14ac:dyDescent="0.3">
      <c r="A165" s="182" t="s">
        <v>103</v>
      </c>
      <c r="B165" s="230" t="s">
        <v>104</v>
      </c>
      <c r="C165" s="184">
        <v>2014</v>
      </c>
      <c r="D165" s="184">
        <v>2015</v>
      </c>
      <c r="E165" s="184">
        <v>2016</v>
      </c>
      <c r="F165" s="184">
        <v>2017</v>
      </c>
      <c r="G165" s="184">
        <v>2018</v>
      </c>
      <c r="H165" s="184">
        <v>2019</v>
      </c>
      <c r="I165" s="185">
        <v>2020</v>
      </c>
    </row>
    <row r="166" spans="1:9" ht="14.1" customHeight="1" x14ac:dyDescent="0.25">
      <c r="A166" s="231" t="s">
        <v>105</v>
      </c>
      <c r="B166" s="700" t="s">
        <v>116</v>
      </c>
      <c r="C166" s="232">
        <f>SUM(C167:C169)</f>
        <v>0</v>
      </c>
      <c r="D166" s="188">
        <f t="shared" ref="D166:I166" si="19">SUM(D167:D169)</f>
        <v>0</v>
      </c>
      <c r="E166" s="188">
        <f t="shared" si="19"/>
        <v>0</v>
      </c>
      <c r="F166" s="188">
        <f t="shared" si="19"/>
        <v>0</v>
      </c>
      <c r="G166" s="188">
        <f t="shared" si="19"/>
        <v>0</v>
      </c>
      <c r="H166" s="188">
        <f t="shared" si="19"/>
        <v>0</v>
      </c>
      <c r="I166" s="189">
        <f t="shared" si="19"/>
        <v>451919.54</v>
      </c>
    </row>
    <row r="167" spans="1:9" ht="15.75" x14ac:dyDescent="0.25">
      <c r="A167" s="233" t="s">
        <v>106</v>
      </c>
      <c r="B167" s="700"/>
      <c r="C167" s="234"/>
      <c r="D167" s="65"/>
      <c r="E167" s="65"/>
      <c r="F167" s="69"/>
      <c r="G167" s="65"/>
      <c r="H167" s="65"/>
      <c r="I167" s="193">
        <f>451919.54-34461.25</f>
        <v>417458.29</v>
      </c>
    </row>
    <row r="168" spans="1:9" ht="15.75" x14ac:dyDescent="0.25">
      <c r="A168" s="233" t="s">
        <v>107</v>
      </c>
      <c r="B168" s="700"/>
      <c r="C168" s="234"/>
      <c r="D168" s="65"/>
      <c r="E168" s="65"/>
      <c r="F168" s="69"/>
      <c r="G168" s="65"/>
      <c r="H168" s="65"/>
      <c r="I168" s="193">
        <v>34461.25</v>
      </c>
    </row>
    <row r="169" spans="1:9" ht="179.25" customHeight="1" x14ac:dyDescent="0.25">
      <c r="A169" s="233" t="s">
        <v>108</v>
      </c>
      <c r="B169" s="700"/>
      <c r="C169" s="234"/>
      <c r="D169" s="65"/>
      <c r="E169" s="65"/>
      <c r="F169" s="69"/>
      <c r="G169" s="65"/>
      <c r="H169" s="65"/>
      <c r="I169" s="193"/>
    </row>
    <row r="170" spans="1:9" ht="60" x14ac:dyDescent="0.25">
      <c r="A170" s="231" t="s">
        <v>109</v>
      </c>
      <c r="B170" s="235" t="s">
        <v>117</v>
      </c>
      <c r="C170" s="234"/>
      <c r="D170" s="65"/>
      <c r="E170" s="65"/>
      <c r="F170" s="69"/>
      <c r="G170" s="65"/>
      <c r="H170" s="65"/>
      <c r="I170" s="193">
        <f>258902.57+10067.86+117</f>
        <v>269087.43</v>
      </c>
    </row>
    <row r="171" spans="1:9" ht="16.5" thickBot="1" x14ac:dyDescent="0.3">
      <c r="A171" s="195" t="s">
        <v>110</v>
      </c>
      <c r="B171" s="196"/>
      <c r="C171" s="197">
        <f t="shared" ref="C171:H171" si="20">C166+C170</f>
        <v>0</v>
      </c>
      <c r="D171" s="197">
        <f t="shared" si="20"/>
        <v>0</v>
      </c>
      <c r="E171" s="197">
        <f t="shared" si="20"/>
        <v>0</v>
      </c>
      <c r="F171" s="197">
        <f t="shared" si="20"/>
        <v>0</v>
      </c>
      <c r="G171" s="197">
        <f t="shared" si="20"/>
        <v>0</v>
      </c>
      <c r="H171" s="197">
        <f t="shared" si="20"/>
        <v>0</v>
      </c>
      <c r="I171" s="47">
        <f>I166+I170</f>
        <v>721006.97</v>
      </c>
    </row>
  </sheetData>
  <mergeCells count="50">
    <mergeCell ref="B10:B11"/>
    <mergeCell ref="C10:C11"/>
    <mergeCell ref="A12:B19"/>
    <mergeCell ref="C21:C22"/>
    <mergeCell ref="A23:B30"/>
    <mergeCell ref="D34:D35"/>
    <mergeCell ref="A36:B43"/>
    <mergeCell ref="A48:A49"/>
    <mergeCell ref="B48:B49"/>
    <mergeCell ref="C48:C49"/>
    <mergeCell ref="D48:D49"/>
    <mergeCell ref="A34:A35"/>
    <mergeCell ref="B34:B35"/>
    <mergeCell ref="C34:C35"/>
    <mergeCell ref="A50:B57"/>
    <mergeCell ref="A61:A62"/>
    <mergeCell ref="B61:B62"/>
    <mergeCell ref="C61:C62"/>
    <mergeCell ref="A63:B70"/>
    <mergeCell ref="D72:D73"/>
    <mergeCell ref="A74:B81"/>
    <mergeCell ref="A83:A84"/>
    <mergeCell ref="B83:B84"/>
    <mergeCell ref="C83:C84"/>
    <mergeCell ref="D83:D84"/>
    <mergeCell ref="A72:A73"/>
    <mergeCell ref="B72:B73"/>
    <mergeCell ref="C72:C73"/>
    <mergeCell ref="A85:B92"/>
    <mergeCell ref="A94:A95"/>
    <mergeCell ref="B94:B95"/>
    <mergeCell ref="A96:B102"/>
    <mergeCell ref="A106:A107"/>
    <mergeCell ref="B106:B107"/>
    <mergeCell ref="C106:C107"/>
    <mergeCell ref="A108:B115"/>
    <mergeCell ref="A118:B125"/>
    <mergeCell ref="A129:A130"/>
    <mergeCell ref="B129:B130"/>
    <mergeCell ref="C129:C130"/>
    <mergeCell ref="A142:B149"/>
    <mergeCell ref="A155:B162"/>
    <mergeCell ref="B166:B169"/>
    <mergeCell ref="I129:O129"/>
    <mergeCell ref="A131:B138"/>
    <mergeCell ref="A140:A141"/>
    <mergeCell ref="B140:B141"/>
    <mergeCell ref="C140:C141"/>
    <mergeCell ref="D140:G140"/>
    <mergeCell ref="H140:L140"/>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S175"/>
  <sheetViews>
    <sheetView topLeftCell="A157" workbookViewId="0">
      <selection activeCell="A12" sqref="A12:B19"/>
    </sheetView>
  </sheetViews>
  <sheetFormatPr defaultColWidth="8.85546875" defaultRowHeight="15" x14ac:dyDescent="0.25"/>
  <cols>
    <col min="1" max="1" width="87.28515625" customWidth="1"/>
    <col min="2" max="2" width="29.42578125" customWidth="1"/>
    <col min="3" max="3" width="15.7109375" customWidth="1"/>
    <col min="4" max="4" width="16.140625" customWidth="1"/>
    <col min="5" max="5" width="15.28515625" customWidth="1"/>
    <col min="6" max="6" width="18.42578125" customWidth="1"/>
    <col min="7" max="7" width="15.85546875" customWidth="1"/>
    <col min="8" max="8" width="16" customWidth="1"/>
    <col min="9" max="9" width="16.42578125" customWidth="1"/>
    <col min="10" max="10" width="17" customWidth="1"/>
    <col min="11" max="11" width="16.85546875" customWidth="1"/>
    <col min="12" max="12" width="17" customWidth="1"/>
    <col min="13" max="13" width="15.42578125" customWidth="1"/>
    <col min="14" max="14" width="14.85546875" customWidth="1"/>
    <col min="15" max="15" width="13.140625" customWidth="1"/>
    <col min="16" max="17" width="11.85546875" customWidth="1"/>
    <col min="18" max="18" width="12" customWidth="1"/>
  </cols>
  <sheetData>
    <row r="1" spans="1:17" s="1" customFormat="1" ht="31.5" x14ac:dyDescent="0.5">
      <c r="A1" s="1" t="s">
        <v>0</v>
      </c>
    </row>
    <row r="2" spans="1:17" s="2" customFormat="1" ht="15.75" x14ac:dyDescent="0.25"/>
    <row r="3" spans="1:17" s="2" customFormat="1" ht="15.75" x14ac:dyDescent="0.25">
      <c r="A3" s="3" t="s">
        <v>1</v>
      </c>
    </row>
    <row r="4" spans="1:17" s="2" customFormat="1" ht="15.75" x14ac:dyDescent="0.25">
      <c r="A4" s="4" t="s">
        <v>424</v>
      </c>
    </row>
    <row r="5" spans="1:17" s="2" customFormat="1" ht="15.75" x14ac:dyDescent="0.25">
      <c r="A5" s="5" t="s">
        <v>425</v>
      </c>
    </row>
    <row r="6" spans="1:17" s="2" customFormat="1" ht="15.75" x14ac:dyDescent="0.25"/>
    <row r="8" spans="1:17" ht="21" x14ac:dyDescent="0.35">
      <c r="A8" s="6" t="s">
        <v>3</v>
      </c>
      <c r="B8" s="7"/>
      <c r="C8" s="8"/>
      <c r="D8" s="8"/>
      <c r="E8" s="8"/>
      <c r="F8" s="8"/>
      <c r="G8" s="8"/>
      <c r="H8" s="8"/>
      <c r="I8" s="8"/>
      <c r="J8" s="8"/>
      <c r="K8" s="8"/>
      <c r="L8" s="8"/>
      <c r="M8" s="8"/>
      <c r="N8" s="8"/>
      <c r="O8" s="8"/>
    </row>
    <row r="9" spans="1:17" ht="15.75" thickBot="1" x14ac:dyDescent="0.3">
      <c r="B9" s="9"/>
      <c r="O9" s="10"/>
      <c r="P9" s="10"/>
    </row>
    <row r="10" spans="1:17" s="566" customFormat="1" ht="18.75" x14ac:dyDescent="0.3">
      <c r="A10" s="11"/>
      <c r="B10" s="690" t="s">
        <v>4</v>
      </c>
      <c r="C10" s="692" t="s">
        <v>5</v>
      </c>
      <c r="D10" s="12"/>
      <c r="E10" s="13"/>
      <c r="F10" s="14" t="s">
        <v>6</v>
      </c>
      <c r="G10" s="15"/>
      <c r="H10" s="16"/>
      <c r="I10" s="17" t="s">
        <v>7</v>
      </c>
      <c r="J10" s="13"/>
      <c r="K10" s="13"/>
      <c r="L10" s="13"/>
      <c r="M10" s="13"/>
      <c r="N10" s="13"/>
      <c r="O10" s="18"/>
      <c r="P10" s="10"/>
      <c r="Q10" s="10"/>
    </row>
    <row r="11" spans="1:17" s="10" customFormat="1" ht="90" customHeight="1" x14ac:dyDescent="0.3">
      <c r="A11" s="19" t="s">
        <v>8</v>
      </c>
      <c r="B11" s="691"/>
      <c r="C11" s="693"/>
      <c r="D11" s="20" t="s">
        <v>9</v>
      </c>
      <c r="E11" s="21" t="s">
        <v>10</v>
      </c>
      <c r="F11" s="22" t="s">
        <v>11</v>
      </c>
      <c r="G11" s="23" t="s">
        <v>12</v>
      </c>
      <c r="H11" s="24" t="s">
        <v>13</v>
      </c>
      <c r="I11" s="25" t="s">
        <v>14</v>
      </c>
      <c r="J11" s="26" t="s">
        <v>15</v>
      </c>
      <c r="K11" s="26" t="s">
        <v>16</v>
      </c>
      <c r="L11" s="27" t="s">
        <v>17</v>
      </c>
      <c r="M11" s="27" t="s">
        <v>18</v>
      </c>
      <c r="N11" s="27" t="s">
        <v>19</v>
      </c>
      <c r="O11" s="28" t="s">
        <v>20</v>
      </c>
    </row>
    <row r="12" spans="1:17" ht="24" customHeight="1" x14ac:dyDescent="0.25">
      <c r="A12" s="630" t="s">
        <v>426</v>
      </c>
      <c r="B12" s="646"/>
      <c r="C12" s="29">
        <v>2014</v>
      </c>
      <c r="D12" s="30"/>
      <c r="E12" s="31"/>
      <c r="F12" s="31"/>
      <c r="G12" s="32"/>
      <c r="H12" s="33">
        <f>SUM(D12:G12)</f>
        <v>0</v>
      </c>
      <c r="I12" s="34"/>
      <c r="J12" s="31"/>
      <c r="K12" s="31"/>
      <c r="L12" s="31"/>
      <c r="M12" s="31"/>
      <c r="N12" s="31"/>
      <c r="O12" s="35"/>
      <c r="P12" s="10"/>
      <c r="Q12" s="10"/>
    </row>
    <row r="13" spans="1:17" ht="24" customHeight="1" x14ac:dyDescent="0.25">
      <c r="A13" s="630"/>
      <c r="B13" s="646"/>
      <c r="C13" s="29">
        <v>2015</v>
      </c>
      <c r="D13" s="30"/>
      <c r="E13" s="31"/>
      <c r="F13" s="31"/>
      <c r="G13" s="32"/>
      <c r="H13" s="33">
        <f t="shared" ref="H13:H18" si="0">SUM(D13:G13)</f>
        <v>0</v>
      </c>
      <c r="I13" s="34"/>
      <c r="J13" s="31"/>
      <c r="K13" s="31"/>
      <c r="L13" s="31"/>
      <c r="M13" s="31"/>
      <c r="N13" s="31"/>
      <c r="O13" s="35"/>
      <c r="P13" s="10"/>
      <c r="Q13" s="10"/>
    </row>
    <row r="14" spans="1:17" ht="24" customHeight="1" x14ac:dyDescent="0.25">
      <c r="A14" s="630"/>
      <c r="B14" s="646"/>
      <c r="C14" s="29">
        <v>2016</v>
      </c>
      <c r="D14" s="30"/>
      <c r="E14" s="31"/>
      <c r="F14" s="31"/>
      <c r="G14" s="32"/>
      <c r="H14" s="33">
        <f t="shared" si="0"/>
        <v>0</v>
      </c>
      <c r="I14" s="34"/>
      <c r="J14" s="31"/>
      <c r="K14" s="31"/>
      <c r="L14" s="31"/>
      <c r="M14" s="31"/>
      <c r="N14" s="31"/>
      <c r="O14" s="35"/>
      <c r="P14" s="10"/>
      <c r="Q14" s="10"/>
    </row>
    <row r="15" spans="1:17" ht="24" customHeight="1" x14ac:dyDescent="0.25">
      <c r="A15" s="630"/>
      <c r="B15" s="646"/>
      <c r="C15" s="29">
        <v>2017</v>
      </c>
      <c r="D15" s="567"/>
      <c r="E15" s="568"/>
      <c r="F15" s="568"/>
      <c r="G15" s="569"/>
      <c r="H15" s="33">
        <f t="shared" si="0"/>
        <v>0</v>
      </c>
      <c r="I15" s="570"/>
      <c r="J15" s="568"/>
      <c r="K15" s="568"/>
      <c r="L15" s="568"/>
      <c r="M15" s="568"/>
      <c r="N15" s="568"/>
      <c r="O15" s="571"/>
      <c r="P15" s="10"/>
      <c r="Q15" s="10"/>
    </row>
    <row r="16" spans="1:17" ht="24" customHeight="1" x14ac:dyDescent="0.25">
      <c r="A16" s="630"/>
      <c r="B16" s="646"/>
      <c r="C16" s="29">
        <v>2018</v>
      </c>
      <c r="D16" s="30"/>
      <c r="E16" s="31"/>
      <c r="F16" s="31"/>
      <c r="G16" s="32"/>
      <c r="H16" s="33">
        <f t="shared" si="0"/>
        <v>0</v>
      </c>
      <c r="I16" s="34"/>
      <c r="J16" s="31"/>
      <c r="K16" s="31"/>
      <c r="L16" s="31"/>
      <c r="M16" s="31"/>
      <c r="N16" s="31"/>
      <c r="O16" s="35"/>
      <c r="P16" s="10"/>
      <c r="Q16" s="10"/>
    </row>
    <row r="17" spans="1:17" ht="24" customHeight="1" x14ac:dyDescent="0.25">
      <c r="A17" s="630"/>
      <c r="B17" s="646"/>
      <c r="C17" s="29">
        <v>2019</v>
      </c>
      <c r="D17" s="30"/>
      <c r="E17" s="31"/>
      <c r="F17" s="31"/>
      <c r="G17" s="32"/>
      <c r="H17" s="33">
        <f t="shared" si="0"/>
        <v>0</v>
      </c>
      <c r="I17" s="34"/>
      <c r="J17" s="31"/>
      <c r="K17" s="31"/>
      <c r="L17" s="31"/>
      <c r="M17" s="31"/>
      <c r="N17" s="31"/>
      <c r="O17" s="35"/>
      <c r="P17" s="10"/>
      <c r="Q17" s="10"/>
    </row>
    <row r="18" spans="1:17" ht="24" customHeight="1" x14ac:dyDescent="0.25">
      <c r="A18" s="630"/>
      <c r="B18" s="646"/>
      <c r="C18" s="29">
        <v>2020</v>
      </c>
      <c r="D18" s="30">
        <v>2</v>
      </c>
      <c r="E18" s="31">
        <f>2+1+7+1+1+2</f>
        <v>14</v>
      </c>
      <c r="F18" s="31"/>
      <c r="G18" s="32">
        <v>5</v>
      </c>
      <c r="H18" s="33">
        <f t="shared" si="0"/>
        <v>21</v>
      </c>
      <c r="I18" s="34">
        <f>1+3+1+1+3</f>
        <v>9</v>
      </c>
      <c r="J18" s="31">
        <v>1</v>
      </c>
      <c r="K18" s="31"/>
      <c r="L18" s="31"/>
      <c r="M18" s="31"/>
      <c r="N18" s="31">
        <v>9</v>
      </c>
      <c r="O18" s="35">
        <v>2</v>
      </c>
      <c r="P18" s="10"/>
      <c r="Q18" s="10"/>
    </row>
    <row r="19" spans="1:17" ht="24" customHeight="1" thickBot="1" x14ac:dyDescent="0.3">
      <c r="A19" s="647"/>
      <c r="B19" s="648"/>
      <c r="C19" s="41" t="s">
        <v>13</v>
      </c>
      <c r="D19" s="42">
        <f>SUM(D12:D18)</f>
        <v>2</v>
      </c>
      <c r="E19" s="43">
        <f>SUM(E12:E18)</f>
        <v>14</v>
      </c>
      <c r="F19" s="43">
        <f>SUM(F12:F18)</f>
        <v>0</v>
      </c>
      <c r="G19" s="43">
        <f>SUM(G12:G18)</f>
        <v>5</v>
      </c>
      <c r="H19" s="45">
        <f>SUM(D19:G19)</f>
        <v>21</v>
      </c>
      <c r="I19" s="43">
        <f t="shared" ref="I19:O19" si="1">SUM(I12:I18)</f>
        <v>9</v>
      </c>
      <c r="J19" s="46">
        <f t="shared" si="1"/>
        <v>1</v>
      </c>
      <c r="K19" s="43">
        <f t="shared" si="1"/>
        <v>0</v>
      </c>
      <c r="L19" s="43">
        <f t="shared" si="1"/>
        <v>0</v>
      </c>
      <c r="M19" s="43">
        <f t="shared" si="1"/>
        <v>0</v>
      </c>
      <c r="N19" s="43">
        <f t="shared" si="1"/>
        <v>9</v>
      </c>
      <c r="O19" s="47">
        <f t="shared" si="1"/>
        <v>2</v>
      </c>
      <c r="P19" s="10"/>
      <c r="Q19" s="10"/>
    </row>
    <row r="20" spans="1:17" ht="15.75" thickBot="1" x14ac:dyDescent="0.3">
      <c r="B20" s="9"/>
      <c r="D20" s="48"/>
      <c r="O20" s="10"/>
      <c r="P20" s="10"/>
    </row>
    <row r="21" spans="1:17" s="566" customFormat="1" ht="18.75" x14ac:dyDescent="0.3">
      <c r="A21" s="11"/>
      <c r="B21" s="49"/>
      <c r="C21" s="692" t="s">
        <v>5</v>
      </c>
      <c r="D21" s="12"/>
      <c r="E21" s="13"/>
      <c r="F21" s="14" t="s">
        <v>6</v>
      </c>
      <c r="G21" s="15"/>
      <c r="H21" s="16"/>
    </row>
    <row r="22" spans="1:17" s="10" customFormat="1" ht="44.25" customHeight="1" x14ac:dyDescent="0.3">
      <c r="A22" s="50" t="s">
        <v>22</v>
      </c>
      <c r="B22" s="564" t="s">
        <v>23</v>
      </c>
      <c r="C22" s="693"/>
      <c r="D22" s="20" t="s">
        <v>9</v>
      </c>
      <c r="E22" s="22" t="s">
        <v>10</v>
      </c>
      <c r="F22" s="22" t="s">
        <v>11</v>
      </c>
      <c r="G22" s="23" t="s">
        <v>12</v>
      </c>
      <c r="H22" s="24" t="s">
        <v>13</v>
      </c>
    </row>
    <row r="23" spans="1:17" x14ac:dyDescent="0.25">
      <c r="A23" s="630"/>
      <c r="B23" s="646"/>
      <c r="C23" s="29">
        <v>2014</v>
      </c>
      <c r="D23" s="30"/>
      <c r="E23" s="31"/>
      <c r="F23" s="31"/>
      <c r="G23" s="32"/>
      <c r="H23" s="33">
        <f>SUM(D23:G23)</f>
        <v>0</v>
      </c>
    </row>
    <row r="24" spans="1:17" x14ac:dyDescent="0.25">
      <c r="A24" s="630"/>
      <c r="B24" s="646"/>
      <c r="C24" s="29">
        <v>2015</v>
      </c>
      <c r="D24" s="30"/>
      <c r="E24" s="31"/>
      <c r="F24" s="31"/>
      <c r="G24" s="32"/>
      <c r="H24" s="33">
        <f t="shared" ref="H24:H29" si="2">SUM(D24:G24)</f>
        <v>0</v>
      </c>
    </row>
    <row r="25" spans="1:17" x14ac:dyDescent="0.25">
      <c r="A25" s="630"/>
      <c r="B25" s="646"/>
      <c r="C25" s="29">
        <v>2016</v>
      </c>
      <c r="D25" s="30"/>
      <c r="E25" s="31"/>
      <c r="F25" s="31"/>
      <c r="G25" s="32"/>
      <c r="H25" s="33">
        <f t="shared" si="2"/>
        <v>0</v>
      </c>
    </row>
    <row r="26" spans="1:17" x14ac:dyDescent="0.25">
      <c r="A26" s="630"/>
      <c r="B26" s="646"/>
      <c r="C26" s="29">
        <v>2017</v>
      </c>
      <c r="D26" s="567"/>
      <c r="E26" s="568"/>
      <c r="F26" s="568"/>
      <c r="G26" s="569"/>
      <c r="H26" s="33">
        <f t="shared" si="2"/>
        <v>0</v>
      </c>
    </row>
    <row r="27" spans="1:17" x14ac:dyDescent="0.25">
      <c r="A27" s="630"/>
      <c r="B27" s="646"/>
      <c r="C27" s="29">
        <v>2018</v>
      </c>
      <c r="D27" s="30"/>
      <c r="E27" s="31"/>
      <c r="F27" s="31"/>
      <c r="G27" s="32"/>
      <c r="H27" s="33">
        <f t="shared" si="2"/>
        <v>0</v>
      </c>
    </row>
    <row r="28" spans="1:17" x14ac:dyDescent="0.25">
      <c r="A28" s="630"/>
      <c r="B28" s="646"/>
      <c r="C28" s="29">
        <v>2019</v>
      </c>
      <c r="D28" s="30"/>
      <c r="E28" s="31"/>
      <c r="F28" s="31"/>
      <c r="G28" s="32"/>
      <c r="H28" s="33">
        <f t="shared" si="2"/>
        <v>0</v>
      </c>
    </row>
    <row r="29" spans="1:17" x14ac:dyDescent="0.25">
      <c r="A29" s="630"/>
      <c r="B29" s="646"/>
      <c r="C29" s="29">
        <v>2020</v>
      </c>
      <c r="D29" s="30">
        <v>166</v>
      </c>
      <c r="E29" s="31">
        <f>200+600+100+41+61932</f>
        <v>62873</v>
      </c>
      <c r="F29" s="31"/>
      <c r="G29" s="32">
        <v>118600</v>
      </c>
      <c r="H29" s="33">
        <f t="shared" si="2"/>
        <v>181639</v>
      </c>
    </row>
    <row r="30" spans="1:17" ht="15.75" thickBot="1" x14ac:dyDescent="0.3">
      <c r="A30" s="647"/>
      <c r="B30" s="648"/>
      <c r="C30" s="41" t="s">
        <v>13</v>
      </c>
      <c r="D30" s="42">
        <f>SUM(D23:D29)</f>
        <v>166</v>
      </c>
      <c r="E30" s="43">
        <f>SUM(E23:E29)</f>
        <v>62873</v>
      </c>
      <c r="F30" s="43">
        <f>SUM(F23:F29)</f>
        <v>0</v>
      </c>
      <c r="G30" s="43">
        <f>SUM(G23:G29)</f>
        <v>118600</v>
      </c>
      <c r="H30" s="45">
        <f>SUM(D30:G30)</f>
        <v>181639</v>
      </c>
    </row>
    <row r="31" spans="1:17" x14ac:dyDescent="0.25">
      <c r="A31" s="52"/>
      <c r="B31" s="53"/>
      <c r="D31" s="48"/>
    </row>
    <row r="32" spans="1:17" ht="21" x14ac:dyDescent="0.35">
      <c r="A32" s="54" t="s">
        <v>24</v>
      </c>
      <c r="B32" s="55"/>
      <c r="C32" s="54"/>
      <c r="D32" s="56"/>
      <c r="E32" s="56"/>
      <c r="F32" s="56"/>
      <c r="G32" s="56"/>
      <c r="H32" s="56"/>
      <c r="I32" s="56"/>
      <c r="J32" s="56"/>
      <c r="K32" s="56"/>
      <c r="L32" s="572"/>
      <c r="M32" s="572"/>
      <c r="N32" s="572"/>
      <c r="O32" s="572"/>
    </row>
    <row r="33" spans="1:13" ht="15.75" thickBot="1" x14ac:dyDescent="0.3">
      <c r="B33" s="9"/>
    </row>
    <row r="34" spans="1:13" ht="21" customHeight="1" x14ac:dyDescent="0.25">
      <c r="A34" s="684" t="s">
        <v>25</v>
      </c>
      <c r="B34" s="686" t="s">
        <v>26</v>
      </c>
      <c r="C34" s="688" t="s">
        <v>5</v>
      </c>
      <c r="D34" s="670" t="s">
        <v>27</v>
      </c>
      <c r="E34" s="57" t="s">
        <v>7</v>
      </c>
      <c r="F34" s="58"/>
      <c r="G34" s="58"/>
      <c r="H34" s="58"/>
      <c r="I34" s="58"/>
      <c r="J34" s="58"/>
      <c r="K34" s="59"/>
    </row>
    <row r="35" spans="1:13" ht="98.25" customHeight="1" x14ac:dyDescent="0.25">
      <c r="A35" s="685"/>
      <c r="B35" s="687"/>
      <c r="C35" s="689"/>
      <c r="D35" s="671"/>
      <c r="E35" s="60" t="s">
        <v>14</v>
      </c>
      <c r="F35" s="61" t="s">
        <v>15</v>
      </c>
      <c r="G35" s="61" t="s">
        <v>16</v>
      </c>
      <c r="H35" s="62" t="s">
        <v>17</v>
      </c>
      <c r="I35" s="62" t="s">
        <v>28</v>
      </c>
      <c r="J35" s="63" t="s">
        <v>19</v>
      </c>
      <c r="K35" s="64" t="s">
        <v>20</v>
      </c>
    </row>
    <row r="36" spans="1:13" ht="24" customHeight="1" x14ac:dyDescent="0.25">
      <c r="A36" s="623" t="s">
        <v>427</v>
      </c>
      <c r="B36" s="624"/>
      <c r="C36" s="29">
        <v>2014</v>
      </c>
      <c r="D36" s="65"/>
      <c r="E36" s="66"/>
      <c r="F36" s="67"/>
      <c r="G36" s="67"/>
      <c r="H36" s="67"/>
      <c r="I36" s="67"/>
      <c r="J36" s="67"/>
      <c r="K36" s="68"/>
    </row>
    <row r="37" spans="1:13" ht="24" customHeight="1" x14ac:dyDescent="0.25">
      <c r="A37" s="623"/>
      <c r="B37" s="624"/>
      <c r="C37" s="29">
        <v>2015</v>
      </c>
      <c r="D37" s="65"/>
      <c r="E37" s="34"/>
      <c r="F37" s="31"/>
      <c r="G37" s="31"/>
      <c r="H37" s="31"/>
      <c r="I37" s="31"/>
      <c r="J37" s="31"/>
      <c r="K37" s="35"/>
    </row>
    <row r="38" spans="1:13" ht="24" customHeight="1" x14ac:dyDescent="0.25">
      <c r="A38" s="623"/>
      <c r="B38" s="624"/>
      <c r="C38" s="29">
        <v>2016</v>
      </c>
      <c r="D38" s="65"/>
      <c r="E38" s="34"/>
      <c r="F38" s="31"/>
      <c r="G38" s="31"/>
      <c r="H38" s="31"/>
      <c r="I38" s="31"/>
      <c r="J38" s="31"/>
      <c r="K38" s="35"/>
    </row>
    <row r="39" spans="1:13" ht="24" customHeight="1" x14ac:dyDescent="0.25">
      <c r="A39" s="623"/>
      <c r="B39" s="624"/>
      <c r="C39" s="29">
        <v>2017</v>
      </c>
      <c r="D39" s="573"/>
      <c r="E39" s="570"/>
      <c r="F39" s="568"/>
      <c r="G39" s="568"/>
      <c r="H39" s="568"/>
      <c r="I39" s="568"/>
      <c r="J39" s="568"/>
      <c r="K39" s="571"/>
    </row>
    <row r="40" spans="1:13" ht="24" customHeight="1" x14ac:dyDescent="0.25">
      <c r="A40" s="623"/>
      <c r="B40" s="624"/>
      <c r="C40" s="29">
        <v>2018</v>
      </c>
      <c r="D40" s="65"/>
      <c r="E40" s="34"/>
      <c r="F40" s="31"/>
      <c r="G40" s="31"/>
      <c r="H40" s="31"/>
      <c r="I40" s="31"/>
      <c r="J40" s="31"/>
      <c r="K40" s="35"/>
    </row>
    <row r="41" spans="1:13" ht="24" customHeight="1" x14ac:dyDescent="0.25">
      <c r="A41" s="623"/>
      <c r="B41" s="624"/>
      <c r="C41" s="29">
        <v>2019</v>
      </c>
      <c r="D41" s="65"/>
      <c r="E41" s="34"/>
      <c r="F41" s="31"/>
      <c r="G41" s="31"/>
      <c r="H41" s="31"/>
      <c r="I41" s="31"/>
      <c r="J41" s="31"/>
      <c r="K41" s="35"/>
    </row>
    <row r="42" spans="1:13" ht="24" customHeight="1" x14ac:dyDescent="0.25">
      <c r="A42" s="623"/>
      <c r="B42" s="624"/>
      <c r="C42" s="29">
        <v>2020</v>
      </c>
      <c r="D42" s="573">
        <f>3+4+4+1+1</f>
        <v>13</v>
      </c>
      <c r="E42" s="34">
        <f>1+4+3+1</f>
        <v>9</v>
      </c>
      <c r="F42" s="31">
        <v>1</v>
      </c>
      <c r="G42" s="31"/>
      <c r="H42" s="31"/>
      <c r="I42" s="31"/>
      <c r="J42" s="31">
        <v>3</v>
      </c>
      <c r="K42" s="35"/>
    </row>
    <row r="43" spans="1:13" ht="24" customHeight="1" thickBot="1" x14ac:dyDescent="0.3">
      <c r="A43" s="625"/>
      <c r="B43" s="626"/>
      <c r="C43" s="41" t="s">
        <v>13</v>
      </c>
      <c r="D43" s="574">
        <f>SUM(D36:D42)</f>
        <v>13</v>
      </c>
      <c r="E43" s="46">
        <f t="shared" ref="E43:J43" si="3">SUM(E36:E42)</f>
        <v>9</v>
      </c>
      <c r="F43" s="43">
        <f t="shared" si="3"/>
        <v>1</v>
      </c>
      <c r="G43" s="43">
        <f t="shared" si="3"/>
        <v>0</v>
      </c>
      <c r="H43" s="43">
        <f t="shared" si="3"/>
        <v>0</v>
      </c>
      <c r="I43" s="43">
        <f t="shared" si="3"/>
        <v>0</v>
      </c>
      <c r="J43" s="43">
        <f t="shared" si="3"/>
        <v>3</v>
      </c>
      <c r="K43" s="47">
        <f>SUM(K36:K42)</f>
        <v>0</v>
      </c>
    </row>
    <row r="44" spans="1:13" x14ac:dyDescent="0.25">
      <c r="B44" s="9"/>
    </row>
    <row r="45" spans="1:13" x14ac:dyDescent="0.25">
      <c r="B45" s="9"/>
    </row>
    <row r="46" spans="1:13" ht="21" x14ac:dyDescent="0.35">
      <c r="A46" s="71" t="s">
        <v>30</v>
      </c>
      <c r="B46" s="72"/>
      <c r="C46" s="71"/>
      <c r="D46" s="73"/>
      <c r="E46" s="73"/>
      <c r="F46" s="73"/>
      <c r="G46" s="73"/>
      <c r="H46" s="73"/>
      <c r="I46" s="73"/>
      <c r="J46" s="73"/>
      <c r="K46" s="73"/>
      <c r="L46" s="575"/>
      <c r="M46" s="575"/>
    </row>
    <row r="47" spans="1:13" ht="14.25" customHeight="1" thickBot="1" x14ac:dyDescent="0.3">
      <c r="A47" s="75"/>
      <c r="B47" s="76"/>
    </row>
    <row r="48" spans="1:13" ht="14.25" customHeight="1" x14ac:dyDescent="0.25">
      <c r="A48" s="676" t="s">
        <v>31</v>
      </c>
      <c r="B48" s="678" t="s">
        <v>32</v>
      </c>
      <c r="C48" s="680" t="s">
        <v>5</v>
      </c>
      <c r="D48" s="682" t="s">
        <v>33</v>
      </c>
      <c r="E48" s="77" t="s">
        <v>7</v>
      </c>
      <c r="F48" s="78"/>
      <c r="G48" s="78"/>
      <c r="H48" s="78"/>
      <c r="I48" s="78"/>
      <c r="J48" s="78"/>
      <c r="K48" s="79"/>
    </row>
    <row r="49" spans="1:16" s="10" customFormat="1" ht="117" customHeight="1" x14ac:dyDescent="0.25">
      <c r="A49" s="736"/>
      <c r="B49" s="679"/>
      <c r="C49" s="681"/>
      <c r="D49" s="683"/>
      <c r="E49" s="80" t="s">
        <v>14</v>
      </c>
      <c r="F49" s="81" t="s">
        <v>15</v>
      </c>
      <c r="G49" s="81" t="s">
        <v>16</v>
      </c>
      <c r="H49" s="82" t="s">
        <v>17</v>
      </c>
      <c r="I49" s="82" t="s">
        <v>28</v>
      </c>
      <c r="J49" s="83" t="s">
        <v>19</v>
      </c>
      <c r="K49" s="84" t="s">
        <v>20</v>
      </c>
    </row>
    <row r="50" spans="1:16" ht="15" customHeight="1" x14ac:dyDescent="0.25">
      <c r="A50" s="630" t="s">
        <v>21</v>
      </c>
      <c r="B50" s="646"/>
      <c r="C50" s="29">
        <v>2014</v>
      </c>
      <c r="D50" s="85"/>
      <c r="E50" s="34"/>
      <c r="F50" s="31"/>
      <c r="G50" s="31"/>
      <c r="H50" s="31"/>
      <c r="I50" s="31"/>
      <c r="J50" s="31"/>
      <c r="K50" s="35"/>
    </row>
    <row r="51" spans="1:16" x14ac:dyDescent="0.25">
      <c r="A51" s="630"/>
      <c r="B51" s="646"/>
      <c r="C51" s="29">
        <v>2015</v>
      </c>
      <c r="D51" s="85"/>
      <c r="E51" s="34"/>
      <c r="F51" s="31"/>
      <c r="G51" s="31"/>
      <c r="H51" s="31"/>
      <c r="I51" s="31"/>
      <c r="J51" s="31"/>
      <c r="K51" s="35"/>
    </row>
    <row r="52" spans="1:16" x14ac:dyDescent="0.25">
      <c r="A52" s="630"/>
      <c r="B52" s="646"/>
      <c r="C52" s="29">
        <v>2016</v>
      </c>
      <c r="D52" s="85"/>
      <c r="E52" s="34"/>
      <c r="F52" s="31"/>
      <c r="G52" s="31"/>
      <c r="H52" s="31"/>
      <c r="I52" s="31"/>
      <c r="J52" s="31"/>
      <c r="K52" s="35"/>
    </row>
    <row r="53" spans="1:16" x14ac:dyDescent="0.25">
      <c r="A53" s="630"/>
      <c r="B53" s="646"/>
      <c r="C53" s="29">
        <v>2017</v>
      </c>
      <c r="D53" s="576"/>
      <c r="E53" s="570"/>
      <c r="F53" s="568"/>
      <c r="G53" s="568"/>
      <c r="H53" s="568"/>
      <c r="I53" s="568"/>
      <c r="J53" s="568"/>
      <c r="K53" s="571"/>
    </row>
    <row r="54" spans="1:16" x14ac:dyDescent="0.25">
      <c r="A54" s="630"/>
      <c r="B54" s="646"/>
      <c r="C54" s="29">
        <v>2018</v>
      </c>
      <c r="D54" s="85"/>
      <c r="E54" s="34"/>
      <c r="F54" s="31"/>
      <c r="G54" s="31"/>
      <c r="H54" s="31"/>
      <c r="I54" s="31"/>
      <c r="J54" s="31"/>
      <c r="K54" s="35"/>
    </row>
    <row r="55" spans="1:16" x14ac:dyDescent="0.25">
      <c r="A55" s="630"/>
      <c r="B55" s="646"/>
      <c r="C55" s="29">
        <v>2019</v>
      </c>
      <c r="D55" s="85"/>
      <c r="E55" s="34"/>
      <c r="F55" s="31"/>
      <c r="G55" s="31"/>
      <c r="H55" s="31"/>
      <c r="I55" s="31"/>
      <c r="J55" s="31"/>
      <c r="K55" s="35"/>
    </row>
    <row r="56" spans="1:16" x14ac:dyDescent="0.25">
      <c r="A56" s="630"/>
      <c r="B56" s="646"/>
      <c r="C56" s="29">
        <v>2020</v>
      </c>
      <c r="D56" s="85"/>
      <c r="E56" s="34"/>
      <c r="F56" s="31"/>
      <c r="G56" s="31"/>
      <c r="H56" s="31"/>
      <c r="I56" s="31"/>
      <c r="J56" s="31"/>
      <c r="K56" s="35"/>
    </row>
    <row r="57" spans="1:16" ht="94.9" customHeight="1" thickBot="1" x14ac:dyDescent="0.3">
      <c r="A57" s="647"/>
      <c r="B57" s="648"/>
      <c r="C57" s="41" t="s">
        <v>13</v>
      </c>
      <c r="D57" s="87">
        <f t="shared" ref="D57:I57" si="4">SUM(D50:D56)</f>
        <v>0</v>
      </c>
      <c r="E57" s="46">
        <f t="shared" si="4"/>
        <v>0</v>
      </c>
      <c r="F57" s="43">
        <f t="shared" si="4"/>
        <v>0</v>
      </c>
      <c r="G57" s="43">
        <f t="shared" si="4"/>
        <v>0</v>
      </c>
      <c r="H57" s="43">
        <f t="shared" si="4"/>
        <v>0</v>
      </c>
      <c r="I57" s="43">
        <f t="shared" si="4"/>
        <v>0</v>
      </c>
      <c r="J57" s="43">
        <f>SUM(J50:J56)</f>
        <v>0</v>
      </c>
      <c r="K57" s="47">
        <f>SUM(K50:K56)</f>
        <v>0</v>
      </c>
    </row>
    <row r="58" spans="1:16" x14ac:dyDescent="0.25">
      <c r="B58" s="9"/>
    </row>
    <row r="59" spans="1:16" ht="21" x14ac:dyDescent="0.35">
      <c r="A59" s="88" t="s">
        <v>34</v>
      </c>
      <c r="B59" s="89"/>
      <c r="C59" s="88"/>
      <c r="D59" s="90"/>
      <c r="E59" s="90"/>
      <c r="F59" s="90"/>
      <c r="G59" s="90"/>
      <c r="H59" s="90"/>
      <c r="I59" s="90"/>
      <c r="J59" s="90"/>
      <c r="K59" s="90"/>
      <c r="L59" s="90"/>
      <c r="M59" s="10"/>
      <c r="N59" s="572"/>
      <c r="O59" s="572"/>
      <c r="P59" s="572"/>
    </row>
    <row r="60" spans="1:16" s="572" customFormat="1" ht="15" customHeight="1" thickBot="1" x14ac:dyDescent="0.4">
      <c r="A60" s="577"/>
      <c r="B60" s="578"/>
      <c r="M60" s="10"/>
    </row>
    <row r="61" spans="1:16" s="10" customFormat="1" x14ac:dyDescent="0.25">
      <c r="A61" s="665" t="s">
        <v>35</v>
      </c>
      <c r="B61" s="657" t="s">
        <v>36</v>
      </c>
      <c r="C61" s="666" t="s">
        <v>5</v>
      </c>
      <c r="D61" s="92"/>
      <c r="E61" s="93"/>
      <c r="F61" s="94" t="s">
        <v>37</v>
      </c>
      <c r="G61" s="95"/>
      <c r="H61" s="95"/>
      <c r="I61" s="95"/>
      <c r="J61" s="95"/>
      <c r="K61" s="95"/>
      <c r="L61" s="96"/>
      <c r="N61" s="579"/>
    </row>
    <row r="62" spans="1:16" s="10" customFormat="1" ht="90" customHeight="1" x14ac:dyDescent="0.25">
      <c r="A62" s="656"/>
      <c r="B62" s="658"/>
      <c r="C62" s="667"/>
      <c r="D62" s="98" t="s">
        <v>38</v>
      </c>
      <c r="E62" s="99" t="s">
        <v>39</v>
      </c>
      <c r="F62" s="100" t="s">
        <v>14</v>
      </c>
      <c r="G62" s="101" t="s">
        <v>15</v>
      </c>
      <c r="H62" s="101" t="s">
        <v>16</v>
      </c>
      <c r="I62" s="102" t="s">
        <v>17</v>
      </c>
      <c r="J62" s="102" t="s">
        <v>28</v>
      </c>
      <c r="K62" s="103" t="s">
        <v>19</v>
      </c>
      <c r="L62" s="104" t="s">
        <v>20</v>
      </c>
    </row>
    <row r="63" spans="1:16" x14ac:dyDescent="0.25">
      <c r="A63" s="630" t="s">
        <v>21</v>
      </c>
      <c r="B63" s="646"/>
      <c r="C63" s="29">
        <v>2014</v>
      </c>
      <c r="D63" s="30"/>
      <c r="E63" s="31"/>
      <c r="F63" s="580"/>
      <c r="G63" s="581"/>
      <c r="H63" s="581"/>
      <c r="I63" s="581"/>
      <c r="J63" s="581"/>
      <c r="K63" s="581"/>
      <c r="L63" s="582"/>
      <c r="M63" s="10"/>
    </row>
    <row r="64" spans="1:16" x14ac:dyDescent="0.25">
      <c r="A64" s="630"/>
      <c r="B64" s="646"/>
      <c r="C64" s="29">
        <v>2015</v>
      </c>
      <c r="D64" s="30"/>
      <c r="E64" s="31"/>
      <c r="F64" s="580"/>
      <c r="G64" s="581"/>
      <c r="H64" s="581"/>
      <c r="I64" s="581"/>
      <c r="J64" s="581"/>
      <c r="K64" s="581"/>
      <c r="L64" s="582"/>
      <c r="M64" s="10"/>
    </row>
    <row r="65" spans="1:15" x14ac:dyDescent="0.25">
      <c r="A65" s="630"/>
      <c r="B65" s="646"/>
      <c r="C65" s="29">
        <v>2016</v>
      </c>
      <c r="D65" s="30"/>
      <c r="E65" s="31"/>
      <c r="F65" s="580"/>
      <c r="G65" s="581"/>
      <c r="H65" s="581"/>
      <c r="I65" s="581"/>
      <c r="J65" s="581"/>
      <c r="K65" s="581"/>
      <c r="L65" s="582"/>
      <c r="M65" s="10"/>
    </row>
    <row r="66" spans="1:15" x14ac:dyDescent="0.25">
      <c r="A66" s="630"/>
      <c r="B66" s="646"/>
      <c r="C66" s="29">
        <v>2017</v>
      </c>
      <c r="D66" s="567"/>
      <c r="E66" s="568"/>
      <c r="F66" s="583"/>
      <c r="G66" s="584"/>
      <c r="H66" s="584"/>
      <c r="I66" s="584"/>
      <c r="J66" s="584"/>
      <c r="K66" s="584"/>
      <c r="L66" s="585"/>
      <c r="M66" s="10"/>
    </row>
    <row r="67" spans="1:15" x14ac:dyDescent="0.25">
      <c r="A67" s="630"/>
      <c r="B67" s="646"/>
      <c r="C67" s="29">
        <v>2018</v>
      </c>
      <c r="D67" s="30"/>
      <c r="E67" s="31"/>
      <c r="F67" s="580"/>
      <c r="G67" s="581"/>
      <c r="H67" s="581"/>
      <c r="I67" s="581"/>
      <c r="J67" s="581"/>
      <c r="K67" s="581"/>
      <c r="L67" s="582"/>
      <c r="M67" s="10"/>
    </row>
    <row r="68" spans="1:15" x14ac:dyDescent="0.25">
      <c r="A68" s="630"/>
      <c r="B68" s="646"/>
      <c r="C68" s="29">
        <v>2019</v>
      </c>
      <c r="D68" s="30"/>
      <c r="E68" s="31"/>
      <c r="F68" s="580"/>
      <c r="G68" s="581"/>
      <c r="H68" s="581"/>
      <c r="I68" s="581"/>
      <c r="J68" s="581"/>
      <c r="K68" s="581"/>
      <c r="L68" s="582"/>
      <c r="M68" s="10"/>
    </row>
    <row r="69" spans="1:15" x14ac:dyDescent="0.25">
      <c r="A69" s="630"/>
      <c r="B69" s="646"/>
      <c r="C69" s="29">
        <v>2020</v>
      </c>
      <c r="D69" s="30"/>
      <c r="E69" s="31"/>
      <c r="F69" s="580"/>
      <c r="G69" s="581"/>
      <c r="H69" s="581"/>
      <c r="I69" s="581"/>
      <c r="J69" s="581"/>
      <c r="K69" s="581"/>
      <c r="L69" s="582"/>
      <c r="M69" s="10"/>
    </row>
    <row r="70" spans="1:15" ht="33" customHeight="1" thickBot="1" x14ac:dyDescent="0.3">
      <c r="A70" s="647"/>
      <c r="B70" s="648"/>
      <c r="C70" s="41" t="s">
        <v>13</v>
      </c>
      <c r="D70" s="42">
        <f t="shared" ref="D70:K70" si="5">SUM(D63:D69)</f>
        <v>0</v>
      </c>
      <c r="E70" s="43">
        <f t="shared" si="5"/>
        <v>0</v>
      </c>
      <c r="F70" s="586">
        <f t="shared" si="5"/>
        <v>0</v>
      </c>
      <c r="G70" s="587">
        <f t="shared" si="5"/>
        <v>0</v>
      </c>
      <c r="H70" s="587">
        <f t="shared" si="5"/>
        <v>0</v>
      </c>
      <c r="I70" s="587">
        <f t="shared" si="5"/>
        <v>0</v>
      </c>
      <c r="J70" s="587">
        <f t="shared" si="5"/>
        <v>0</v>
      </c>
      <c r="K70" s="587">
        <f t="shared" si="5"/>
        <v>0</v>
      </c>
      <c r="L70" s="588">
        <f>SUM(L63:L69)</f>
        <v>0</v>
      </c>
      <c r="M70" s="10"/>
    </row>
    <row r="71" spans="1:15" ht="15.75" thickBot="1" x14ac:dyDescent="0.3">
      <c r="A71" s="589"/>
      <c r="B71" s="590"/>
      <c r="D71" s="591"/>
      <c r="E71" s="592"/>
      <c r="F71" s="592"/>
      <c r="I71" s="593"/>
      <c r="J71" s="593"/>
      <c r="K71" s="593"/>
      <c r="L71" s="593"/>
      <c r="M71" s="593"/>
      <c r="N71" s="593"/>
      <c r="O71" s="593"/>
    </row>
    <row r="72" spans="1:15" s="10" customFormat="1" ht="18.95" customHeight="1" x14ac:dyDescent="0.25">
      <c r="A72" s="665" t="s">
        <v>40</v>
      </c>
      <c r="B72" s="657" t="s">
        <v>41</v>
      </c>
      <c r="C72" s="666" t="s">
        <v>5</v>
      </c>
      <c r="D72" s="663" t="s">
        <v>42</v>
      </c>
      <c r="E72" s="94" t="s">
        <v>43</v>
      </c>
      <c r="F72" s="95"/>
      <c r="G72" s="95"/>
      <c r="H72" s="95"/>
      <c r="I72" s="95"/>
      <c r="J72" s="95"/>
      <c r="K72" s="96"/>
      <c r="L72"/>
      <c r="M72" s="579"/>
    </row>
    <row r="73" spans="1:15" s="10" customFormat="1" ht="93.75" customHeight="1" x14ac:dyDescent="0.25">
      <c r="A73" s="656"/>
      <c r="B73" s="658"/>
      <c r="C73" s="667"/>
      <c r="D73" s="664"/>
      <c r="E73" s="100" t="s">
        <v>14</v>
      </c>
      <c r="F73" s="227" t="s">
        <v>15</v>
      </c>
      <c r="G73" s="101" t="s">
        <v>16</v>
      </c>
      <c r="H73" s="102" t="s">
        <v>17</v>
      </c>
      <c r="I73" s="102" t="s">
        <v>28</v>
      </c>
      <c r="J73" s="103" t="s">
        <v>19</v>
      </c>
      <c r="K73" s="104" t="s">
        <v>20</v>
      </c>
      <c r="L73"/>
    </row>
    <row r="74" spans="1:15" ht="15" customHeight="1" x14ac:dyDescent="0.25">
      <c r="A74" s="630" t="s">
        <v>21</v>
      </c>
      <c r="B74" s="646"/>
      <c r="C74" s="29">
        <v>2014</v>
      </c>
      <c r="D74" s="31"/>
      <c r="E74" s="580"/>
      <c r="F74" s="581"/>
      <c r="G74" s="581"/>
      <c r="H74" s="581"/>
      <c r="I74" s="581"/>
      <c r="J74" s="581"/>
      <c r="K74" s="582"/>
    </row>
    <row r="75" spans="1:15" x14ac:dyDescent="0.25">
      <c r="A75" s="630"/>
      <c r="B75" s="646"/>
      <c r="C75" s="29">
        <v>2015</v>
      </c>
      <c r="D75" s="31"/>
      <c r="E75" s="580"/>
      <c r="F75" s="581"/>
      <c r="G75" s="581"/>
      <c r="H75" s="581"/>
      <c r="I75" s="581"/>
      <c r="J75" s="581"/>
      <c r="K75" s="582"/>
    </row>
    <row r="76" spans="1:15" x14ac:dyDescent="0.25">
      <c r="A76" s="630"/>
      <c r="B76" s="646"/>
      <c r="C76" s="29">
        <v>2016</v>
      </c>
      <c r="D76" s="31"/>
      <c r="E76" s="580"/>
      <c r="F76" s="581"/>
      <c r="G76" s="581"/>
      <c r="H76" s="581"/>
      <c r="I76" s="581"/>
      <c r="J76" s="581"/>
      <c r="K76" s="582"/>
    </row>
    <row r="77" spans="1:15" x14ac:dyDescent="0.25">
      <c r="A77" s="630"/>
      <c r="B77" s="646"/>
      <c r="C77" s="29">
        <v>2017</v>
      </c>
      <c r="D77" s="568"/>
      <c r="E77" s="583"/>
      <c r="F77" s="584"/>
      <c r="G77" s="584"/>
      <c r="H77" s="584"/>
      <c r="I77" s="584"/>
      <c r="J77" s="584"/>
      <c r="K77" s="585"/>
    </row>
    <row r="78" spans="1:15" x14ac:dyDescent="0.25">
      <c r="A78" s="630"/>
      <c r="B78" s="646"/>
      <c r="C78" s="29">
        <v>2018</v>
      </c>
      <c r="D78" s="31"/>
      <c r="E78" s="580"/>
      <c r="F78" s="581"/>
      <c r="G78" s="581"/>
      <c r="H78" s="581"/>
      <c r="I78" s="581"/>
      <c r="J78" s="581"/>
      <c r="K78" s="582"/>
    </row>
    <row r="79" spans="1:15" x14ac:dyDescent="0.25">
      <c r="A79" s="630"/>
      <c r="B79" s="646"/>
      <c r="C79" s="29">
        <v>2019</v>
      </c>
      <c r="D79" s="31"/>
      <c r="E79" s="580"/>
      <c r="F79" s="581"/>
      <c r="G79" s="581"/>
      <c r="H79" s="581"/>
      <c r="I79" s="581"/>
      <c r="J79" s="581"/>
      <c r="K79" s="582"/>
    </row>
    <row r="80" spans="1:15" x14ac:dyDescent="0.25">
      <c r="A80" s="630"/>
      <c r="B80" s="646"/>
      <c r="C80" s="29">
        <v>2020</v>
      </c>
      <c r="D80" s="31"/>
      <c r="E80" s="580"/>
      <c r="F80" s="581"/>
      <c r="G80" s="581"/>
      <c r="H80" s="581"/>
      <c r="I80" s="581"/>
      <c r="J80" s="581"/>
      <c r="K80" s="582"/>
    </row>
    <row r="81" spans="1:17" ht="42" customHeight="1" thickBot="1" x14ac:dyDescent="0.3">
      <c r="A81" s="647"/>
      <c r="B81" s="648"/>
      <c r="C81" s="41" t="s">
        <v>13</v>
      </c>
      <c r="D81" s="43">
        <f t="shared" ref="D81:J81" si="6">SUM(D74:D80)</f>
        <v>0</v>
      </c>
      <c r="E81" s="586">
        <f t="shared" si="6"/>
        <v>0</v>
      </c>
      <c r="F81" s="587">
        <f t="shared" si="6"/>
        <v>0</v>
      </c>
      <c r="G81" s="587">
        <f t="shared" si="6"/>
        <v>0</v>
      </c>
      <c r="H81" s="587">
        <f t="shared" si="6"/>
        <v>0</v>
      </c>
      <c r="I81" s="587">
        <f t="shared" si="6"/>
        <v>0</v>
      </c>
      <c r="J81" s="587">
        <f t="shared" si="6"/>
        <v>0</v>
      </c>
      <c r="K81" s="588">
        <f>SUM(K74:K80)</f>
        <v>0</v>
      </c>
    </row>
    <row r="82" spans="1:17" s="572" customFormat="1" ht="15" customHeight="1" thickBot="1" x14ac:dyDescent="0.4">
      <c r="A82" s="577"/>
      <c r="B82" s="578"/>
    </row>
    <row r="83" spans="1:17" s="572" customFormat="1" ht="24.95" customHeight="1" x14ac:dyDescent="0.25">
      <c r="A83" s="665" t="s">
        <v>44</v>
      </c>
      <c r="B83" s="657" t="s">
        <v>41</v>
      </c>
      <c r="C83" s="666" t="s">
        <v>5</v>
      </c>
      <c r="D83" s="668" t="s">
        <v>45</v>
      </c>
      <c r="E83" s="94" t="s">
        <v>46</v>
      </c>
      <c r="F83" s="95"/>
      <c r="G83" s="95"/>
      <c r="H83" s="95"/>
      <c r="I83" s="95"/>
      <c r="J83" s="95"/>
      <c r="K83" s="96"/>
      <c r="L83" s="10"/>
    </row>
    <row r="84" spans="1:17" s="10" customFormat="1" ht="93.75" customHeight="1" x14ac:dyDescent="0.25">
      <c r="A84" s="656"/>
      <c r="B84" s="658"/>
      <c r="C84" s="667"/>
      <c r="D84" s="669"/>
      <c r="E84" s="100" t="s">
        <v>14</v>
      </c>
      <c r="F84" s="101" t="s">
        <v>15</v>
      </c>
      <c r="G84" s="101" t="s">
        <v>16</v>
      </c>
      <c r="H84" s="102" t="s">
        <v>17</v>
      </c>
      <c r="I84" s="102" t="s">
        <v>28</v>
      </c>
      <c r="J84" s="103" t="s">
        <v>19</v>
      </c>
      <c r="K84" s="104" t="s">
        <v>20</v>
      </c>
      <c r="L84"/>
    </row>
    <row r="85" spans="1:17" s="10" customFormat="1" ht="18" customHeight="1" x14ac:dyDescent="0.25">
      <c r="A85" s="630" t="s">
        <v>21</v>
      </c>
      <c r="B85" s="646"/>
      <c r="C85" s="29">
        <v>2014</v>
      </c>
      <c r="D85" s="31"/>
      <c r="E85" s="580"/>
      <c r="F85" s="581"/>
      <c r="G85" s="581"/>
      <c r="H85" s="581"/>
      <c r="I85" s="581"/>
      <c r="J85" s="581"/>
      <c r="K85" s="582"/>
      <c r="L85"/>
    </row>
    <row r="86" spans="1:17" ht="15.95" customHeight="1" x14ac:dyDescent="0.25">
      <c r="A86" s="630"/>
      <c r="B86" s="646"/>
      <c r="C86" s="29">
        <v>2015</v>
      </c>
      <c r="D86" s="31"/>
      <c r="E86" s="580"/>
      <c r="F86" s="581"/>
      <c r="G86" s="581"/>
      <c r="H86" s="581"/>
      <c r="I86" s="581"/>
      <c r="J86" s="581"/>
      <c r="K86" s="582"/>
    </row>
    <row r="87" spans="1:17" x14ac:dyDescent="0.25">
      <c r="A87" s="630"/>
      <c r="B87" s="646"/>
      <c r="C87" s="29">
        <v>2016</v>
      </c>
      <c r="D87" s="31"/>
      <c r="E87" s="580"/>
      <c r="F87" s="581"/>
      <c r="G87" s="581"/>
      <c r="H87" s="581"/>
      <c r="I87" s="581"/>
      <c r="J87" s="581"/>
      <c r="K87" s="582"/>
    </row>
    <row r="88" spans="1:17" x14ac:dyDescent="0.25">
      <c r="A88" s="630"/>
      <c r="B88" s="646"/>
      <c r="C88" s="29">
        <v>2017</v>
      </c>
      <c r="D88" s="568"/>
      <c r="E88" s="583"/>
      <c r="F88" s="584"/>
      <c r="G88" s="584"/>
      <c r="H88" s="584"/>
      <c r="I88" s="584"/>
      <c r="J88" s="584"/>
      <c r="K88" s="585"/>
    </row>
    <row r="89" spans="1:17" x14ac:dyDescent="0.25">
      <c r="A89" s="630"/>
      <c r="B89" s="646"/>
      <c r="C89" s="29">
        <v>2018</v>
      </c>
      <c r="D89" s="31"/>
      <c r="E89" s="580"/>
      <c r="F89" s="581"/>
      <c r="G89" s="581"/>
      <c r="H89" s="581"/>
      <c r="I89" s="581"/>
      <c r="J89" s="581"/>
      <c r="K89" s="582"/>
      <c r="L89" s="10"/>
    </row>
    <row r="90" spans="1:17" x14ac:dyDescent="0.25">
      <c r="A90" s="630"/>
      <c r="B90" s="646"/>
      <c r="C90" s="29">
        <v>2019</v>
      </c>
      <c r="D90" s="31"/>
      <c r="E90" s="580"/>
      <c r="F90" s="581"/>
      <c r="G90" s="581"/>
      <c r="H90" s="581"/>
      <c r="I90" s="581"/>
      <c r="J90" s="581"/>
      <c r="K90" s="582"/>
    </row>
    <row r="91" spans="1:17" x14ac:dyDescent="0.25">
      <c r="A91" s="630"/>
      <c r="B91" s="646"/>
      <c r="C91" s="29">
        <v>2020</v>
      </c>
      <c r="D91" s="31"/>
      <c r="E91" s="580"/>
      <c r="F91" s="581"/>
      <c r="G91" s="581"/>
      <c r="H91" s="581"/>
      <c r="I91" s="581"/>
      <c r="J91" s="581"/>
      <c r="K91" s="582"/>
    </row>
    <row r="92" spans="1:17" ht="18.95" customHeight="1" thickBot="1" x14ac:dyDescent="0.3">
      <c r="A92" s="647"/>
      <c r="B92" s="648"/>
      <c r="C92" s="41" t="s">
        <v>13</v>
      </c>
      <c r="D92" s="43">
        <f t="shared" ref="D92:J92" si="7">SUM(D85:D91)</f>
        <v>0</v>
      </c>
      <c r="E92" s="586">
        <f t="shared" si="7"/>
        <v>0</v>
      </c>
      <c r="F92" s="587">
        <f t="shared" si="7"/>
        <v>0</v>
      </c>
      <c r="G92" s="587">
        <f t="shared" si="7"/>
        <v>0</v>
      </c>
      <c r="H92" s="587">
        <f t="shared" si="7"/>
        <v>0</v>
      </c>
      <c r="I92" s="587">
        <f t="shared" si="7"/>
        <v>0</v>
      </c>
      <c r="J92" s="587">
        <f t="shared" si="7"/>
        <v>0</v>
      </c>
      <c r="K92" s="588">
        <f>SUM(K85:K91)</f>
        <v>0</v>
      </c>
    </row>
    <row r="93" spans="1:17" s="572" customFormat="1" ht="18.75" customHeight="1" thickBot="1" x14ac:dyDescent="0.4">
      <c r="A93" s="577"/>
      <c r="B93" s="578"/>
      <c r="L93" s="594"/>
      <c r="M93" s="594"/>
      <c r="N93" s="594"/>
      <c r="O93" s="594"/>
      <c r="P93" s="594"/>
      <c r="Q93" s="594"/>
    </row>
    <row r="94" spans="1:17" x14ac:dyDescent="0.25">
      <c r="A94" s="655" t="s">
        <v>47</v>
      </c>
      <c r="B94" s="657" t="s">
        <v>48</v>
      </c>
      <c r="C94" s="562" t="s">
        <v>5</v>
      </c>
      <c r="D94" s="108" t="s">
        <v>49</v>
      </c>
      <c r="E94" s="109"/>
      <c r="F94" s="109"/>
      <c r="G94" s="110"/>
      <c r="H94" s="10"/>
      <c r="I94" s="10"/>
      <c r="J94" s="10"/>
      <c r="K94" s="10"/>
      <c r="O94" s="572"/>
      <c r="P94" s="572"/>
    </row>
    <row r="95" spans="1:17" s="572" customFormat="1" ht="64.5" x14ac:dyDescent="0.25">
      <c r="A95" s="656"/>
      <c r="B95" s="658"/>
      <c r="C95" s="563"/>
      <c r="D95" s="98" t="s">
        <v>50</v>
      </c>
      <c r="E95" s="99" t="s">
        <v>51</v>
      </c>
      <c r="F95" s="99" t="s">
        <v>52</v>
      </c>
      <c r="G95" s="112" t="s">
        <v>13</v>
      </c>
      <c r="H95" s="10"/>
      <c r="I95" s="10"/>
      <c r="J95" s="10"/>
      <c r="K95" s="10"/>
      <c r="L95" s="10"/>
      <c r="M95" s="10"/>
      <c r="N95" s="10"/>
    </row>
    <row r="96" spans="1:17" s="10" customFormat="1" ht="26.25" customHeight="1" x14ac:dyDescent="0.25">
      <c r="A96" s="630" t="s">
        <v>21</v>
      </c>
      <c r="B96" s="646"/>
      <c r="C96" s="29">
        <v>2015</v>
      </c>
      <c r="D96" s="30"/>
      <c r="E96" s="31"/>
      <c r="F96" s="31"/>
      <c r="G96" s="595">
        <f t="shared" ref="G96:G101" si="8">SUM(D96:F96)</f>
        <v>0</v>
      </c>
      <c r="H96"/>
      <c r="I96"/>
      <c r="J96"/>
      <c r="K96"/>
    </row>
    <row r="97" spans="1:16" s="10" customFormat="1" ht="16.5" customHeight="1" x14ac:dyDescent="0.25">
      <c r="A97" s="630"/>
      <c r="B97" s="646"/>
      <c r="C97" s="29">
        <v>2016</v>
      </c>
      <c r="D97" s="30"/>
      <c r="E97" s="31"/>
      <c r="F97" s="31"/>
      <c r="G97" s="595">
        <f t="shared" si="8"/>
        <v>0</v>
      </c>
      <c r="H97"/>
      <c r="I97"/>
      <c r="J97"/>
      <c r="K97"/>
      <c r="L97"/>
      <c r="M97"/>
      <c r="N97"/>
    </row>
    <row r="98" spans="1:16" x14ac:dyDescent="0.25">
      <c r="A98" s="630"/>
      <c r="B98" s="646"/>
      <c r="C98" s="29">
        <v>2017</v>
      </c>
      <c r="D98" s="567"/>
      <c r="E98" s="568"/>
      <c r="F98" s="568"/>
      <c r="G98" s="595">
        <f t="shared" si="8"/>
        <v>0</v>
      </c>
    </row>
    <row r="99" spans="1:16" x14ac:dyDescent="0.25">
      <c r="A99" s="630"/>
      <c r="B99" s="646"/>
      <c r="C99" s="29">
        <v>2018</v>
      </c>
      <c r="D99" s="30"/>
      <c r="E99" s="31"/>
      <c r="F99" s="31"/>
      <c r="G99" s="595">
        <f t="shared" si="8"/>
        <v>0</v>
      </c>
    </row>
    <row r="100" spans="1:16" x14ac:dyDescent="0.25">
      <c r="A100" s="630"/>
      <c r="B100" s="646"/>
      <c r="C100" s="29">
        <v>2019</v>
      </c>
      <c r="D100" s="30"/>
      <c r="E100" s="31"/>
      <c r="F100" s="31"/>
      <c r="G100" s="595">
        <f t="shared" si="8"/>
        <v>0</v>
      </c>
    </row>
    <row r="101" spans="1:16" x14ac:dyDescent="0.25">
      <c r="A101" s="630"/>
      <c r="B101" s="646"/>
      <c r="C101" s="29">
        <v>2020</v>
      </c>
      <c r="D101" s="30"/>
      <c r="E101" s="31"/>
      <c r="F101" s="31"/>
      <c r="G101" s="595">
        <f t="shared" si="8"/>
        <v>0</v>
      </c>
    </row>
    <row r="102" spans="1:16" ht="15.75" thickBot="1" x14ac:dyDescent="0.3">
      <c r="A102" s="647"/>
      <c r="B102" s="648"/>
      <c r="C102" s="41" t="s">
        <v>13</v>
      </c>
      <c r="D102" s="42">
        <f>SUM(D96:D101)</f>
        <v>0</v>
      </c>
      <c r="E102" s="43">
        <f>SUM(E96:E101)</f>
        <v>0</v>
      </c>
      <c r="F102" s="43">
        <f>SUM(F96:F101)</f>
        <v>0</v>
      </c>
      <c r="G102" s="113">
        <f>SUM(G95:G101)</f>
        <v>0</v>
      </c>
    </row>
    <row r="103" spans="1:16" x14ac:dyDescent="0.25">
      <c r="A103" s="596"/>
      <c r="B103" s="597"/>
      <c r="C103" s="598"/>
      <c r="D103" s="598"/>
      <c r="E103" s="599"/>
      <c r="F103" s="599"/>
      <c r="G103" s="599"/>
      <c r="H103" s="599"/>
      <c r="I103" s="599"/>
      <c r="J103" s="600"/>
      <c r="K103" s="594"/>
    </row>
    <row r="104" spans="1:16" ht="21" x14ac:dyDescent="0.35">
      <c r="A104" s="115" t="s">
        <v>53</v>
      </c>
      <c r="B104" s="116"/>
      <c r="C104" s="115"/>
      <c r="D104" s="117"/>
      <c r="E104" s="117"/>
      <c r="F104" s="117"/>
      <c r="G104" s="117"/>
      <c r="H104" s="117"/>
      <c r="I104" s="117"/>
      <c r="J104" s="117"/>
      <c r="K104" s="572"/>
      <c r="L104" s="572"/>
      <c r="O104" s="572"/>
      <c r="P104" s="572"/>
    </row>
    <row r="105" spans="1:16" ht="15.75" thickBot="1" x14ac:dyDescent="0.3">
      <c r="B105" s="9"/>
    </row>
    <row r="106" spans="1:16" s="10" customFormat="1" ht="47.25" customHeight="1" x14ac:dyDescent="0.25">
      <c r="A106" s="659" t="s">
        <v>54</v>
      </c>
      <c r="B106" s="661" t="s">
        <v>55</v>
      </c>
      <c r="C106" s="644" t="s">
        <v>5</v>
      </c>
      <c r="D106" s="118" t="s">
        <v>56</v>
      </c>
      <c r="E106" s="118"/>
      <c r="F106" s="119"/>
      <c r="G106" s="119"/>
      <c r="H106" s="120" t="s">
        <v>57</v>
      </c>
      <c r="I106" s="118"/>
      <c r="J106" s="121"/>
    </row>
    <row r="107" spans="1:16" s="10" customFormat="1" ht="87.75" customHeight="1" x14ac:dyDescent="0.25">
      <c r="A107" s="660"/>
      <c r="B107" s="662"/>
      <c r="C107" s="645"/>
      <c r="D107" s="122" t="s">
        <v>58</v>
      </c>
      <c r="E107" s="123" t="s">
        <v>59</v>
      </c>
      <c r="F107" s="124" t="s">
        <v>60</v>
      </c>
      <c r="G107" s="125" t="s">
        <v>61</v>
      </c>
      <c r="H107" s="122" t="s">
        <v>62</v>
      </c>
      <c r="I107" s="123" t="s">
        <v>63</v>
      </c>
      <c r="J107" s="126" t="s">
        <v>64</v>
      </c>
    </row>
    <row r="108" spans="1:16" x14ac:dyDescent="0.25">
      <c r="A108" s="630" t="s">
        <v>21</v>
      </c>
      <c r="B108" s="646"/>
      <c r="C108" s="127">
        <v>2014</v>
      </c>
      <c r="D108" s="601"/>
      <c r="E108" s="581"/>
      <c r="F108" s="602"/>
      <c r="G108" s="603">
        <f>SUM(D108:F108)</f>
        <v>0</v>
      </c>
      <c r="H108" s="601"/>
      <c r="I108" s="581"/>
      <c r="J108" s="582"/>
    </row>
    <row r="109" spans="1:16" x14ac:dyDescent="0.25">
      <c r="A109" s="630"/>
      <c r="B109" s="646"/>
      <c r="C109" s="127">
        <v>2015</v>
      </c>
      <c r="D109" s="601"/>
      <c r="E109" s="581"/>
      <c r="F109" s="602"/>
      <c r="G109" s="603">
        <f t="shared" ref="G109:G114" si="9">SUM(D109:F109)</f>
        <v>0</v>
      </c>
      <c r="H109" s="601"/>
      <c r="I109" s="581"/>
      <c r="J109" s="582"/>
    </row>
    <row r="110" spans="1:16" x14ac:dyDescent="0.25">
      <c r="A110" s="630"/>
      <c r="B110" s="646"/>
      <c r="C110" s="127">
        <v>2016</v>
      </c>
      <c r="D110" s="601"/>
      <c r="E110" s="581"/>
      <c r="F110" s="602"/>
      <c r="G110" s="603">
        <f t="shared" si="9"/>
        <v>0</v>
      </c>
      <c r="H110" s="601"/>
      <c r="I110" s="581"/>
      <c r="J110" s="582"/>
    </row>
    <row r="111" spans="1:16" x14ac:dyDescent="0.25">
      <c r="A111" s="630"/>
      <c r="B111" s="646"/>
      <c r="C111" s="127">
        <v>2017</v>
      </c>
      <c r="D111" s="604"/>
      <c r="E111" s="584"/>
      <c r="F111" s="605"/>
      <c r="G111" s="603">
        <f t="shared" si="9"/>
        <v>0</v>
      </c>
      <c r="H111" s="606"/>
      <c r="I111" s="607"/>
      <c r="J111" s="608"/>
    </row>
    <row r="112" spans="1:16" x14ac:dyDescent="0.25">
      <c r="A112" s="630"/>
      <c r="B112" s="646"/>
      <c r="C112" s="127">
        <v>2018</v>
      </c>
      <c r="D112" s="601"/>
      <c r="E112" s="581"/>
      <c r="F112" s="602"/>
      <c r="G112" s="603">
        <f t="shared" si="9"/>
        <v>0</v>
      </c>
      <c r="H112" s="601"/>
      <c r="I112" s="581"/>
      <c r="J112" s="582"/>
    </row>
    <row r="113" spans="1:19" x14ac:dyDescent="0.25">
      <c r="A113" s="630"/>
      <c r="B113" s="646"/>
      <c r="C113" s="127">
        <v>2019</v>
      </c>
      <c r="D113" s="601"/>
      <c r="E113" s="581"/>
      <c r="F113" s="602"/>
      <c r="G113" s="603">
        <f t="shared" si="9"/>
        <v>0</v>
      </c>
      <c r="H113" s="601"/>
      <c r="I113" s="581"/>
      <c r="J113" s="582"/>
    </row>
    <row r="114" spans="1:19" x14ac:dyDescent="0.25">
      <c r="A114" s="630"/>
      <c r="B114" s="646"/>
      <c r="C114" s="127">
        <v>2020</v>
      </c>
      <c r="D114" s="601"/>
      <c r="E114" s="581"/>
      <c r="F114" s="602"/>
      <c r="G114" s="603">
        <f t="shared" si="9"/>
        <v>0</v>
      </c>
      <c r="H114" s="601"/>
      <c r="I114" s="581"/>
      <c r="J114" s="582"/>
    </row>
    <row r="115" spans="1:19" ht="30.6" customHeight="1" thickBot="1" x14ac:dyDescent="0.3">
      <c r="A115" s="647"/>
      <c r="B115" s="648"/>
      <c r="C115" s="134" t="s">
        <v>13</v>
      </c>
      <c r="D115" s="609">
        <f t="shared" ref="D115:J115" si="10">SUM(D108:D114)</f>
        <v>0</v>
      </c>
      <c r="E115" s="587">
        <f t="shared" si="10"/>
        <v>0</v>
      </c>
      <c r="F115" s="610">
        <f t="shared" si="10"/>
        <v>0</v>
      </c>
      <c r="G115" s="610">
        <f t="shared" si="10"/>
        <v>0</v>
      </c>
      <c r="H115" s="609">
        <f t="shared" si="10"/>
        <v>0</v>
      </c>
      <c r="I115" s="587">
        <f t="shared" si="10"/>
        <v>0</v>
      </c>
      <c r="J115" s="136">
        <f t="shared" si="10"/>
        <v>0</v>
      </c>
    </row>
    <row r="116" spans="1:19" s="572" customFormat="1" ht="17.100000000000001" customHeight="1" thickBot="1" x14ac:dyDescent="0.3">
      <c r="A116" s="611"/>
      <c r="B116" s="597"/>
      <c r="C116" s="612"/>
      <c r="D116" s="613"/>
      <c r="E116" s="594"/>
      <c r="F116" s="594"/>
      <c r="G116" s="594"/>
      <c r="H116" s="614"/>
      <c r="I116" s="594"/>
      <c r="J116" s="594"/>
      <c r="K116" s="600"/>
    </row>
    <row r="117" spans="1:19" s="10" customFormat="1" ht="78" customHeight="1" x14ac:dyDescent="0.3">
      <c r="A117" s="141" t="s">
        <v>65</v>
      </c>
      <c r="B117" s="561" t="s">
        <v>36</v>
      </c>
      <c r="C117" s="143" t="s">
        <v>5</v>
      </c>
      <c r="D117" s="144" t="s">
        <v>66</v>
      </c>
      <c r="E117" s="145" t="s">
        <v>67</v>
      </c>
      <c r="F117" s="145" t="s">
        <v>68</v>
      </c>
      <c r="G117" s="145" t="s">
        <v>69</v>
      </c>
      <c r="H117" s="145" t="s">
        <v>70</v>
      </c>
      <c r="I117" s="146" t="s">
        <v>71</v>
      </c>
      <c r="J117" s="147" t="s">
        <v>72</v>
      </c>
      <c r="K117" s="147" t="s">
        <v>73</v>
      </c>
    </row>
    <row r="118" spans="1:19" x14ac:dyDescent="0.25">
      <c r="A118" s="630" t="s">
        <v>21</v>
      </c>
      <c r="B118" s="646"/>
      <c r="C118" s="29">
        <v>2014</v>
      </c>
      <c r="D118" s="580"/>
      <c r="E118" s="581"/>
      <c r="F118" s="581"/>
      <c r="G118" s="581"/>
      <c r="H118" s="581"/>
      <c r="I118" s="582"/>
      <c r="J118" s="615">
        <f t="shared" ref="J118:K124" si="11">D118+F118+H118</f>
        <v>0</v>
      </c>
      <c r="K118" s="615">
        <f t="shared" si="11"/>
        <v>0</v>
      </c>
    </row>
    <row r="119" spans="1:19" x14ac:dyDescent="0.25">
      <c r="A119" s="630"/>
      <c r="B119" s="646"/>
      <c r="C119" s="29">
        <v>2015</v>
      </c>
      <c r="D119" s="580"/>
      <c r="E119" s="581"/>
      <c r="F119" s="581"/>
      <c r="G119" s="581"/>
      <c r="H119" s="581"/>
      <c r="I119" s="582"/>
      <c r="J119" s="615">
        <f t="shared" si="11"/>
        <v>0</v>
      </c>
      <c r="K119" s="615">
        <f t="shared" si="11"/>
        <v>0</v>
      </c>
    </row>
    <row r="120" spans="1:19" x14ac:dyDescent="0.25">
      <c r="A120" s="630"/>
      <c r="B120" s="646"/>
      <c r="C120" s="29">
        <v>2016</v>
      </c>
      <c r="D120" s="580"/>
      <c r="E120" s="581"/>
      <c r="F120" s="581"/>
      <c r="G120" s="581"/>
      <c r="H120" s="581"/>
      <c r="I120" s="582"/>
      <c r="J120" s="615">
        <f t="shared" si="11"/>
        <v>0</v>
      </c>
      <c r="K120" s="615">
        <f t="shared" si="11"/>
        <v>0</v>
      </c>
    </row>
    <row r="121" spans="1:19" x14ac:dyDescent="0.25">
      <c r="A121" s="630"/>
      <c r="B121" s="646"/>
      <c r="C121" s="29">
        <v>2017</v>
      </c>
      <c r="D121" s="583"/>
      <c r="E121" s="584"/>
      <c r="F121" s="584"/>
      <c r="G121" s="584"/>
      <c r="H121" s="584"/>
      <c r="I121" s="585"/>
      <c r="J121" s="615">
        <f t="shared" si="11"/>
        <v>0</v>
      </c>
      <c r="K121" s="615">
        <f t="shared" si="11"/>
        <v>0</v>
      </c>
    </row>
    <row r="122" spans="1:19" x14ac:dyDescent="0.25">
      <c r="A122" s="630"/>
      <c r="B122" s="646"/>
      <c r="C122" s="29">
        <v>2018</v>
      </c>
      <c r="D122" s="580"/>
      <c r="E122" s="581"/>
      <c r="F122" s="581"/>
      <c r="G122" s="581"/>
      <c r="H122" s="581"/>
      <c r="I122" s="582"/>
      <c r="J122" s="615">
        <f t="shared" si="11"/>
        <v>0</v>
      </c>
      <c r="K122" s="615">
        <f t="shared" si="11"/>
        <v>0</v>
      </c>
    </row>
    <row r="123" spans="1:19" x14ac:dyDescent="0.25">
      <c r="A123" s="630"/>
      <c r="B123" s="646"/>
      <c r="C123" s="29">
        <v>2019</v>
      </c>
      <c r="D123" s="580"/>
      <c r="E123" s="581"/>
      <c r="F123" s="581"/>
      <c r="G123" s="581"/>
      <c r="H123" s="581"/>
      <c r="I123" s="582"/>
      <c r="J123" s="615">
        <f t="shared" si="11"/>
        <v>0</v>
      </c>
      <c r="K123" s="615">
        <f t="shared" si="11"/>
        <v>0</v>
      </c>
    </row>
    <row r="124" spans="1:19" x14ac:dyDescent="0.25">
      <c r="A124" s="630"/>
      <c r="B124" s="646"/>
      <c r="C124" s="29">
        <v>2020</v>
      </c>
      <c r="D124" s="580"/>
      <c r="E124" s="581"/>
      <c r="F124" s="581"/>
      <c r="G124" s="581"/>
      <c r="H124" s="581"/>
      <c r="I124" s="582"/>
      <c r="J124" s="615">
        <f t="shared" si="11"/>
        <v>0</v>
      </c>
      <c r="K124" s="615">
        <f t="shared" si="11"/>
        <v>0</v>
      </c>
    </row>
    <row r="125" spans="1:19" ht="51" customHeight="1" thickBot="1" x14ac:dyDescent="0.3">
      <c r="A125" s="647"/>
      <c r="B125" s="648"/>
      <c r="C125" s="41" t="s">
        <v>13</v>
      </c>
      <c r="D125" s="587">
        <f t="shared" ref="D125" si="12">SUM(D118:D124)</f>
        <v>0</v>
      </c>
      <c r="E125" s="587">
        <f>SUM(E118:E124)</f>
        <v>0</v>
      </c>
      <c r="F125" s="587">
        <f t="shared" ref="F125:I125" si="13">SUM(F118:F124)</f>
        <v>0</v>
      </c>
      <c r="G125" s="587">
        <f t="shared" si="13"/>
        <v>0</v>
      </c>
      <c r="H125" s="587">
        <f t="shared" si="13"/>
        <v>0</v>
      </c>
      <c r="I125" s="587">
        <f t="shared" si="13"/>
        <v>0</v>
      </c>
      <c r="J125" s="588">
        <f>SUM(J118:J124)</f>
        <v>0</v>
      </c>
      <c r="K125" s="588">
        <f>SUM(K118:K124)</f>
        <v>0</v>
      </c>
    </row>
    <row r="126" spans="1:19" s="572" customFormat="1" ht="18.95" customHeight="1" x14ac:dyDescent="0.25">
      <c r="A126" s="616"/>
      <c r="B126" s="597"/>
      <c r="C126" s="598"/>
      <c r="D126" s="598"/>
      <c r="E126" s="599"/>
      <c r="F126" s="599"/>
      <c r="G126" s="599"/>
      <c r="H126" s="594"/>
      <c r="I126" s="594"/>
      <c r="J126" s="594"/>
      <c r="K126" s="594"/>
      <c r="L126" s="594"/>
      <c r="M126" s="594"/>
      <c r="N126" s="594"/>
      <c r="O126" s="594"/>
      <c r="P126" s="594"/>
      <c r="Q126" s="594"/>
      <c r="R126" s="594"/>
      <c r="S126" s="600"/>
    </row>
    <row r="127" spans="1:19" ht="21" x14ac:dyDescent="0.35">
      <c r="A127" s="150" t="s">
        <v>74</v>
      </c>
      <c r="B127" s="151"/>
      <c r="C127" s="150"/>
      <c r="D127" s="152"/>
      <c r="E127" s="152"/>
      <c r="F127" s="152"/>
      <c r="G127" s="152"/>
      <c r="H127" s="152"/>
      <c r="I127" s="152"/>
      <c r="J127" s="152"/>
      <c r="K127" s="152"/>
      <c r="L127" s="152"/>
      <c r="M127" s="152"/>
      <c r="N127" s="152"/>
      <c r="O127" s="152"/>
    </row>
    <row r="128" spans="1:19" ht="21.75" thickBot="1" x14ac:dyDescent="0.4">
      <c r="A128" s="91"/>
      <c r="B128" s="76"/>
    </row>
    <row r="129" spans="1:15" s="10" customFormat="1" ht="27" customHeight="1" x14ac:dyDescent="0.25">
      <c r="A129" s="649" t="s">
        <v>75</v>
      </c>
      <c r="B129" s="651" t="s">
        <v>36</v>
      </c>
      <c r="C129" s="653" t="s">
        <v>76</v>
      </c>
      <c r="D129" s="153" t="s">
        <v>77</v>
      </c>
      <c r="E129" s="154"/>
      <c r="F129" s="154"/>
      <c r="G129" s="155"/>
      <c r="H129" s="156"/>
      <c r="I129" s="627" t="s">
        <v>7</v>
      </c>
      <c r="J129" s="628"/>
      <c r="K129" s="628"/>
      <c r="L129" s="628"/>
      <c r="M129" s="628"/>
      <c r="N129" s="628"/>
      <c r="O129" s="629"/>
    </row>
    <row r="130" spans="1:15" s="10" customFormat="1" ht="110.25" customHeight="1" x14ac:dyDescent="0.25">
      <c r="A130" s="650"/>
      <c r="B130" s="652"/>
      <c r="C130" s="654"/>
      <c r="D130" s="157" t="s">
        <v>78</v>
      </c>
      <c r="E130" s="158" t="s">
        <v>79</v>
      </c>
      <c r="F130" s="158" t="s">
        <v>80</v>
      </c>
      <c r="G130" s="159" t="s">
        <v>81</v>
      </c>
      <c r="H130" s="160" t="s">
        <v>82</v>
      </c>
      <c r="I130" s="161" t="s">
        <v>14</v>
      </c>
      <c r="J130" s="161" t="s">
        <v>15</v>
      </c>
      <c r="K130" s="158" t="s">
        <v>16</v>
      </c>
      <c r="L130" s="157" t="s">
        <v>17</v>
      </c>
      <c r="M130" s="157" t="s">
        <v>28</v>
      </c>
      <c r="N130" s="158" t="s">
        <v>19</v>
      </c>
      <c r="O130" s="162" t="s">
        <v>20</v>
      </c>
    </row>
    <row r="131" spans="1:15" ht="15" customHeight="1" x14ac:dyDescent="0.25">
      <c r="A131" s="632" t="s">
        <v>428</v>
      </c>
      <c r="B131" s="631"/>
      <c r="C131" s="29">
        <v>2014</v>
      </c>
      <c r="D131" s="30"/>
      <c r="E131" s="31"/>
      <c r="F131" s="31"/>
      <c r="G131" s="129">
        <f>SUM(D131:F131)</f>
        <v>0</v>
      </c>
      <c r="H131" s="85"/>
      <c r="I131" s="34"/>
      <c r="J131" s="31"/>
      <c r="K131" s="31"/>
      <c r="L131" s="31"/>
      <c r="M131" s="31"/>
      <c r="N131" s="31"/>
      <c r="O131" s="35"/>
    </row>
    <row r="132" spans="1:15" x14ac:dyDescent="0.25">
      <c r="A132" s="632"/>
      <c r="B132" s="631"/>
      <c r="C132" s="29">
        <v>2015</v>
      </c>
      <c r="D132" s="30"/>
      <c r="E132" s="31"/>
      <c r="F132" s="31"/>
      <c r="G132" s="129">
        <f t="shared" ref="G132:G137" si="14">SUM(D132:F132)</f>
        <v>0</v>
      </c>
      <c r="H132" s="85"/>
      <c r="I132" s="34"/>
      <c r="J132" s="31"/>
      <c r="K132" s="31"/>
      <c r="L132" s="31"/>
      <c r="M132" s="31"/>
      <c r="N132" s="31"/>
      <c r="O132" s="35"/>
    </row>
    <row r="133" spans="1:15" x14ac:dyDescent="0.25">
      <c r="A133" s="632"/>
      <c r="B133" s="631"/>
      <c r="C133" s="29">
        <v>2016</v>
      </c>
      <c r="D133" s="30"/>
      <c r="E133" s="31"/>
      <c r="F133" s="31"/>
      <c r="G133" s="129">
        <f t="shared" si="14"/>
        <v>0</v>
      </c>
      <c r="H133" s="85"/>
      <c r="I133" s="34"/>
      <c r="J133" s="31"/>
      <c r="K133" s="31"/>
      <c r="L133" s="31"/>
      <c r="M133" s="31"/>
      <c r="N133" s="31"/>
      <c r="O133" s="35"/>
    </row>
    <row r="134" spans="1:15" x14ac:dyDescent="0.25">
      <c r="A134" s="632"/>
      <c r="B134" s="631"/>
      <c r="C134" s="29">
        <v>2017</v>
      </c>
      <c r="D134" s="567"/>
      <c r="E134" s="568"/>
      <c r="F134" s="568"/>
      <c r="G134" s="129">
        <f t="shared" si="14"/>
        <v>0</v>
      </c>
      <c r="H134" s="85"/>
      <c r="I134" s="570"/>
      <c r="J134" s="568"/>
      <c r="K134" s="568"/>
      <c r="L134" s="568"/>
      <c r="M134" s="568"/>
      <c r="N134" s="568"/>
      <c r="O134" s="571"/>
    </row>
    <row r="135" spans="1:15" x14ac:dyDescent="0.25">
      <c r="A135" s="632"/>
      <c r="B135" s="631"/>
      <c r="C135" s="29">
        <v>2018</v>
      </c>
      <c r="D135" s="30"/>
      <c r="E135" s="31"/>
      <c r="F135" s="31"/>
      <c r="G135" s="129">
        <f t="shared" si="14"/>
        <v>0</v>
      </c>
      <c r="H135" s="85"/>
      <c r="I135" s="34"/>
      <c r="J135" s="31"/>
      <c r="K135" s="31"/>
      <c r="L135" s="31"/>
      <c r="M135" s="31"/>
      <c r="N135" s="31"/>
      <c r="O135" s="35"/>
    </row>
    <row r="136" spans="1:15" x14ac:dyDescent="0.25">
      <c r="A136" s="632"/>
      <c r="B136" s="631"/>
      <c r="C136" s="29">
        <v>2019</v>
      </c>
      <c r="D136" s="30"/>
      <c r="E136" s="31"/>
      <c r="F136" s="31"/>
      <c r="G136" s="129">
        <f t="shared" si="14"/>
        <v>0</v>
      </c>
      <c r="H136" s="85"/>
      <c r="I136" s="34"/>
      <c r="J136" s="31"/>
      <c r="K136" s="31"/>
      <c r="L136" s="31"/>
      <c r="M136" s="31"/>
      <c r="N136" s="31"/>
      <c r="O136" s="35"/>
    </row>
    <row r="137" spans="1:15" x14ac:dyDescent="0.25">
      <c r="A137" s="632"/>
      <c r="B137" s="631"/>
      <c r="C137" s="29">
        <v>2020</v>
      </c>
      <c r="D137" s="30">
        <f>1+3</f>
        <v>4</v>
      </c>
      <c r="E137" s="31"/>
      <c r="F137" s="31"/>
      <c r="G137" s="129">
        <f t="shared" si="14"/>
        <v>4</v>
      </c>
      <c r="H137" s="85">
        <v>6</v>
      </c>
      <c r="I137" s="34">
        <f>1+2</f>
        <v>3</v>
      </c>
      <c r="J137" s="31"/>
      <c r="K137" s="31"/>
      <c r="L137" s="31"/>
      <c r="M137" s="31">
        <v>1</v>
      </c>
      <c r="N137" s="31"/>
      <c r="O137" s="35"/>
    </row>
    <row r="138" spans="1:15" ht="15.95" customHeight="1" thickBot="1" x14ac:dyDescent="0.3">
      <c r="A138" s="633"/>
      <c r="B138" s="634"/>
      <c r="C138" s="41" t="s">
        <v>13</v>
      </c>
      <c r="D138" s="42">
        <f>SUM(D131:D137)</f>
        <v>4</v>
      </c>
      <c r="E138" s="43">
        <f>SUM(E131:E137)</f>
        <v>0</v>
      </c>
      <c r="F138" s="43">
        <f>SUM(F131:F137)</f>
        <v>0</v>
      </c>
      <c r="G138" s="135">
        <f t="shared" ref="G138:O138" si="15">SUM(G131:G137)</f>
        <v>4</v>
      </c>
      <c r="H138" s="163">
        <f t="shared" si="15"/>
        <v>6</v>
      </c>
      <c r="I138" s="46">
        <f t="shared" si="15"/>
        <v>3</v>
      </c>
      <c r="J138" s="43">
        <f t="shared" si="15"/>
        <v>0</v>
      </c>
      <c r="K138" s="43">
        <f t="shared" si="15"/>
        <v>0</v>
      </c>
      <c r="L138" s="43">
        <f t="shared" si="15"/>
        <v>0</v>
      </c>
      <c r="M138" s="43">
        <f t="shared" si="15"/>
        <v>1</v>
      </c>
      <c r="N138" s="43">
        <f t="shared" si="15"/>
        <v>0</v>
      </c>
      <c r="O138" s="47">
        <f t="shared" si="15"/>
        <v>0</v>
      </c>
    </row>
    <row r="139" spans="1:15" ht="15.75" thickBot="1" x14ac:dyDescent="0.3">
      <c r="B139" s="9"/>
    </row>
    <row r="140" spans="1:15" ht="19.5" customHeight="1" x14ac:dyDescent="0.25">
      <c r="A140" s="635" t="s">
        <v>83</v>
      </c>
      <c r="B140" s="637" t="s">
        <v>84</v>
      </c>
      <c r="C140" s="639" t="s">
        <v>5</v>
      </c>
      <c r="D140" s="639" t="s">
        <v>77</v>
      </c>
      <c r="E140" s="639"/>
      <c r="F140" s="639"/>
      <c r="G140" s="641"/>
      <c r="H140" s="642" t="s">
        <v>85</v>
      </c>
      <c r="I140" s="639"/>
      <c r="J140" s="639"/>
      <c r="K140" s="639"/>
      <c r="L140" s="643"/>
    </row>
    <row r="141" spans="1:15" ht="102.75" x14ac:dyDescent="0.25">
      <c r="A141" s="636"/>
      <c r="B141" s="638"/>
      <c r="C141" s="640"/>
      <c r="D141" s="164" t="s">
        <v>86</v>
      </c>
      <c r="E141" s="165" t="s">
        <v>87</v>
      </c>
      <c r="F141" s="164" t="s">
        <v>88</v>
      </c>
      <c r="G141" s="166" t="s">
        <v>89</v>
      </c>
      <c r="H141" s="167" t="s">
        <v>90</v>
      </c>
      <c r="I141" s="164" t="s">
        <v>91</v>
      </c>
      <c r="J141" s="164" t="s">
        <v>92</v>
      </c>
      <c r="K141" s="164" t="s">
        <v>93</v>
      </c>
      <c r="L141" s="168" t="s">
        <v>94</v>
      </c>
    </row>
    <row r="142" spans="1:15" ht="15" customHeight="1" x14ac:dyDescent="0.25">
      <c r="A142" s="709"/>
      <c r="B142" s="710"/>
      <c r="C142" s="169">
        <v>2014</v>
      </c>
      <c r="D142" s="170"/>
      <c r="E142" s="67"/>
      <c r="F142" s="67"/>
      <c r="G142" s="171">
        <f>SUM(D142:F142)</f>
        <v>0</v>
      </c>
      <c r="H142" s="66"/>
      <c r="I142" s="67"/>
      <c r="J142" s="67"/>
      <c r="K142" s="67"/>
      <c r="L142" s="68"/>
    </row>
    <row r="143" spans="1:15" x14ac:dyDescent="0.25">
      <c r="A143" s="630"/>
      <c r="B143" s="646"/>
      <c r="C143" s="29">
        <v>2015</v>
      </c>
      <c r="D143" s="30"/>
      <c r="E143" s="31"/>
      <c r="F143" s="31"/>
      <c r="G143" s="171">
        <f t="shared" ref="G143:G148" si="16">SUM(D143:F143)</f>
        <v>0</v>
      </c>
      <c r="H143" s="34"/>
      <c r="I143" s="31"/>
      <c r="J143" s="31"/>
      <c r="K143" s="31"/>
      <c r="L143" s="35"/>
    </row>
    <row r="144" spans="1:15" x14ac:dyDescent="0.25">
      <c r="A144" s="630"/>
      <c r="B144" s="646"/>
      <c r="C144" s="29">
        <v>2016</v>
      </c>
      <c r="D144" s="30"/>
      <c r="E144" s="31"/>
      <c r="F144" s="31"/>
      <c r="G144" s="171">
        <f t="shared" si="16"/>
        <v>0</v>
      </c>
      <c r="H144" s="34"/>
      <c r="I144" s="31"/>
      <c r="J144" s="31"/>
      <c r="K144" s="31"/>
      <c r="L144" s="35"/>
    </row>
    <row r="145" spans="1:15" x14ac:dyDescent="0.25">
      <c r="A145" s="630"/>
      <c r="B145" s="646"/>
      <c r="C145" s="29">
        <v>2017</v>
      </c>
      <c r="D145" s="567"/>
      <c r="E145" s="568"/>
      <c r="F145" s="568"/>
      <c r="G145" s="171">
        <f t="shared" si="16"/>
        <v>0</v>
      </c>
      <c r="H145" s="570"/>
      <c r="I145" s="568"/>
      <c r="J145" s="568"/>
      <c r="K145" s="568"/>
      <c r="L145" s="571"/>
    </row>
    <row r="146" spans="1:15" x14ac:dyDescent="0.25">
      <c r="A146" s="630"/>
      <c r="B146" s="646"/>
      <c r="C146" s="29">
        <v>2018</v>
      </c>
      <c r="D146" s="30"/>
      <c r="E146" s="31"/>
      <c r="F146" s="31"/>
      <c r="G146" s="171">
        <f t="shared" si="16"/>
        <v>0</v>
      </c>
      <c r="H146" s="34"/>
      <c r="I146" s="31"/>
      <c r="J146" s="31"/>
      <c r="K146" s="31"/>
      <c r="L146" s="35"/>
    </row>
    <row r="147" spans="1:15" x14ac:dyDescent="0.25">
      <c r="A147" s="630"/>
      <c r="B147" s="646"/>
      <c r="C147" s="29">
        <v>2019</v>
      </c>
      <c r="D147" s="30"/>
      <c r="E147" s="31"/>
      <c r="F147" s="31"/>
      <c r="G147" s="171">
        <f t="shared" si="16"/>
        <v>0</v>
      </c>
      <c r="H147" s="34"/>
      <c r="I147" s="31"/>
      <c r="J147" s="31"/>
      <c r="K147" s="31"/>
      <c r="L147" s="35"/>
    </row>
    <row r="148" spans="1:15" x14ac:dyDescent="0.25">
      <c r="A148" s="630"/>
      <c r="B148" s="646"/>
      <c r="C148" s="29">
        <v>2020</v>
      </c>
      <c r="D148" s="30">
        <v>3624</v>
      </c>
      <c r="E148" s="31"/>
      <c r="F148" s="31"/>
      <c r="G148" s="171">
        <f t="shared" si="16"/>
        <v>3624</v>
      </c>
      <c r="H148" s="34">
        <v>7</v>
      </c>
      <c r="I148" s="31"/>
      <c r="J148" s="31">
        <f>621+2977</f>
        <v>3598</v>
      </c>
      <c r="K148" s="31">
        <v>17</v>
      </c>
      <c r="L148" s="35">
        <v>2</v>
      </c>
    </row>
    <row r="149" spans="1:15" ht="15.75" thickBot="1" x14ac:dyDescent="0.3">
      <c r="A149" s="647"/>
      <c r="B149" s="648"/>
      <c r="C149" s="41" t="s">
        <v>13</v>
      </c>
      <c r="D149" s="42">
        <f t="shared" ref="D149:L149" si="17">SUM(D142:D148)</f>
        <v>3624</v>
      </c>
      <c r="E149" s="43">
        <f t="shared" si="17"/>
        <v>0</v>
      </c>
      <c r="F149" s="43">
        <f t="shared" si="17"/>
        <v>0</v>
      </c>
      <c r="G149" s="45">
        <f t="shared" si="17"/>
        <v>3624</v>
      </c>
      <c r="H149" s="46">
        <f t="shared" si="17"/>
        <v>7</v>
      </c>
      <c r="I149" s="43">
        <f t="shared" si="17"/>
        <v>0</v>
      </c>
      <c r="J149" s="43">
        <f t="shared" si="17"/>
        <v>3598</v>
      </c>
      <c r="K149" s="43">
        <f t="shared" si="17"/>
        <v>17</v>
      </c>
      <c r="L149" s="47">
        <f t="shared" si="17"/>
        <v>2</v>
      </c>
    </row>
    <row r="150" spans="1:15" x14ac:dyDescent="0.25">
      <c r="B150" s="9"/>
    </row>
    <row r="151" spans="1:15" x14ac:dyDescent="0.25">
      <c r="B151" s="9"/>
    </row>
    <row r="152" spans="1:15" ht="21" x14ac:dyDescent="0.35">
      <c r="A152" s="172" t="s">
        <v>95</v>
      </c>
      <c r="B152" s="55"/>
      <c r="C152" s="54"/>
      <c r="D152" s="56"/>
      <c r="E152" s="56"/>
      <c r="F152" s="56"/>
      <c r="G152" s="56"/>
      <c r="H152" s="572"/>
      <c r="I152" s="572"/>
      <c r="J152" s="572"/>
      <c r="K152" s="572"/>
      <c r="L152" s="572"/>
      <c r="M152" s="572"/>
      <c r="N152" s="572"/>
      <c r="O152" s="572"/>
    </row>
    <row r="153" spans="1:15" ht="15.75" thickBot="1" x14ac:dyDescent="0.3">
      <c r="A153" s="75"/>
      <c r="B153" s="76"/>
    </row>
    <row r="154" spans="1:15" s="10" customFormat="1" ht="65.25" x14ac:dyDescent="0.3">
      <c r="A154" s="173" t="s">
        <v>96</v>
      </c>
      <c r="B154" s="174" t="s">
        <v>97</v>
      </c>
      <c r="C154" s="175" t="s">
        <v>98</v>
      </c>
      <c r="D154" s="176" t="s">
        <v>99</v>
      </c>
      <c r="E154" s="177" t="s">
        <v>100</v>
      </c>
      <c r="F154" s="177" t="s">
        <v>101</v>
      </c>
      <c r="G154" s="178" t="s">
        <v>102</v>
      </c>
    </row>
    <row r="155" spans="1:15" ht="15" customHeight="1" x14ac:dyDescent="0.25">
      <c r="A155" s="623" t="s">
        <v>21</v>
      </c>
      <c r="B155" s="624"/>
      <c r="C155" s="29">
        <v>2014</v>
      </c>
      <c r="D155" s="30"/>
      <c r="E155" s="31"/>
      <c r="F155" s="31"/>
      <c r="G155" s="35"/>
    </row>
    <row r="156" spans="1:15" x14ac:dyDescent="0.25">
      <c r="A156" s="623"/>
      <c r="B156" s="624"/>
      <c r="C156" s="29">
        <v>2015</v>
      </c>
      <c r="D156" s="30"/>
      <c r="E156" s="31"/>
      <c r="F156" s="31"/>
      <c r="G156" s="35"/>
    </row>
    <row r="157" spans="1:15" x14ac:dyDescent="0.25">
      <c r="A157" s="623"/>
      <c r="B157" s="624"/>
      <c r="C157" s="29">
        <v>2016</v>
      </c>
      <c r="D157" s="30"/>
      <c r="E157" s="31"/>
      <c r="F157" s="31"/>
      <c r="G157" s="35"/>
    </row>
    <row r="158" spans="1:15" x14ac:dyDescent="0.25">
      <c r="A158" s="623"/>
      <c r="B158" s="624"/>
      <c r="C158" s="29">
        <v>2017</v>
      </c>
      <c r="D158" s="567"/>
      <c r="E158" s="568"/>
      <c r="F158" s="568"/>
      <c r="G158" s="571"/>
    </row>
    <row r="159" spans="1:15" x14ac:dyDescent="0.25">
      <c r="A159" s="623"/>
      <c r="B159" s="624"/>
      <c r="C159" s="29">
        <v>2018</v>
      </c>
      <c r="D159" s="30"/>
      <c r="E159" s="31"/>
      <c r="F159" s="31"/>
      <c r="G159" s="35"/>
    </row>
    <row r="160" spans="1:15" x14ac:dyDescent="0.25">
      <c r="A160" s="623"/>
      <c r="B160" s="624"/>
      <c r="C160" s="29">
        <v>2019</v>
      </c>
      <c r="D160" s="30"/>
      <c r="E160" s="31"/>
      <c r="F160" s="31"/>
      <c r="G160" s="35"/>
    </row>
    <row r="161" spans="1:10" x14ac:dyDescent="0.25">
      <c r="A161" s="623"/>
      <c r="B161" s="624"/>
      <c r="C161" s="29">
        <v>2020</v>
      </c>
      <c r="D161" s="179"/>
      <c r="E161" s="180"/>
      <c r="F161" s="180"/>
      <c r="G161" s="181"/>
    </row>
    <row r="162" spans="1:10" ht="15.75" thickBot="1" x14ac:dyDescent="0.3">
      <c r="A162" s="625"/>
      <c r="B162" s="626"/>
      <c r="C162" s="41" t="s">
        <v>13</v>
      </c>
      <c r="D162" s="42">
        <f>SUM(D155:D161)</f>
        <v>0</v>
      </c>
      <c r="E162" s="42">
        <f t="shared" ref="E162:G162" si="18">SUM(E155:E161)</f>
        <v>0</v>
      </c>
      <c r="F162" s="42">
        <f t="shared" si="18"/>
        <v>0</v>
      </c>
      <c r="G162" s="47">
        <f t="shared" si="18"/>
        <v>0</v>
      </c>
    </row>
    <row r="163" spans="1:10" x14ac:dyDescent="0.25">
      <c r="B163" s="9"/>
    </row>
    <row r="164" spans="1:10" ht="15.75" thickBot="1" x14ac:dyDescent="0.3">
      <c r="B164" s="9"/>
    </row>
    <row r="165" spans="1:10" ht="18.75" x14ac:dyDescent="0.3">
      <c r="A165" s="182" t="s">
        <v>103</v>
      </c>
      <c r="B165" s="183" t="s">
        <v>104</v>
      </c>
      <c r="C165" s="617">
        <v>2014</v>
      </c>
      <c r="D165" s="617">
        <v>2015</v>
      </c>
      <c r="E165" s="617">
        <v>2016</v>
      </c>
      <c r="F165" s="617">
        <v>2017</v>
      </c>
      <c r="G165" s="617">
        <v>2018</v>
      </c>
      <c r="H165" s="617">
        <v>2019</v>
      </c>
      <c r="I165" s="618">
        <v>2020</v>
      </c>
    </row>
    <row r="166" spans="1:10" ht="14.1" customHeight="1" x14ac:dyDescent="0.25">
      <c r="A166" s="186" t="s">
        <v>105</v>
      </c>
      <c r="B166" s="565"/>
      <c r="C166" s="188">
        <f>SUM(C167:C169)</f>
        <v>0</v>
      </c>
      <c r="D166" s="188">
        <f t="shared" ref="D166:I166" si="19">SUM(D167:D169)</f>
        <v>0</v>
      </c>
      <c r="E166" s="188">
        <f t="shared" si="19"/>
        <v>0</v>
      </c>
      <c r="F166" s="188">
        <f t="shared" si="19"/>
        <v>0</v>
      </c>
      <c r="G166" s="188">
        <f t="shared" si="19"/>
        <v>0</v>
      </c>
      <c r="H166" s="188">
        <f t="shared" si="19"/>
        <v>0</v>
      </c>
      <c r="I166" s="250">
        <f t="shared" si="19"/>
        <v>5029729.9400000004</v>
      </c>
    </row>
    <row r="167" spans="1:10" ht="15.75" x14ac:dyDescent="0.25">
      <c r="A167" s="190" t="s">
        <v>106</v>
      </c>
      <c r="B167" s="191"/>
      <c r="C167" s="65"/>
      <c r="D167" s="619"/>
      <c r="E167" s="65"/>
      <c r="F167" s="573"/>
      <c r="G167" s="65"/>
      <c r="H167" s="65"/>
      <c r="I167" s="251">
        <f>56179+151009.7+959723.87+125836.06+61111.5+193772.2</f>
        <v>1547632.33</v>
      </c>
    </row>
    <row r="168" spans="1:10" ht="15.75" x14ac:dyDescent="0.25">
      <c r="A168" s="190" t="s">
        <v>107</v>
      </c>
      <c r="B168" s="191"/>
      <c r="C168" s="65"/>
      <c r="D168" s="619"/>
      <c r="E168" s="65"/>
      <c r="F168" s="573"/>
      <c r="G168" s="65"/>
      <c r="H168" s="65"/>
      <c r="I168" s="251">
        <f>300000+365871.02+4950+20852.19+979158.6</f>
        <v>1670831.81</v>
      </c>
      <c r="J168" s="10"/>
    </row>
    <row r="169" spans="1:10" ht="15.75" x14ac:dyDescent="0.25">
      <c r="A169" s="190" t="s">
        <v>108</v>
      </c>
      <c r="B169" s="191"/>
      <c r="C169" s="65"/>
      <c r="D169" s="619"/>
      <c r="E169" s="65"/>
      <c r="F169" s="573"/>
      <c r="G169" s="65"/>
      <c r="H169" s="65"/>
      <c r="I169" s="251">
        <f>267976.26+155600+119310+59494+622080.24+586805.3</f>
        <v>1811265.8</v>
      </c>
      <c r="J169" s="10"/>
    </row>
    <row r="170" spans="1:10" ht="31.5" x14ac:dyDescent="0.25">
      <c r="A170" s="620" t="s">
        <v>109</v>
      </c>
      <c r="B170" s="191"/>
      <c r="C170" s="65"/>
      <c r="D170" s="65"/>
      <c r="E170" s="65"/>
      <c r="F170" s="573"/>
      <c r="G170" s="65"/>
      <c r="H170" s="65"/>
      <c r="I170" s="251">
        <v>4049269.2970000003</v>
      </c>
    </row>
    <row r="171" spans="1:10" ht="16.5" thickBot="1" x14ac:dyDescent="0.3">
      <c r="A171" s="195" t="s">
        <v>110</v>
      </c>
      <c r="B171" s="196"/>
      <c r="C171" s="197">
        <f t="shared" ref="C171:I171" si="20">C166+C170</f>
        <v>0</v>
      </c>
      <c r="D171" s="197">
        <f t="shared" si="20"/>
        <v>0</v>
      </c>
      <c r="E171" s="197">
        <f t="shared" si="20"/>
        <v>0</v>
      </c>
      <c r="F171" s="197">
        <f t="shared" si="20"/>
        <v>0</v>
      </c>
      <c r="G171" s="197">
        <f t="shared" si="20"/>
        <v>0</v>
      </c>
      <c r="H171" s="197">
        <f t="shared" si="20"/>
        <v>0</v>
      </c>
      <c r="I171" s="252">
        <f t="shared" si="20"/>
        <v>9078999.2369999997</v>
      </c>
    </row>
    <row r="173" spans="1:10" x14ac:dyDescent="0.25">
      <c r="I173" s="336"/>
    </row>
    <row r="175" spans="1:10" x14ac:dyDescent="0.25">
      <c r="I175" s="336"/>
    </row>
  </sheetData>
  <mergeCells count="49">
    <mergeCell ref="B10:B11"/>
    <mergeCell ref="C10:C11"/>
    <mergeCell ref="A12:B19"/>
    <mergeCell ref="C21:C22"/>
    <mergeCell ref="A23:B30"/>
    <mergeCell ref="D34:D35"/>
    <mergeCell ref="A36:B43"/>
    <mergeCell ref="A48:A49"/>
    <mergeCell ref="B48:B49"/>
    <mergeCell ref="C48:C49"/>
    <mergeCell ref="D48:D49"/>
    <mergeCell ref="A34:A35"/>
    <mergeCell ref="B34:B35"/>
    <mergeCell ref="C34:C35"/>
    <mergeCell ref="A50:B57"/>
    <mergeCell ref="A61:A62"/>
    <mergeCell ref="B61:B62"/>
    <mergeCell ref="C61:C62"/>
    <mergeCell ref="A63:B70"/>
    <mergeCell ref="D72:D73"/>
    <mergeCell ref="A74:B81"/>
    <mergeCell ref="A83:A84"/>
    <mergeCell ref="B83:B84"/>
    <mergeCell ref="C83:C84"/>
    <mergeCell ref="D83:D84"/>
    <mergeCell ref="A72:A73"/>
    <mergeCell ref="B72:B73"/>
    <mergeCell ref="C72:C73"/>
    <mergeCell ref="A85:B92"/>
    <mergeCell ref="A94:A95"/>
    <mergeCell ref="B94:B95"/>
    <mergeCell ref="A96:B102"/>
    <mergeCell ref="A106:A107"/>
    <mergeCell ref="B106:B107"/>
    <mergeCell ref="C106:C107"/>
    <mergeCell ref="A108:B115"/>
    <mergeCell ref="A118:B125"/>
    <mergeCell ref="A129:A130"/>
    <mergeCell ref="B129:B130"/>
    <mergeCell ref="C129:C130"/>
    <mergeCell ref="A142:B149"/>
    <mergeCell ref="A155:B162"/>
    <mergeCell ref="I129:O129"/>
    <mergeCell ref="A131:B138"/>
    <mergeCell ref="A140:A141"/>
    <mergeCell ref="B140:B141"/>
    <mergeCell ref="C140:C141"/>
    <mergeCell ref="D140:G140"/>
    <mergeCell ref="H140:L140"/>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S171"/>
  <sheetViews>
    <sheetView topLeftCell="A58" workbookViewId="0">
      <selection activeCell="A11" sqref="A11"/>
    </sheetView>
  </sheetViews>
  <sheetFormatPr defaultColWidth="8.85546875" defaultRowHeight="15" x14ac:dyDescent="0.25"/>
  <cols>
    <col min="1" max="1" width="87.28515625" customWidth="1"/>
    <col min="2" max="2" width="29.42578125" customWidth="1"/>
    <col min="3" max="3" width="15.7109375" customWidth="1"/>
    <col min="4" max="4" width="16.140625" customWidth="1"/>
    <col min="5" max="5" width="15.28515625" customWidth="1"/>
    <col min="6" max="6" width="18.42578125" customWidth="1"/>
    <col min="7" max="7" width="15.85546875" customWidth="1"/>
    <col min="8" max="8" width="16" customWidth="1"/>
    <col min="9" max="9" width="16.42578125" customWidth="1"/>
    <col min="10" max="10" width="17" customWidth="1"/>
    <col min="11" max="11" width="16.85546875" customWidth="1"/>
    <col min="12" max="12" width="17" customWidth="1"/>
    <col min="13" max="13" width="15.42578125" customWidth="1"/>
    <col min="14" max="14" width="14.85546875" customWidth="1"/>
    <col min="15" max="15" width="13.140625" customWidth="1"/>
    <col min="16" max="17" width="11.85546875" customWidth="1"/>
    <col min="18" max="18" width="12" customWidth="1"/>
  </cols>
  <sheetData>
    <row r="1" spans="1:17" s="1" customFormat="1" ht="31.5" x14ac:dyDescent="0.5">
      <c r="A1" s="1" t="s">
        <v>0</v>
      </c>
    </row>
    <row r="2" spans="1:17" s="2" customFormat="1" ht="15.75" x14ac:dyDescent="0.25"/>
    <row r="3" spans="1:17" s="2" customFormat="1" ht="15.75" x14ac:dyDescent="0.25">
      <c r="A3" s="3" t="s">
        <v>1</v>
      </c>
    </row>
    <row r="4" spans="1:17" s="2" customFormat="1" ht="15.75" x14ac:dyDescent="0.25">
      <c r="A4" s="4" t="s">
        <v>429</v>
      </c>
    </row>
    <row r="5" spans="1:17" s="2" customFormat="1" ht="15.75" x14ac:dyDescent="0.25">
      <c r="A5" s="5" t="s">
        <v>2</v>
      </c>
    </row>
    <row r="6" spans="1:17" s="2" customFormat="1" ht="15.75" x14ac:dyDescent="0.25"/>
    <row r="8" spans="1:17" ht="21" x14ac:dyDescent="0.35">
      <c r="A8" s="6" t="s">
        <v>3</v>
      </c>
      <c r="B8" s="7"/>
      <c r="C8" s="8"/>
      <c r="D8" s="8"/>
      <c r="E8" s="8"/>
      <c r="F8" s="8"/>
      <c r="G8" s="8"/>
      <c r="H8" s="8"/>
      <c r="I8" s="8"/>
      <c r="J8" s="8"/>
      <c r="K8" s="8"/>
      <c r="L8" s="8"/>
      <c r="M8" s="8"/>
      <c r="N8" s="8"/>
      <c r="O8" s="572"/>
    </row>
    <row r="9" spans="1:17" ht="15.75" thickBot="1" x14ac:dyDescent="0.3">
      <c r="B9" s="9"/>
      <c r="O9" s="10"/>
      <c r="P9" s="10"/>
    </row>
    <row r="10" spans="1:17" s="566" customFormat="1" ht="18.75" x14ac:dyDescent="0.3">
      <c r="A10" s="11"/>
      <c r="B10" s="690" t="s">
        <v>4</v>
      </c>
      <c r="C10" s="692" t="s">
        <v>5</v>
      </c>
      <c r="D10" s="12"/>
      <c r="E10" s="13"/>
      <c r="F10" s="14" t="s">
        <v>6</v>
      </c>
      <c r="G10" s="15"/>
      <c r="H10" s="16"/>
      <c r="I10" s="17" t="s">
        <v>7</v>
      </c>
      <c r="J10" s="13"/>
      <c r="K10" s="13"/>
      <c r="L10" s="13"/>
      <c r="M10" s="13"/>
      <c r="N10" s="13"/>
      <c r="O10" s="18"/>
      <c r="P10" s="10"/>
      <c r="Q10" s="10"/>
    </row>
    <row r="11" spans="1:17" s="10" customFormat="1" ht="90" customHeight="1" x14ac:dyDescent="0.3">
      <c r="A11" s="19" t="s">
        <v>8</v>
      </c>
      <c r="B11" s="691"/>
      <c r="C11" s="693"/>
      <c r="D11" s="20" t="s">
        <v>9</v>
      </c>
      <c r="E11" s="21" t="s">
        <v>10</v>
      </c>
      <c r="F11" s="22" t="s">
        <v>11</v>
      </c>
      <c r="G11" s="23" t="s">
        <v>12</v>
      </c>
      <c r="H11" s="24" t="s">
        <v>13</v>
      </c>
      <c r="I11" s="25" t="s">
        <v>14</v>
      </c>
      <c r="J11" s="26" t="s">
        <v>15</v>
      </c>
      <c r="K11" s="26" t="s">
        <v>16</v>
      </c>
      <c r="L11" s="27" t="s">
        <v>17</v>
      </c>
      <c r="M11" s="27" t="s">
        <v>18</v>
      </c>
      <c r="N11" s="27" t="s">
        <v>19</v>
      </c>
      <c r="O11" s="28" t="s">
        <v>20</v>
      </c>
    </row>
    <row r="12" spans="1:17" ht="15" customHeight="1" x14ac:dyDescent="0.25">
      <c r="A12" s="738" t="s">
        <v>430</v>
      </c>
      <c r="B12" s="737"/>
      <c r="C12" s="29">
        <v>2014</v>
      </c>
      <c r="D12" s="30"/>
      <c r="E12" s="31"/>
      <c r="F12" s="31"/>
      <c r="G12" s="32"/>
      <c r="H12" s="33">
        <f>SUM(D12:G12)</f>
        <v>0</v>
      </c>
      <c r="I12" s="34"/>
      <c r="J12" s="31"/>
      <c r="K12" s="31"/>
      <c r="L12" s="31"/>
      <c r="M12" s="31"/>
      <c r="N12" s="31"/>
      <c r="O12" s="35"/>
      <c r="P12" s="10"/>
      <c r="Q12" s="10"/>
    </row>
    <row r="13" spans="1:17" x14ac:dyDescent="0.25">
      <c r="A13" s="738"/>
      <c r="B13" s="737"/>
      <c r="C13" s="29">
        <v>2015</v>
      </c>
      <c r="D13" s="30"/>
      <c r="E13" s="31"/>
      <c r="F13" s="31"/>
      <c r="G13" s="32"/>
      <c r="H13" s="33">
        <f t="shared" ref="H13:H18" si="0">SUM(D13:G13)</f>
        <v>0</v>
      </c>
      <c r="I13" s="34"/>
      <c r="J13" s="31"/>
      <c r="K13" s="31"/>
      <c r="L13" s="31"/>
      <c r="M13" s="31"/>
      <c r="N13" s="31"/>
      <c r="O13" s="35"/>
      <c r="P13" s="10"/>
      <c r="Q13" s="10"/>
    </row>
    <row r="14" spans="1:17" x14ac:dyDescent="0.25">
      <c r="A14" s="738"/>
      <c r="B14" s="737"/>
      <c r="C14" s="29">
        <v>2016</v>
      </c>
      <c r="D14" s="30"/>
      <c r="E14" s="31"/>
      <c r="F14" s="31"/>
      <c r="G14" s="32"/>
      <c r="H14" s="33">
        <f t="shared" si="0"/>
        <v>0</v>
      </c>
      <c r="I14" s="34"/>
      <c r="J14" s="31"/>
      <c r="K14" s="31"/>
      <c r="L14" s="31"/>
      <c r="M14" s="31"/>
      <c r="N14" s="31"/>
      <c r="O14" s="35"/>
      <c r="P14" s="10"/>
      <c r="Q14" s="10"/>
    </row>
    <row r="15" spans="1:17" x14ac:dyDescent="0.25">
      <c r="A15" s="738"/>
      <c r="B15" s="737"/>
      <c r="C15" s="29">
        <v>2017</v>
      </c>
      <c r="D15" s="567"/>
      <c r="E15" s="568"/>
      <c r="F15" s="568"/>
      <c r="G15" s="569"/>
      <c r="H15" s="33">
        <f t="shared" si="0"/>
        <v>0</v>
      </c>
      <c r="I15" s="570"/>
      <c r="J15" s="568"/>
      <c r="K15" s="568"/>
      <c r="L15" s="568"/>
      <c r="M15" s="568"/>
      <c r="N15" s="568"/>
      <c r="O15" s="571"/>
      <c r="P15" s="10"/>
      <c r="Q15" s="10"/>
    </row>
    <row r="16" spans="1:17" x14ac:dyDescent="0.25">
      <c r="A16" s="738"/>
      <c r="B16" s="737"/>
      <c r="C16" s="29">
        <v>2018</v>
      </c>
      <c r="D16" s="30"/>
      <c r="E16" s="31"/>
      <c r="F16" s="31"/>
      <c r="G16" s="32"/>
      <c r="H16" s="33">
        <f t="shared" si="0"/>
        <v>0</v>
      </c>
      <c r="I16" s="34"/>
      <c r="J16" s="31"/>
      <c r="K16" s="31"/>
      <c r="L16" s="31"/>
      <c r="M16" s="31"/>
      <c r="N16" s="31"/>
      <c r="O16" s="35"/>
      <c r="P16" s="10"/>
      <c r="Q16" s="10"/>
    </row>
    <row r="17" spans="1:17" x14ac:dyDescent="0.25">
      <c r="A17" s="738"/>
      <c r="B17" s="737"/>
      <c r="C17" s="29">
        <v>2019</v>
      </c>
      <c r="D17" s="30"/>
      <c r="E17" s="31"/>
      <c r="F17" s="31"/>
      <c r="G17" s="32"/>
      <c r="H17" s="33">
        <f t="shared" si="0"/>
        <v>0</v>
      </c>
      <c r="I17" s="34"/>
      <c r="J17" s="31"/>
      <c r="K17" s="31"/>
      <c r="L17" s="31"/>
      <c r="M17" s="31"/>
      <c r="N17" s="31"/>
      <c r="O17" s="35"/>
      <c r="P17" s="10"/>
      <c r="Q17" s="10"/>
    </row>
    <row r="18" spans="1:17" x14ac:dyDescent="0.25">
      <c r="A18" s="738"/>
      <c r="B18" s="737"/>
      <c r="C18" s="29">
        <v>2020</v>
      </c>
      <c r="D18" s="30"/>
      <c r="E18" s="31">
        <v>60</v>
      </c>
      <c r="F18" s="31"/>
      <c r="G18" s="32">
        <v>7</v>
      </c>
      <c r="H18" s="33">
        <f t="shared" si="0"/>
        <v>67</v>
      </c>
      <c r="I18" s="34">
        <v>17</v>
      </c>
      <c r="J18" s="31">
        <v>10</v>
      </c>
      <c r="K18" s="31">
        <v>11</v>
      </c>
      <c r="L18" s="31"/>
      <c r="M18" s="31"/>
      <c r="N18" s="31">
        <v>29</v>
      </c>
      <c r="O18" s="35"/>
      <c r="P18" s="10"/>
      <c r="Q18" s="10"/>
    </row>
    <row r="19" spans="1:17" ht="77.25" customHeight="1" thickBot="1" x14ac:dyDescent="0.3">
      <c r="A19" s="739"/>
      <c r="B19" s="740"/>
      <c r="C19" s="41" t="s">
        <v>13</v>
      </c>
      <c r="D19" s="42">
        <f>SUM(D12:D18)</f>
        <v>0</v>
      </c>
      <c r="E19" s="43">
        <v>60</v>
      </c>
      <c r="F19" s="43">
        <f>SUM(F12:F18)</f>
        <v>0</v>
      </c>
      <c r="G19" s="44">
        <f>SUM(G12:G18)</f>
        <v>7</v>
      </c>
      <c r="H19" s="45">
        <v>67</v>
      </c>
      <c r="I19" s="46">
        <v>17</v>
      </c>
      <c r="J19" s="46">
        <f t="shared" ref="J19:O19" si="1">SUM(J12:J18)</f>
        <v>10</v>
      </c>
      <c r="K19" s="43">
        <v>11</v>
      </c>
      <c r="L19" s="43">
        <f t="shared" si="1"/>
        <v>0</v>
      </c>
      <c r="M19" s="43">
        <f t="shared" si="1"/>
        <v>0</v>
      </c>
      <c r="N19" s="43">
        <v>29</v>
      </c>
      <c r="O19" s="47">
        <f t="shared" si="1"/>
        <v>0</v>
      </c>
      <c r="P19" s="10"/>
      <c r="Q19" s="10"/>
    </row>
    <row r="20" spans="1:17" ht="15.75" thickBot="1" x14ac:dyDescent="0.3">
      <c r="B20" s="9"/>
      <c r="D20" s="48"/>
      <c r="O20" s="10"/>
      <c r="P20" s="10"/>
    </row>
    <row r="21" spans="1:17" s="566" customFormat="1" ht="18.75" x14ac:dyDescent="0.3">
      <c r="A21" s="11"/>
      <c r="B21" s="49"/>
      <c r="C21" s="692" t="s">
        <v>5</v>
      </c>
      <c r="D21" s="12"/>
      <c r="E21" s="13"/>
      <c r="F21" s="14" t="s">
        <v>6</v>
      </c>
      <c r="G21" s="15"/>
      <c r="H21" s="16"/>
    </row>
    <row r="22" spans="1:17" s="10" customFormat="1" ht="44.25" customHeight="1" x14ac:dyDescent="0.3">
      <c r="A22" s="50" t="s">
        <v>22</v>
      </c>
      <c r="B22" s="564" t="s">
        <v>23</v>
      </c>
      <c r="C22" s="693"/>
      <c r="D22" s="20" t="s">
        <v>9</v>
      </c>
      <c r="E22" s="22" t="s">
        <v>10</v>
      </c>
      <c r="F22" s="22" t="s">
        <v>11</v>
      </c>
      <c r="G22" s="23" t="s">
        <v>12</v>
      </c>
      <c r="H22" s="24" t="s">
        <v>13</v>
      </c>
    </row>
    <row r="23" spans="1:17" ht="15" customHeight="1" x14ac:dyDescent="0.25">
      <c r="A23" s="630" t="s">
        <v>21</v>
      </c>
      <c r="B23" s="646"/>
      <c r="C23" s="29">
        <v>2014</v>
      </c>
      <c r="D23" s="30"/>
      <c r="E23" s="31"/>
      <c r="F23" s="31"/>
      <c r="G23" s="32"/>
      <c r="H23" s="33">
        <f>SUM(D23:G23)</f>
        <v>0</v>
      </c>
    </row>
    <row r="24" spans="1:17" x14ac:dyDescent="0.25">
      <c r="A24" s="630"/>
      <c r="B24" s="646"/>
      <c r="C24" s="29">
        <v>2015</v>
      </c>
      <c r="D24" s="30"/>
      <c r="E24" s="31"/>
      <c r="F24" s="31"/>
      <c r="G24" s="32"/>
      <c r="H24" s="33">
        <f t="shared" ref="H24:H29" si="2">SUM(D24:G24)</f>
        <v>0</v>
      </c>
    </row>
    <row r="25" spans="1:17" x14ac:dyDescent="0.25">
      <c r="A25" s="630"/>
      <c r="B25" s="646"/>
      <c r="C25" s="29">
        <v>2016</v>
      </c>
      <c r="D25" s="30"/>
      <c r="E25" s="31"/>
      <c r="F25" s="31"/>
      <c r="G25" s="32"/>
      <c r="H25" s="33">
        <f t="shared" si="2"/>
        <v>0</v>
      </c>
    </row>
    <row r="26" spans="1:17" x14ac:dyDescent="0.25">
      <c r="A26" s="630"/>
      <c r="B26" s="646"/>
      <c r="C26" s="29">
        <v>2017</v>
      </c>
      <c r="D26" s="567"/>
      <c r="E26" s="568"/>
      <c r="F26" s="568"/>
      <c r="G26" s="569"/>
      <c r="H26" s="33">
        <f t="shared" si="2"/>
        <v>0</v>
      </c>
    </row>
    <row r="27" spans="1:17" x14ac:dyDescent="0.25">
      <c r="A27" s="630"/>
      <c r="B27" s="646"/>
      <c r="C27" s="29">
        <v>2018</v>
      </c>
      <c r="D27" s="30"/>
      <c r="E27" s="31"/>
      <c r="F27" s="31"/>
      <c r="G27" s="32"/>
      <c r="H27" s="33">
        <f t="shared" si="2"/>
        <v>0</v>
      </c>
    </row>
    <row r="28" spans="1:17" x14ac:dyDescent="0.25">
      <c r="A28" s="630"/>
      <c r="B28" s="646"/>
      <c r="C28" s="29">
        <v>2019</v>
      </c>
      <c r="D28" s="30"/>
      <c r="E28" s="31"/>
      <c r="F28" s="31"/>
      <c r="G28" s="32"/>
      <c r="H28" s="33">
        <f t="shared" si="2"/>
        <v>0</v>
      </c>
    </row>
    <row r="29" spans="1:17" x14ac:dyDescent="0.25">
      <c r="A29" s="630"/>
      <c r="B29" s="646"/>
      <c r="C29" s="29">
        <v>2020</v>
      </c>
      <c r="D29" s="30"/>
      <c r="E29" s="31">
        <v>3349</v>
      </c>
      <c r="F29" s="31"/>
      <c r="G29" s="32">
        <v>32100</v>
      </c>
      <c r="H29" s="33">
        <f t="shared" si="2"/>
        <v>35449</v>
      </c>
    </row>
    <row r="30" spans="1:17" ht="24" customHeight="1" thickBot="1" x14ac:dyDescent="0.3">
      <c r="A30" s="647"/>
      <c r="B30" s="648"/>
      <c r="C30" s="41" t="s">
        <v>13</v>
      </c>
      <c r="D30" s="42">
        <f>SUM(D23:D29)</f>
        <v>0</v>
      </c>
      <c r="E30" s="43">
        <f>SUM(E23:E29)</f>
        <v>3349</v>
      </c>
      <c r="F30" s="43">
        <f>SUM(F23:F29)</f>
        <v>0</v>
      </c>
      <c r="G30" s="43">
        <f>SUM(G23:G29)</f>
        <v>32100</v>
      </c>
      <c r="H30" s="45">
        <f>SUM(D30:G30)</f>
        <v>35449</v>
      </c>
    </row>
    <row r="31" spans="1:17" x14ac:dyDescent="0.25">
      <c r="A31" s="52"/>
      <c r="B31" s="53"/>
      <c r="D31" s="48"/>
    </row>
    <row r="32" spans="1:17" ht="21" x14ac:dyDescent="0.35">
      <c r="A32" s="54" t="s">
        <v>24</v>
      </c>
      <c r="B32" s="55"/>
      <c r="C32" s="54"/>
      <c r="D32" s="56"/>
      <c r="E32" s="56"/>
      <c r="F32" s="56"/>
      <c r="G32" s="56"/>
      <c r="H32" s="56"/>
      <c r="I32" s="56"/>
      <c r="J32" s="56"/>
      <c r="K32" s="56"/>
      <c r="L32" s="56"/>
      <c r="M32" s="56"/>
      <c r="N32" s="56"/>
      <c r="O32" s="56"/>
    </row>
    <row r="33" spans="1:13" ht="15.75" thickBot="1" x14ac:dyDescent="0.3">
      <c r="B33" s="9"/>
    </row>
    <row r="34" spans="1:13" ht="21" customHeight="1" x14ac:dyDescent="0.25">
      <c r="A34" s="684" t="s">
        <v>25</v>
      </c>
      <c r="B34" s="686" t="s">
        <v>26</v>
      </c>
      <c r="C34" s="688" t="s">
        <v>5</v>
      </c>
      <c r="D34" s="670" t="s">
        <v>27</v>
      </c>
      <c r="E34" s="57" t="s">
        <v>7</v>
      </c>
      <c r="F34" s="58"/>
      <c r="G34" s="58"/>
      <c r="H34" s="58"/>
      <c r="I34" s="58"/>
      <c r="J34" s="58"/>
      <c r="K34" s="59"/>
    </row>
    <row r="35" spans="1:13" ht="98.25" customHeight="1" x14ac:dyDescent="0.25">
      <c r="A35" s="685"/>
      <c r="B35" s="687"/>
      <c r="C35" s="689"/>
      <c r="D35" s="671"/>
      <c r="E35" s="60" t="s">
        <v>14</v>
      </c>
      <c r="F35" s="61" t="s">
        <v>15</v>
      </c>
      <c r="G35" s="61" t="s">
        <v>16</v>
      </c>
      <c r="H35" s="62" t="s">
        <v>17</v>
      </c>
      <c r="I35" s="62" t="s">
        <v>28</v>
      </c>
      <c r="J35" s="63" t="s">
        <v>19</v>
      </c>
      <c r="K35" s="64" t="s">
        <v>20</v>
      </c>
    </row>
    <row r="36" spans="1:13" ht="15" customHeight="1" x14ac:dyDescent="0.25">
      <c r="A36" s="623" t="s">
        <v>431</v>
      </c>
      <c r="B36" s="624"/>
      <c r="C36" s="29">
        <v>2014</v>
      </c>
      <c r="D36" s="65"/>
      <c r="E36" s="66"/>
      <c r="F36" s="67"/>
      <c r="G36" s="67"/>
      <c r="H36" s="67"/>
      <c r="I36" s="67"/>
      <c r="J36" s="67"/>
      <c r="K36" s="68"/>
    </row>
    <row r="37" spans="1:13" x14ac:dyDescent="0.25">
      <c r="A37" s="623"/>
      <c r="B37" s="624"/>
      <c r="C37" s="29">
        <v>2015</v>
      </c>
      <c r="D37" s="65"/>
      <c r="E37" s="34"/>
      <c r="F37" s="31"/>
      <c r="G37" s="31"/>
      <c r="H37" s="31"/>
      <c r="I37" s="31"/>
      <c r="J37" s="31"/>
      <c r="K37" s="35"/>
    </row>
    <row r="38" spans="1:13" x14ac:dyDescent="0.25">
      <c r="A38" s="623"/>
      <c r="B38" s="624"/>
      <c r="C38" s="29">
        <v>2016</v>
      </c>
      <c r="D38" s="65"/>
      <c r="E38" s="34"/>
      <c r="F38" s="31"/>
      <c r="G38" s="31"/>
      <c r="H38" s="31"/>
      <c r="I38" s="31"/>
      <c r="J38" s="31"/>
      <c r="K38" s="35"/>
    </row>
    <row r="39" spans="1:13" x14ac:dyDescent="0.25">
      <c r="A39" s="623"/>
      <c r="B39" s="624"/>
      <c r="C39" s="29">
        <v>2017</v>
      </c>
      <c r="D39" s="573"/>
      <c r="E39" s="570"/>
      <c r="F39" s="568"/>
      <c r="G39" s="568"/>
      <c r="H39" s="568"/>
      <c r="I39" s="568"/>
      <c r="J39" s="568"/>
      <c r="K39" s="571"/>
    </row>
    <row r="40" spans="1:13" x14ac:dyDescent="0.25">
      <c r="A40" s="623"/>
      <c r="B40" s="624"/>
      <c r="C40" s="29">
        <v>2018</v>
      </c>
      <c r="D40" s="65"/>
      <c r="E40" s="34"/>
      <c r="F40" s="31"/>
      <c r="G40" s="31"/>
      <c r="H40" s="31"/>
      <c r="I40" s="31"/>
      <c r="J40" s="31"/>
      <c r="K40" s="35"/>
    </row>
    <row r="41" spans="1:13" x14ac:dyDescent="0.25">
      <c r="A41" s="623"/>
      <c r="B41" s="624"/>
      <c r="C41" s="29">
        <v>2019</v>
      </c>
      <c r="D41" s="65"/>
      <c r="E41" s="34"/>
      <c r="F41" s="31"/>
      <c r="G41" s="31"/>
      <c r="H41" s="31"/>
      <c r="I41" s="31"/>
      <c r="J41" s="31"/>
      <c r="K41" s="35"/>
    </row>
    <row r="42" spans="1:13" ht="17.25" customHeight="1" x14ac:dyDescent="0.25">
      <c r="A42" s="623"/>
      <c r="B42" s="624"/>
      <c r="C42" s="29">
        <v>2020</v>
      </c>
      <c r="D42" s="65">
        <v>28</v>
      </c>
      <c r="E42" s="34">
        <v>6</v>
      </c>
      <c r="F42" s="31">
        <v>1</v>
      </c>
      <c r="G42" s="31">
        <v>6</v>
      </c>
      <c r="H42" s="31"/>
      <c r="I42" s="31"/>
      <c r="J42" s="31">
        <v>11</v>
      </c>
      <c r="K42" s="35">
        <v>4</v>
      </c>
    </row>
    <row r="43" spans="1:13" ht="35.25" customHeight="1" thickBot="1" x14ac:dyDescent="0.3">
      <c r="A43" s="625"/>
      <c r="B43" s="626"/>
      <c r="C43" s="41" t="s">
        <v>13</v>
      </c>
      <c r="D43" s="574">
        <f>SUM(D36:D42)</f>
        <v>28</v>
      </c>
      <c r="E43" s="46">
        <f t="shared" ref="E43:J43" si="3">SUM(E36:E42)</f>
        <v>6</v>
      </c>
      <c r="F43" s="43">
        <f t="shared" si="3"/>
        <v>1</v>
      </c>
      <c r="G43" s="43">
        <f t="shared" si="3"/>
        <v>6</v>
      </c>
      <c r="H43" s="43">
        <f t="shared" si="3"/>
        <v>0</v>
      </c>
      <c r="I43" s="43">
        <f t="shared" si="3"/>
        <v>0</v>
      </c>
      <c r="J43" s="43">
        <f t="shared" si="3"/>
        <v>11</v>
      </c>
      <c r="K43" s="47">
        <f>SUM(K36:K42)</f>
        <v>4</v>
      </c>
    </row>
    <row r="44" spans="1:13" x14ac:dyDescent="0.25">
      <c r="B44" s="9"/>
    </row>
    <row r="45" spans="1:13" x14ac:dyDescent="0.25">
      <c r="B45" s="9"/>
    </row>
    <row r="46" spans="1:13" ht="21" x14ac:dyDescent="0.35">
      <c r="A46" s="71" t="s">
        <v>30</v>
      </c>
      <c r="B46" s="72"/>
      <c r="C46" s="71"/>
      <c r="D46" s="73"/>
      <c r="E46" s="73"/>
      <c r="F46" s="73"/>
      <c r="G46" s="73"/>
      <c r="H46" s="73"/>
      <c r="I46" s="73"/>
      <c r="J46" s="73"/>
      <c r="K46" s="73"/>
      <c r="L46" s="575"/>
      <c r="M46" s="575"/>
    </row>
    <row r="47" spans="1:13" ht="14.25" customHeight="1" thickBot="1" x14ac:dyDescent="0.3">
      <c r="A47" s="75"/>
      <c r="B47" s="76"/>
    </row>
    <row r="48" spans="1:13" ht="14.25" customHeight="1" x14ac:dyDescent="0.25">
      <c r="A48" s="676" t="s">
        <v>31</v>
      </c>
      <c r="B48" s="678" t="s">
        <v>32</v>
      </c>
      <c r="C48" s="680" t="s">
        <v>5</v>
      </c>
      <c r="D48" s="682" t="s">
        <v>33</v>
      </c>
      <c r="E48" s="77" t="s">
        <v>7</v>
      </c>
      <c r="F48" s="78"/>
      <c r="G48" s="78"/>
      <c r="H48" s="78"/>
      <c r="I48" s="78"/>
      <c r="J48" s="78"/>
      <c r="K48" s="79"/>
    </row>
    <row r="49" spans="1:16" s="10" customFormat="1" ht="117" customHeight="1" x14ac:dyDescent="0.25">
      <c r="A49" s="736"/>
      <c r="B49" s="679"/>
      <c r="C49" s="681"/>
      <c r="D49" s="683"/>
      <c r="E49" s="80" t="s">
        <v>14</v>
      </c>
      <c r="F49" s="81" t="s">
        <v>15</v>
      </c>
      <c r="G49" s="81" t="s">
        <v>16</v>
      </c>
      <c r="H49" s="82" t="s">
        <v>17</v>
      </c>
      <c r="I49" s="82" t="s">
        <v>28</v>
      </c>
      <c r="J49" s="83" t="s">
        <v>19</v>
      </c>
      <c r="K49" s="84" t="s">
        <v>20</v>
      </c>
    </row>
    <row r="50" spans="1:16" ht="15" customHeight="1" x14ac:dyDescent="0.25">
      <c r="A50" s="630" t="s">
        <v>432</v>
      </c>
      <c r="B50" s="646"/>
      <c r="C50" s="29">
        <v>2014</v>
      </c>
      <c r="D50" s="85"/>
      <c r="E50" s="34"/>
      <c r="F50" s="31"/>
      <c r="G50" s="31"/>
      <c r="H50" s="31"/>
      <c r="I50" s="31"/>
      <c r="J50" s="31"/>
      <c r="K50" s="35"/>
    </row>
    <row r="51" spans="1:16" x14ac:dyDescent="0.25">
      <c r="A51" s="630"/>
      <c r="B51" s="646"/>
      <c r="C51" s="29">
        <v>2015</v>
      </c>
      <c r="D51" s="85"/>
      <c r="E51" s="34"/>
      <c r="F51" s="31"/>
      <c r="G51" s="31"/>
      <c r="H51" s="31"/>
      <c r="I51" s="31"/>
      <c r="J51" s="31"/>
      <c r="K51" s="35"/>
    </row>
    <row r="52" spans="1:16" x14ac:dyDescent="0.25">
      <c r="A52" s="630"/>
      <c r="B52" s="646"/>
      <c r="C52" s="29">
        <v>2016</v>
      </c>
      <c r="D52" s="85"/>
      <c r="E52" s="34"/>
      <c r="F52" s="31"/>
      <c r="G52" s="31"/>
      <c r="H52" s="31"/>
      <c r="I52" s="31"/>
      <c r="J52" s="31"/>
      <c r="K52" s="35"/>
    </row>
    <row r="53" spans="1:16" x14ac:dyDescent="0.25">
      <c r="A53" s="630"/>
      <c r="B53" s="646"/>
      <c r="C53" s="29">
        <v>2017</v>
      </c>
      <c r="D53" s="576"/>
      <c r="E53" s="570"/>
      <c r="F53" s="568"/>
      <c r="G53" s="568"/>
      <c r="H53" s="568"/>
      <c r="I53" s="568"/>
      <c r="J53" s="568"/>
      <c r="K53" s="571"/>
    </row>
    <row r="54" spans="1:16" x14ac:dyDescent="0.25">
      <c r="A54" s="630"/>
      <c r="B54" s="646"/>
      <c r="C54" s="29">
        <v>2018</v>
      </c>
      <c r="D54" s="85"/>
      <c r="E54" s="34"/>
      <c r="F54" s="31"/>
      <c r="G54" s="31"/>
      <c r="H54" s="31"/>
      <c r="I54" s="31"/>
      <c r="J54" s="31"/>
      <c r="K54" s="35"/>
    </row>
    <row r="55" spans="1:16" x14ac:dyDescent="0.25">
      <c r="A55" s="630"/>
      <c r="B55" s="646"/>
      <c r="C55" s="29">
        <v>2019</v>
      </c>
      <c r="D55" s="85"/>
      <c r="E55" s="34"/>
      <c r="F55" s="31"/>
      <c r="G55" s="31"/>
      <c r="H55" s="31"/>
      <c r="I55" s="31"/>
      <c r="J55" s="31"/>
      <c r="K55" s="35"/>
    </row>
    <row r="56" spans="1:16" x14ac:dyDescent="0.25">
      <c r="A56" s="630"/>
      <c r="B56" s="646"/>
      <c r="C56" s="29">
        <v>2020</v>
      </c>
      <c r="D56" s="85">
        <v>49</v>
      </c>
      <c r="E56" s="34">
        <v>2</v>
      </c>
      <c r="F56" s="31"/>
      <c r="G56" s="31">
        <v>3</v>
      </c>
      <c r="H56" s="31"/>
      <c r="I56" s="31">
        <v>1</v>
      </c>
      <c r="J56" s="31">
        <v>43</v>
      </c>
      <c r="K56" s="35"/>
    </row>
    <row r="57" spans="1:16" ht="94.9" customHeight="1" thickBot="1" x14ac:dyDescent="0.3">
      <c r="A57" s="647"/>
      <c r="B57" s="648"/>
      <c r="C57" s="41" t="s">
        <v>13</v>
      </c>
      <c r="D57" s="87">
        <f t="shared" ref="D57:I57" si="4">SUM(D50:D56)</f>
        <v>49</v>
      </c>
      <c r="E57" s="46">
        <f t="shared" si="4"/>
        <v>2</v>
      </c>
      <c r="F57" s="43">
        <f t="shared" si="4"/>
        <v>0</v>
      </c>
      <c r="G57" s="43">
        <f t="shared" si="4"/>
        <v>3</v>
      </c>
      <c r="H57" s="43">
        <f t="shared" si="4"/>
        <v>0</v>
      </c>
      <c r="I57" s="43">
        <f t="shared" si="4"/>
        <v>1</v>
      </c>
      <c r="J57" s="43">
        <f>SUM(J50:J56)</f>
        <v>43</v>
      </c>
      <c r="K57" s="47">
        <f>SUM(K50:K56)</f>
        <v>0</v>
      </c>
    </row>
    <row r="58" spans="1:16" x14ac:dyDescent="0.25">
      <c r="B58" s="9"/>
    </row>
    <row r="59" spans="1:16" ht="21" x14ac:dyDescent="0.35">
      <c r="A59" s="88" t="s">
        <v>34</v>
      </c>
      <c r="B59" s="89"/>
      <c r="C59" s="88"/>
      <c r="D59" s="90"/>
      <c r="E59" s="90"/>
      <c r="F59" s="90"/>
      <c r="G59" s="90"/>
      <c r="H59" s="90"/>
      <c r="I59" s="90"/>
      <c r="J59" s="90"/>
      <c r="K59" s="90"/>
      <c r="L59" s="90"/>
      <c r="M59" s="10"/>
      <c r="N59" s="572"/>
      <c r="O59" s="572"/>
      <c r="P59" s="572"/>
    </row>
    <row r="60" spans="1:16" s="572" customFormat="1" ht="15" customHeight="1" thickBot="1" x14ac:dyDescent="0.4">
      <c r="A60" s="577"/>
      <c r="B60" s="578"/>
      <c r="M60" s="10"/>
    </row>
    <row r="61" spans="1:16" s="10" customFormat="1" x14ac:dyDescent="0.25">
      <c r="A61" s="665" t="s">
        <v>35</v>
      </c>
      <c r="B61" s="657" t="s">
        <v>36</v>
      </c>
      <c r="C61" s="666" t="s">
        <v>5</v>
      </c>
      <c r="D61" s="92"/>
      <c r="E61" s="93"/>
      <c r="F61" s="94" t="s">
        <v>37</v>
      </c>
      <c r="G61" s="95"/>
      <c r="H61" s="95"/>
      <c r="I61" s="95"/>
      <c r="J61" s="95"/>
      <c r="K61" s="95"/>
      <c r="L61" s="96"/>
      <c r="N61" s="579"/>
    </row>
    <row r="62" spans="1:16" s="10" customFormat="1" ht="90" customHeight="1" x14ac:dyDescent="0.25">
      <c r="A62" s="656"/>
      <c r="B62" s="658"/>
      <c r="C62" s="667"/>
      <c r="D62" s="98" t="s">
        <v>38</v>
      </c>
      <c r="E62" s="99" t="s">
        <v>39</v>
      </c>
      <c r="F62" s="100" t="s">
        <v>14</v>
      </c>
      <c r="G62" s="101" t="s">
        <v>15</v>
      </c>
      <c r="H62" s="101" t="s">
        <v>16</v>
      </c>
      <c r="I62" s="102" t="s">
        <v>17</v>
      </c>
      <c r="J62" s="102" t="s">
        <v>28</v>
      </c>
      <c r="K62" s="103" t="s">
        <v>19</v>
      </c>
      <c r="L62" s="104" t="s">
        <v>20</v>
      </c>
    </row>
    <row r="63" spans="1:16" x14ac:dyDescent="0.25">
      <c r="A63" s="630" t="s">
        <v>433</v>
      </c>
      <c r="B63" s="646"/>
      <c r="C63" s="29">
        <v>2014</v>
      </c>
      <c r="D63" s="30"/>
      <c r="E63" s="31"/>
      <c r="F63" s="580"/>
      <c r="G63" s="581"/>
      <c r="H63" s="581"/>
      <c r="I63" s="581"/>
      <c r="J63" s="581"/>
      <c r="K63" s="581"/>
      <c r="L63" s="582"/>
      <c r="M63" s="10"/>
    </row>
    <row r="64" spans="1:16" x14ac:dyDescent="0.25">
      <c r="A64" s="630"/>
      <c r="B64" s="646"/>
      <c r="C64" s="29">
        <v>2015</v>
      </c>
      <c r="D64" s="30"/>
      <c r="E64" s="31"/>
      <c r="F64" s="580"/>
      <c r="G64" s="581"/>
      <c r="H64" s="581"/>
      <c r="I64" s="581"/>
      <c r="J64" s="581"/>
      <c r="K64" s="581"/>
      <c r="L64" s="582"/>
      <c r="M64" s="10"/>
    </row>
    <row r="65" spans="1:15" x14ac:dyDescent="0.25">
      <c r="A65" s="630"/>
      <c r="B65" s="646"/>
      <c r="C65" s="29">
        <v>2016</v>
      </c>
      <c r="D65" s="30"/>
      <c r="E65" s="31"/>
      <c r="F65" s="580"/>
      <c r="G65" s="581"/>
      <c r="H65" s="581"/>
      <c r="I65" s="581"/>
      <c r="J65" s="581"/>
      <c r="K65" s="581"/>
      <c r="L65" s="582"/>
      <c r="M65" s="10"/>
    </row>
    <row r="66" spans="1:15" x14ac:dyDescent="0.25">
      <c r="A66" s="630"/>
      <c r="B66" s="646"/>
      <c r="C66" s="29">
        <v>2017</v>
      </c>
      <c r="D66" s="567"/>
      <c r="E66" s="568"/>
      <c r="F66" s="583"/>
      <c r="G66" s="584"/>
      <c r="H66" s="584"/>
      <c r="I66" s="584"/>
      <c r="J66" s="584"/>
      <c r="K66" s="584"/>
      <c r="L66" s="585"/>
      <c r="M66" s="10"/>
    </row>
    <row r="67" spans="1:15" x14ac:dyDescent="0.25">
      <c r="A67" s="630"/>
      <c r="B67" s="646"/>
      <c r="C67" s="29">
        <v>2018</v>
      </c>
      <c r="D67" s="30"/>
      <c r="E67" s="31"/>
      <c r="F67" s="580"/>
      <c r="G67" s="581"/>
      <c r="H67" s="581"/>
      <c r="I67" s="581"/>
      <c r="J67" s="581"/>
      <c r="K67" s="581"/>
      <c r="L67" s="582"/>
      <c r="M67" s="10"/>
    </row>
    <row r="68" spans="1:15" x14ac:dyDescent="0.25">
      <c r="A68" s="630"/>
      <c r="B68" s="646"/>
      <c r="C68" s="29">
        <v>2019</v>
      </c>
      <c r="D68" s="30"/>
      <c r="E68" s="31"/>
      <c r="F68" s="580"/>
      <c r="G68" s="581"/>
      <c r="H68" s="581"/>
      <c r="I68" s="581"/>
      <c r="J68" s="581"/>
      <c r="K68" s="581"/>
      <c r="L68" s="582"/>
      <c r="M68" s="10"/>
    </row>
    <row r="69" spans="1:15" x14ac:dyDescent="0.25">
      <c r="A69" s="630"/>
      <c r="B69" s="646"/>
      <c r="C69" s="29">
        <v>2020</v>
      </c>
      <c r="D69" s="30">
        <v>3</v>
      </c>
      <c r="E69" s="31">
        <v>18</v>
      </c>
      <c r="F69" s="580">
        <v>4</v>
      </c>
      <c r="G69" s="581"/>
      <c r="H69" s="581"/>
      <c r="I69" s="581"/>
      <c r="J69" s="581"/>
      <c r="K69" s="581">
        <v>7</v>
      </c>
      <c r="L69" s="582">
        <v>7</v>
      </c>
      <c r="M69" s="10"/>
    </row>
    <row r="70" spans="1:15" ht="33" customHeight="1" thickBot="1" x14ac:dyDescent="0.3">
      <c r="A70" s="647"/>
      <c r="B70" s="648"/>
      <c r="C70" s="41" t="s">
        <v>13</v>
      </c>
      <c r="D70" s="42">
        <f t="shared" ref="D70:K70" si="5">SUM(D63:D69)</f>
        <v>3</v>
      </c>
      <c r="E70" s="43">
        <f t="shared" si="5"/>
        <v>18</v>
      </c>
      <c r="F70" s="586">
        <f t="shared" si="5"/>
        <v>4</v>
      </c>
      <c r="G70" s="587">
        <f t="shared" si="5"/>
        <v>0</v>
      </c>
      <c r="H70" s="587">
        <f t="shared" si="5"/>
        <v>0</v>
      </c>
      <c r="I70" s="587">
        <f t="shared" si="5"/>
        <v>0</v>
      </c>
      <c r="J70" s="587">
        <f t="shared" si="5"/>
        <v>0</v>
      </c>
      <c r="K70" s="587">
        <f t="shared" si="5"/>
        <v>7</v>
      </c>
      <c r="L70" s="588">
        <f>SUM(L63:L69)</f>
        <v>7</v>
      </c>
      <c r="M70" s="10"/>
    </row>
    <row r="71" spans="1:15" ht="15.75" thickBot="1" x14ac:dyDescent="0.3">
      <c r="A71" s="589"/>
      <c r="B71" s="590"/>
      <c r="D71" s="591"/>
      <c r="E71" s="592"/>
      <c r="F71" s="592"/>
      <c r="I71" s="593"/>
      <c r="J71" s="593"/>
      <c r="K71" s="593"/>
      <c r="L71" s="593"/>
      <c r="M71" s="593"/>
      <c r="N71" s="593"/>
      <c r="O71" s="593"/>
    </row>
    <row r="72" spans="1:15" s="10" customFormat="1" ht="18.95" customHeight="1" x14ac:dyDescent="0.25">
      <c r="A72" s="665" t="s">
        <v>40</v>
      </c>
      <c r="B72" s="657" t="s">
        <v>41</v>
      </c>
      <c r="C72" s="666" t="s">
        <v>5</v>
      </c>
      <c r="D72" s="663" t="s">
        <v>42</v>
      </c>
      <c r="E72" s="94" t="s">
        <v>43</v>
      </c>
      <c r="F72" s="95"/>
      <c r="G72" s="95"/>
      <c r="H72" s="95"/>
      <c r="I72" s="95"/>
      <c r="J72" s="95"/>
      <c r="K72" s="96"/>
      <c r="L72"/>
      <c r="M72" s="579"/>
    </row>
    <row r="73" spans="1:15" s="10" customFormat="1" ht="93.75" customHeight="1" x14ac:dyDescent="0.25">
      <c r="A73" s="656"/>
      <c r="B73" s="658"/>
      <c r="C73" s="667"/>
      <c r="D73" s="664"/>
      <c r="E73" s="100" t="s">
        <v>14</v>
      </c>
      <c r="F73" s="227" t="s">
        <v>15</v>
      </c>
      <c r="G73" s="101" t="s">
        <v>16</v>
      </c>
      <c r="H73" s="102" t="s">
        <v>17</v>
      </c>
      <c r="I73" s="102" t="s">
        <v>28</v>
      </c>
      <c r="J73" s="103" t="s">
        <v>19</v>
      </c>
      <c r="K73" s="104" t="s">
        <v>20</v>
      </c>
      <c r="L73"/>
    </row>
    <row r="74" spans="1:15" ht="15" customHeight="1" x14ac:dyDescent="0.25">
      <c r="A74" s="630" t="s">
        <v>434</v>
      </c>
      <c r="B74" s="737"/>
      <c r="C74" s="29">
        <v>2014</v>
      </c>
      <c r="D74" s="31"/>
      <c r="E74" s="580"/>
      <c r="F74" s="581"/>
      <c r="G74" s="581"/>
      <c r="H74" s="581"/>
      <c r="I74" s="581"/>
      <c r="J74" s="581"/>
      <c r="K74" s="582"/>
    </row>
    <row r="75" spans="1:15" x14ac:dyDescent="0.25">
      <c r="A75" s="738"/>
      <c r="B75" s="737"/>
      <c r="C75" s="29">
        <v>2015</v>
      </c>
      <c r="D75" s="31"/>
      <c r="E75" s="580"/>
      <c r="F75" s="581"/>
      <c r="G75" s="581"/>
      <c r="H75" s="581"/>
      <c r="I75" s="581"/>
      <c r="J75" s="581"/>
      <c r="K75" s="582"/>
    </row>
    <row r="76" spans="1:15" x14ac:dyDescent="0.25">
      <c r="A76" s="738"/>
      <c r="B76" s="737"/>
      <c r="C76" s="29">
        <v>2016</v>
      </c>
      <c r="D76" s="31"/>
      <c r="E76" s="580"/>
      <c r="F76" s="581"/>
      <c r="G76" s="581"/>
      <c r="H76" s="581"/>
      <c r="I76" s="581"/>
      <c r="J76" s="581"/>
      <c r="K76" s="582"/>
    </row>
    <row r="77" spans="1:15" x14ac:dyDescent="0.25">
      <c r="A77" s="738"/>
      <c r="B77" s="737"/>
      <c r="C77" s="29">
        <v>2017</v>
      </c>
      <c r="D77" s="568"/>
      <c r="E77" s="583"/>
      <c r="F77" s="584"/>
      <c r="G77" s="584"/>
      <c r="H77" s="584"/>
      <c r="I77" s="584"/>
      <c r="J77" s="584"/>
      <c r="K77" s="585"/>
    </row>
    <row r="78" spans="1:15" x14ac:dyDescent="0.25">
      <c r="A78" s="738"/>
      <c r="B78" s="737"/>
      <c r="C78" s="29">
        <v>2018</v>
      </c>
      <c r="D78" s="31"/>
      <c r="E78" s="580"/>
      <c r="F78" s="581"/>
      <c r="G78" s="581"/>
      <c r="H78" s="581"/>
      <c r="I78" s="581"/>
      <c r="J78" s="581"/>
      <c r="K78" s="582"/>
    </row>
    <row r="79" spans="1:15" x14ac:dyDescent="0.25">
      <c r="A79" s="738"/>
      <c r="B79" s="737"/>
      <c r="C79" s="29">
        <v>2019</v>
      </c>
      <c r="D79" s="31"/>
      <c r="E79" s="580"/>
      <c r="F79" s="581"/>
      <c r="G79" s="581"/>
      <c r="H79" s="581"/>
      <c r="I79" s="581"/>
      <c r="J79" s="581"/>
      <c r="K79" s="582"/>
    </row>
    <row r="80" spans="1:15" x14ac:dyDescent="0.25">
      <c r="A80" s="738"/>
      <c r="B80" s="737"/>
      <c r="C80" s="29">
        <v>2020</v>
      </c>
      <c r="D80" s="31">
        <v>8</v>
      </c>
      <c r="E80" s="580"/>
      <c r="F80" s="581"/>
      <c r="G80" s="581"/>
      <c r="H80" s="581"/>
      <c r="I80" s="581"/>
      <c r="J80" s="581"/>
      <c r="K80" s="582">
        <v>6</v>
      </c>
    </row>
    <row r="81" spans="1:17" ht="42" customHeight="1" thickBot="1" x14ac:dyDescent="0.3">
      <c r="A81" s="739"/>
      <c r="B81" s="740"/>
      <c r="C81" s="41" t="s">
        <v>13</v>
      </c>
      <c r="D81" s="43">
        <f t="shared" ref="D81:J81" si="6">SUM(D74:D80)</f>
        <v>8</v>
      </c>
      <c r="E81" s="586">
        <f t="shared" si="6"/>
        <v>0</v>
      </c>
      <c r="F81" s="587">
        <f t="shared" si="6"/>
        <v>0</v>
      </c>
      <c r="G81" s="587">
        <f t="shared" si="6"/>
        <v>0</v>
      </c>
      <c r="H81" s="587">
        <f t="shared" si="6"/>
        <v>0</v>
      </c>
      <c r="I81" s="587">
        <f t="shared" si="6"/>
        <v>0</v>
      </c>
      <c r="J81" s="587">
        <f t="shared" si="6"/>
        <v>0</v>
      </c>
      <c r="K81" s="588">
        <f>SUM(K74:K80)</f>
        <v>6</v>
      </c>
    </row>
    <row r="82" spans="1:17" s="572" customFormat="1" ht="15" customHeight="1" thickBot="1" x14ac:dyDescent="0.4">
      <c r="A82" s="577"/>
      <c r="B82" s="578"/>
    </row>
    <row r="83" spans="1:17" s="572" customFormat="1" ht="24.95" customHeight="1" x14ac:dyDescent="0.25">
      <c r="A83" s="665" t="s">
        <v>44</v>
      </c>
      <c r="B83" s="657" t="s">
        <v>41</v>
      </c>
      <c r="C83" s="666" t="s">
        <v>5</v>
      </c>
      <c r="D83" s="668" t="s">
        <v>45</v>
      </c>
      <c r="E83" s="94" t="s">
        <v>46</v>
      </c>
      <c r="F83" s="95"/>
      <c r="G83" s="95"/>
      <c r="H83" s="95"/>
      <c r="I83" s="95"/>
      <c r="J83" s="95"/>
      <c r="K83" s="96"/>
      <c r="L83" s="10"/>
    </row>
    <row r="84" spans="1:17" s="10" customFormat="1" ht="93.75" customHeight="1" x14ac:dyDescent="0.25">
      <c r="A84" s="656"/>
      <c r="B84" s="658"/>
      <c r="C84" s="667"/>
      <c r="D84" s="669"/>
      <c r="E84" s="100" t="s">
        <v>14</v>
      </c>
      <c r="F84" s="101" t="s">
        <v>15</v>
      </c>
      <c r="G84" s="101" t="s">
        <v>16</v>
      </c>
      <c r="H84" s="102" t="s">
        <v>17</v>
      </c>
      <c r="I84" s="102" t="s">
        <v>28</v>
      </c>
      <c r="J84" s="103" t="s">
        <v>19</v>
      </c>
      <c r="K84" s="104" t="s">
        <v>20</v>
      </c>
      <c r="L84"/>
    </row>
    <row r="85" spans="1:17" s="10" customFormat="1" ht="18" customHeight="1" x14ac:dyDescent="0.25">
      <c r="A85" s="630" t="s">
        <v>435</v>
      </c>
      <c r="B85" s="737"/>
      <c r="C85" s="29">
        <v>2014</v>
      </c>
      <c r="D85" s="31"/>
      <c r="E85" s="580"/>
      <c r="F85" s="581"/>
      <c r="G85" s="581"/>
      <c r="H85" s="581"/>
      <c r="I85" s="581"/>
      <c r="J85" s="581"/>
      <c r="K85" s="582"/>
      <c r="L85"/>
    </row>
    <row r="86" spans="1:17" ht="15.95" customHeight="1" x14ac:dyDescent="0.25">
      <c r="A86" s="738"/>
      <c r="B86" s="737"/>
      <c r="C86" s="29">
        <v>2015</v>
      </c>
      <c r="D86" s="31"/>
      <c r="E86" s="580"/>
      <c r="F86" s="581"/>
      <c r="G86" s="581"/>
      <c r="H86" s="581"/>
      <c r="I86" s="581"/>
      <c r="J86" s="581"/>
      <c r="K86" s="582"/>
    </row>
    <row r="87" spans="1:17" x14ac:dyDescent="0.25">
      <c r="A87" s="738"/>
      <c r="B87" s="737"/>
      <c r="C87" s="29">
        <v>2016</v>
      </c>
      <c r="D87" s="31"/>
      <c r="E87" s="580"/>
      <c r="F87" s="581"/>
      <c r="G87" s="581"/>
      <c r="H87" s="581"/>
      <c r="I87" s="581"/>
      <c r="J87" s="581"/>
      <c r="K87" s="582"/>
    </row>
    <row r="88" spans="1:17" x14ac:dyDescent="0.25">
      <c r="A88" s="738"/>
      <c r="B88" s="737"/>
      <c r="C88" s="29">
        <v>2017</v>
      </c>
      <c r="D88" s="568"/>
      <c r="E88" s="583"/>
      <c r="F88" s="584"/>
      <c r="G88" s="584"/>
      <c r="H88" s="584"/>
      <c r="I88" s="584"/>
      <c r="J88" s="584"/>
      <c r="K88" s="585"/>
    </row>
    <row r="89" spans="1:17" x14ac:dyDescent="0.25">
      <c r="A89" s="738"/>
      <c r="B89" s="737"/>
      <c r="C89" s="29">
        <v>2018</v>
      </c>
      <c r="D89" s="31"/>
      <c r="E89" s="580"/>
      <c r="F89" s="581"/>
      <c r="G89" s="581"/>
      <c r="H89" s="581"/>
      <c r="I89" s="581"/>
      <c r="J89" s="581"/>
      <c r="K89" s="582"/>
      <c r="L89" s="10"/>
    </row>
    <row r="90" spans="1:17" x14ac:dyDescent="0.25">
      <c r="A90" s="738"/>
      <c r="B90" s="737"/>
      <c r="C90" s="29">
        <v>2019</v>
      </c>
      <c r="D90" s="31"/>
      <c r="E90" s="580"/>
      <c r="F90" s="581"/>
      <c r="G90" s="581"/>
      <c r="H90" s="581"/>
      <c r="I90" s="581"/>
      <c r="J90" s="581"/>
      <c r="K90" s="582"/>
    </row>
    <row r="91" spans="1:17" x14ac:dyDescent="0.25">
      <c r="A91" s="738"/>
      <c r="B91" s="737"/>
      <c r="C91" s="29">
        <v>2020</v>
      </c>
      <c r="D91" s="31">
        <v>1</v>
      </c>
      <c r="E91" s="580"/>
      <c r="F91" s="581"/>
      <c r="G91" s="581"/>
      <c r="H91" s="581"/>
      <c r="I91" s="581"/>
      <c r="J91" s="581">
        <v>1</v>
      </c>
      <c r="K91" s="582"/>
    </row>
    <row r="92" spans="1:17" ht="18.95" customHeight="1" thickBot="1" x14ac:dyDescent="0.3">
      <c r="A92" s="739"/>
      <c r="B92" s="740"/>
      <c r="C92" s="41" t="s">
        <v>13</v>
      </c>
      <c r="D92" s="43">
        <f t="shared" ref="D92:J92" si="7">SUM(D85:D91)</f>
        <v>1</v>
      </c>
      <c r="E92" s="586">
        <f t="shared" si="7"/>
        <v>0</v>
      </c>
      <c r="F92" s="587">
        <f t="shared" si="7"/>
        <v>0</v>
      </c>
      <c r="G92" s="587">
        <f t="shared" si="7"/>
        <v>0</v>
      </c>
      <c r="H92" s="587">
        <f t="shared" si="7"/>
        <v>0</v>
      </c>
      <c r="I92" s="587">
        <f t="shared" si="7"/>
        <v>0</v>
      </c>
      <c r="J92" s="587">
        <f t="shared" si="7"/>
        <v>1</v>
      </c>
      <c r="K92" s="588">
        <f>SUM(K85:K91)</f>
        <v>0</v>
      </c>
    </row>
    <row r="93" spans="1:17" s="572" customFormat="1" ht="18.75" customHeight="1" thickBot="1" x14ac:dyDescent="0.4">
      <c r="A93" s="577"/>
      <c r="B93" s="578"/>
      <c r="L93" s="594"/>
      <c r="M93" s="594"/>
      <c r="N93" s="594"/>
      <c r="O93" s="594"/>
      <c r="P93" s="594"/>
      <c r="Q93" s="594"/>
    </row>
    <row r="94" spans="1:17" x14ac:dyDescent="0.25">
      <c r="A94" s="655" t="s">
        <v>47</v>
      </c>
      <c r="B94" s="657" t="s">
        <v>48</v>
      </c>
      <c r="C94" s="562" t="s">
        <v>5</v>
      </c>
      <c r="D94" s="108" t="s">
        <v>49</v>
      </c>
      <c r="E94" s="109"/>
      <c r="F94" s="109"/>
      <c r="G94" s="110"/>
      <c r="H94" s="10"/>
      <c r="I94" s="10"/>
      <c r="J94" s="10"/>
      <c r="K94" s="10"/>
      <c r="O94" s="572"/>
      <c r="P94" s="572"/>
    </row>
    <row r="95" spans="1:17" s="572" customFormat="1" ht="64.5" x14ac:dyDescent="0.25">
      <c r="A95" s="656"/>
      <c r="B95" s="658"/>
      <c r="C95" s="563"/>
      <c r="D95" s="98" t="s">
        <v>50</v>
      </c>
      <c r="E95" s="99" t="s">
        <v>51</v>
      </c>
      <c r="F95" s="99" t="s">
        <v>52</v>
      </c>
      <c r="G95" s="112" t="s">
        <v>13</v>
      </c>
      <c r="H95" s="10"/>
      <c r="I95" s="10"/>
      <c r="J95" s="10"/>
      <c r="K95" s="10"/>
      <c r="L95" s="10"/>
      <c r="M95" s="10"/>
      <c r="N95" s="10"/>
    </row>
    <row r="96" spans="1:17" s="10" customFormat="1" ht="26.25" customHeight="1" x14ac:dyDescent="0.25">
      <c r="A96" s="738" t="s">
        <v>21</v>
      </c>
      <c r="B96" s="737"/>
      <c r="C96" s="29">
        <v>2015</v>
      </c>
      <c r="D96" s="30"/>
      <c r="E96" s="31"/>
      <c r="F96" s="31"/>
      <c r="G96" s="595">
        <f t="shared" ref="G96:G101" si="8">SUM(D96:F96)</f>
        <v>0</v>
      </c>
      <c r="H96"/>
      <c r="I96"/>
      <c r="J96"/>
      <c r="K96"/>
    </row>
    <row r="97" spans="1:16" s="10" customFormat="1" ht="16.5" customHeight="1" x14ac:dyDescent="0.25">
      <c r="A97" s="738"/>
      <c r="B97" s="737"/>
      <c r="C97" s="29">
        <v>2016</v>
      </c>
      <c r="D97" s="30"/>
      <c r="E97" s="31"/>
      <c r="F97" s="31"/>
      <c r="G97" s="595">
        <f t="shared" si="8"/>
        <v>0</v>
      </c>
      <c r="H97"/>
      <c r="I97"/>
      <c r="J97"/>
      <c r="K97"/>
      <c r="L97"/>
      <c r="M97"/>
      <c r="N97"/>
    </row>
    <row r="98" spans="1:16" x14ac:dyDescent="0.25">
      <c r="A98" s="738"/>
      <c r="B98" s="737"/>
      <c r="C98" s="29">
        <v>2017</v>
      </c>
      <c r="D98" s="567"/>
      <c r="E98" s="568"/>
      <c r="F98" s="568"/>
      <c r="G98" s="595">
        <f t="shared" si="8"/>
        <v>0</v>
      </c>
    </row>
    <row r="99" spans="1:16" x14ac:dyDescent="0.25">
      <c r="A99" s="738"/>
      <c r="B99" s="737"/>
      <c r="C99" s="29">
        <v>2018</v>
      </c>
      <c r="D99" s="30"/>
      <c r="E99" s="31"/>
      <c r="F99" s="31"/>
      <c r="G99" s="595">
        <f t="shared" si="8"/>
        <v>0</v>
      </c>
    </row>
    <row r="100" spans="1:16" x14ac:dyDescent="0.25">
      <c r="A100" s="738"/>
      <c r="B100" s="737"/>
      <c r="C100" s="29">
        <v>2019</v>
      </c>
      <c r="D100" s="30"/>
      <c r="E100" s="31"/>
      <c r="F100" s="31"/>
      <c r="G100" s="595">
        <f t="shared" si="8"/>
        <v>0</v>
      </c>
    </row>
    <row r="101" spans="1:16" x14ac:dyDescent="0.25">
      <c r="A101" s="738"/>
      <c r="B101" s="737"/>
      <c r="C101" s="29">
        <v>2020</v>
      </c>
      <c r="D101" s="30">
        <v>169</v>
      </c>
      <c r="E101" s="31">
        <v>47</v>
      </c>
      <c r="F101" s="31">
        <v>801</v>
      </c>
      <c r="G101" s="595">
        <f t="shared" si="8"/>
        <v>1017</v>
      </c>
    </row>
    <row r="102" spans="1:16" ht="15.75" thickBot="1" x14ac:dyDescent="0.3">
      <c r="A102" s="739"/>
      <c r="B102" s="740"/>
      <c r="C102" s="41" t="s">
        <v>13</v>
      </c>
      <c r="D102" s="42">
        <f>SUM(D96:D101)</f>
        <v>169</v>
      </c>
      <c r="E102" s="43">
        <f>SUM(E96:E101)</f>
        <v>47</v>
      </c>
      <c r="F102" s="43">
        <f>SUM(F96:F101)</f>
        <v>801</v>
      </c>
      <c r="G102" s="113">
        <f>SUM(G95:G101)</f>
        <v>1017</v>
      </c>
    </row>
    <row r="103" spans="1:16" x14ac:dyDescent="0.25">
      <c r="A103" s="596"/>
      <c r="B103" s="597"/>
      <c r="C103" s="598"/>
      <c r="D103" s="598"/>
      <c r="E103" s="599"/>
      <c r="F103" s="599"/>
      <c r="G103" s="599"/>
      <c r="H103" s="599"/>
      <c r="I103" s="599"/>
      <c r="J103" s="600"/>
      <c r="K103" s="594"/>
    </row>
    <row r="104" spans="1:16" ht="21" x14ac:dyDescent="0.35">
      <c r="A104" s="115" t="s">
        <v>53</v>
      </c>
      <c r="B104" s="116"/>
      <c r="C104" s="115"/>
      <c r="D104" s="117"/>
      <c r="E104" s="117"/>
      <c r="F104" s="117"/>
      <c r="G104" s="117"/>
      <c r="H104" s="117"/>
      <c r="I104" s="117"/>
      <c r="J104" s="117"/>
      <c r="K104" s="117"/>
      <c r="L104" s="117"/>
      <c r="O104" s="572"/>
      <c r="P104" s="572"/>
    </row>
    <row r="105" spans="1:16" ht="15.75" thickBot="1" x14ac:dyDescent="0.3">
      <c r="B105" s="9"/>
    </row>
    <row r="106" spans="1:16" s="10" customFormat="1" ht="47.25" customHeight="1" x14ac:dyDescent="0.25">
      <c r="A106" s="659" t="s">
        <v>54</v>
      </c>
      <c r="B106" s="661" t="s">
        <v>55</v>
      </c>
      <c r="C106" s="644" t="s">
        <v>5</v>
      </c>
      <c r="D106" s="118" t="s">
        <v>56</v>
      </c>
      <c r="E106" s="118"/>
      <c r="F106" s="119"/>
      <c r="G106" s="119"/>
      <c r="H106" s="120" t="s">
        <v>57</v>
      </c>
      <c r="I106" s="118"/>
      <c r="J106" s="121"/>
    </row>
    <row r="107" spans="1:16" s="10" customFormat="1" ht="87.75" customHeight="1" x14ac:dyDescent="0.25">
      <c r="A107" s="660"/>
      <c r="B107" s="662"/>
      <c r="C107" s="645"/>
      <c r="D107" s="122" t="s">
        <v>58</v>
      </c>
      <c r="E107" s="123" t="s">
        <v>59</v>
      </c>
      <c r="F107" s="124" t="s">
        <v>60</v>
      </c>
      <c r="G107" s="125" t="s">
        <v>61</v>
      </c>
      <c r="H107" s="122" t="s">
        <v>62</v>
      </c>
      <c r="I107" s="123" t="s">
        <v>63</v>
      </c>
      <c r="J107" s="126" t="s">
        <v>64</v>
      </c>
    </row>
    <row r="108" spans="1:16" x14ac:dyDescent="0.25">
      <c r="A108" s="630" t="s">
        <v>436</v>
      </c>
      <c r="B108" s="646"/>
      <c r="C108" s="127">
        <v>2014</v>
      </c>
      <c r="D108" s="601"/>
      <c r="E108" s="581"/>
      <c r="F108" s="602"/>
      <c r="G108" s="603">
        <f>SUM(D108:F108)</f>
        <v>0</v>
      </c>
      <c r="H108" s="601"/>
      <c r="I108" s="581"/>
      <c r="J108" s="582"/>
    </row>
    <row r="109" spans="1:16" x14ac:dyDescent="0.25">
      <c r="A109" s="630"/>
      <c r="B109" s="646"/>
      <c r="C109" s="127">
        <v>2015</v>
      </c>
      <c r="D109" s="601"/>
      <c r="E109" s="581"/>
      <c r="F109" s="602"/>
      <c r="G109" s="603">
        <f t="shared" ref="G109:G114" si="9">SUM(D109:F109)</f>
        <v>0</v>
      </c>
      <c r="H109" s="601"/>
      <c r="I109" s="581"/>
      <c r="J109" s="582"/>
    </row>
    <row r="110" spans="1:16" x14ac:dyDescent="0.25">
      <c r="A110" s="630"/>
      <c r="B110" s="646"/>
      <c r="C110" s="127">
        <v>2016</v>
      </c>
      <c r="D110" s="601"/>
      <c r="E110" s="581"/>
      <c r="F110" s="602"/>
      <c r="G110" s="603">
        <f t="shared" si="9"/>
        <v>0</v>
      </c>
      <c r="H110" s="601"/>
      <c r="I110" s="581"/>
      <c r="J110" s="582"/>
    </row>
    <row r="111" spans="1:16" x14ac:dyDescent="0.25">
      <c r="A111" s="630"/>
      <c r="B111" s="646"/>
      <c r="C111" s="127">
        <v>2017</v>
      </c>
      <c r="D111" s="604"/>
      <c r="E111" s="584"/>
      <c r="F111" s="605"/>
      <c r="G111" s="603">
        <f t="shared" si="9"/>
        <v>0</v>
      </c>
      <c r="H111" s="606"/>
      <c r="I111" s="607"/>
      <c r="J111" s="608"/>
    </row>
    <row r="112" spans="1:16" x14ac:dyDescent="0.25">
      <c r="A112" s="630"/>
      <c r="B112" s="646"/>
      <c r="C112" s="127">
        <v>2018</v>
      </c>
      <c r="D112" s="601"/>
      <c r="E112" s="581"/>
      <c r="F112" s="602"/>
      <c r="G112" s="603">
        <f t="shared" si="9"/>
        <v>0</v>
      </c>
      <c r="H112" s="601"/>
      <c r="I112" s="581"/>
      <c r="J112" s="582"/>
    </row>
    <row r="113" spans="1:19" x14ac:dyDescent="0.25">
      <c r="A113" s="630"/>
      <c r="B113" s="646"/>
      <c r="C113" s="127">
        <v>2019</v>
      </c>
      <c r="D113" s="601"/>
      <c r="E113" s="581"/>
      <c r="F113" s="602"/>
      <c r="G113" s="603">
        <f t="shared" si="9"/>
        <v>0</v>
      </c>
      <c r="H113" s="601"/>
      <c r="I113" s="581"/>
      <c r="J113" s="582"/>
    </row>
    <row r="114" spans="1:19" x14ac:dyDescent="0.25">
      <c r="A114" s="630"/>
      <c r="B114" s="646"/>
      <c r="C114" s="127">
        <v>2020</v>
      </c>
      <c r="D114" s="601"/>
      <c r="E114" s="581">
        <v>6</v>
      </c>
      <c r="F114" s="602">
        <v>6</v>
      </c>
      <c r="G114" s="603">
        <f t="shared" si="9"/>
        <v>12</v>
      </c>
      <c r="H114" s="601">
        <v>1</v>
      </c>
      <c r="I114" s="581"/>
      <c r="J114" s="582">
        <v>1</v>
      </c>
    </row>
    <row r="115" spans="1:19" ht="30.6" customHeight="1" thickBot="1" x14ac:dyDescent="0.3">
      <c r="A115" s="647"/>
      <c r="B115" s="648"/>
      <c r="C115" s="134" t="s">
        <v>13</v>
      </c>
      <c r="D115" s="609">
        <f t="shared" ref="D115:J115" si="10">SUM(D108:D114)</f>
        <v>0</v>
      </c>
      <c r="E115" s="587">
        <f t="shared" si="10"/>
        <v>6</v>
      </c>
      <c r="F115" s="610">
        <f t="shared" si="10"/>
        <v>6</v>
      </c>
      <c r="G115" s="610">
        <f t="shared" si="10"/>
        <v>12</v>
      </c>
      <c r="H115" s="609">
        <f t="shared" si="10"/>
        <v>1</v>
      </c>
      <c r="I115" s="587">
        <f t="shared" si="10"/>
        <v>0</v>
      </c>
      <c r="J115" s="136">
        <f t="shared" si="10"/>
        <v>1</v>
      </c>
    </row>
    <row r="116" spans="1:19" s="572" customFormat="1" ht="17.100000000000001" customHeight="1" thickBot="1" x14ac:dyDescent="0.3">
      <c r="A116" s="611"/>
      <c r="B116" s="597"/>
      <c r="C116" s="612"/>
      <c r="D116" s="613"/>
      <c r="E116" s="594"/>
      <c r="F116" s="594"/>
      <c r="G116" s="594"/>
      <c r="H116" s="614"/>
      <c r="I116" s="594"/>
      <c r="J116" s="594"/>
      <c r="K116" s="600"/>
    </row>
    <row r="117" spans="1:19" s="10" customFormat="1" ht="78" customHeight="1" x14ac:dyDescent="0.3">
      <c r="A117" s="141" t="s">
        <v>65</v>
      </c>
      <c r="B117" s="561" t="s">
        <v>36</v>
      </c>
      <c r="C117" s="143" t="s">
        <v>5</v>
      </c>
      <c r="D117" s="144" t="s">
        <v>66</v>
      </c>
      <c r="E117" s="145" t="s">
        <v>67</v>
      </c>
      <c r="F117" s="145" t="s">
        <v>68</v>
      </c>
      <c r="G117" s="145" t="s">
        <v>69</v>
      </c>
      <c r="H117" s="145" t="s">
        <v>70</v>
      </c>
      <c r="I117" s="146" t="s">
        <v>71</v>
      </c>
      <c r="J117" s="147" t="s">
        <v>72</v>
      </c>
      <c r="K117" s="147" t="s">
        <v>73</v>
      </c>
    </row>
    <row r="118" spans="1:19" x14ac:dyDescent="0.25">
      <c r="A118" s="630" t="s">
        <v>437</v>
      </c>
      <c r="B118" s="646"/>
      <c r="C118" s="29">
        <v>2014</v>
      </c>
      <c r="D118" s="580"/>
      <c r="E118" s="581"/>
      <c r="F118" s="581"/>
      <c r="G118" s="581"/>
      <c r="H118" s="581"/>
      <c r="I118" s="582"/>
      <c r="J118" s="615">
        <f t="shared" ref="J118:K124" si="11">D118+F118+H118</f>
        <v>0</v>
      </c>
      <c r="K118" s="615">
        <f t="shared" si="11"/>
        <v>0</v>
      </c>
    </row>
    <row r="119" spans="1:19" x14ac:dyDescent="0.25">
      <c r="A119" s="630"/>
      <c r="B119" s="646"/>
      <c r="C119" s="29">
        <v>2015</v>
      </c>
      <c r="D119" s="580"/>
      <c r="E119" s="581"/>
      <c r="F119" s="581"/>
      <c r="G119" s="581"/>
      <c r="H119" s="581"/>
      <c r="I119" s="582"/>
      <c r="J119" s="615">
        <f t="shared" si="11"/>
        <v>0</v>
      </c>
      <c r="K119" s="615">
        <f t="shared" si="11"/>
        <v>0</v>
      </c>
    </row>
    <row r="120" spans="1:19" x14ac:dyDescent="0.25">
      <c r="A120" s="630"/>
      <c r="B120" s="646"/>
      <c r="C120" s="29">
        <v>2016</v>
      </c>
      <c r="D120" s="580"/>
      <c r="E120" s="581"/>
      <c r="F120" s="581"/>
      <c r="G120" s="581"/>
      <c r="H120" s="581"/>
      <c r="I120" s="582"/>
      <c r="J120" s="615">
        <f t="shared" si="11"/>
        <v>0</v>
      </c>
      <c r="K120" s="615">
        <f t="shared" si="11"/>
        <v>0</v>
      </c>
    </row>
    <row r="121" spans="1:19" x14ac:dyDescent="0.25">
      <c r="A121" s="630"/>
      <c r="B121" s="646"/>
      <c r="C121" s="29">
        <v>2017</v>
      </c>
      <c r="D121" s="583"/>
      <c r="E121" s="584"/>
      <c r="F121" s="584"/>
      <c r="G121" s="584"/>
      <c r="H121" s="584"/>
      <c r="I121" s="585"/>
      <c r="J121" s="615">
        <f t="shared" si="11"/>
        <v>0</v>
      </c>
      <c r="K121" s="615">
        <f t="shared" si="11"/>
        <v>0</v>
      </c>
    </row>
    <row r="122" spans="1:19" x14ac:dyDescent="0.25">
      <c r="A122" s="630"/>
      <c r="B122" s="646"/>
      <c r="C122" s="29">
        <v>2018</v>
      </c>
      <c r="D122" s="580"/>
      <c r="E122" s="581"/>
      <c r="F122" s="581"/>
      <c r="G122" s="581"/>
      <c r="H122" s="581"/>
      <c r="I122" s="582"/>
      <c r="J122" s="615">
        <f t="shared" si="11"/>
        <v>0</v>
      </c>
      <c r="K122" s="615">
        <f t="shared" si="11"/>
        <v>0</v>
      </c>
    </row>
    <row r="123" spans="1:19" x14ac:dyDescent="0.25">
      <c r="A123" s="630"/>
      <c r="B123" s="646"/>
      <c r="C123" s="29">
        <v>2019</v>
      </c>
      <c r="D123" s="580"/>
      <c r="E123" s="581"/>
      <c r="F123" s="581"/>
      <c r="G123" s="581"/>
      <c r="H123" s="581"/>
      <c r="I123" s="582"/>
      <c r="J123" s="615">
        <f t="shared" si="11"/>
        <v>0</v>
      </c>
      <c r="K123" s="615">
        <f t="shared" si="11"/>
        <v>0</v>
      </c>
    </row>
    <row r="124" spans="1:19" x14ac:dyDescent="0.25">
      <c r="A124" s="630"/>
      <c r="B124" s="646"/>
      <c r="C124" s="29">
        <v>2020</v>
      </c>
      <c r="D124" s="580">
        <v>1</v>
      </c>
      <c r="E124" s="581">
        <v>3</v>
      </c>
      <c r="F124" s="581"/>
      <c r="G124" s="581"/>
      <c r="H124" s="581"/>
      <c r="I124" s="582"/>
      <c r="J124" s="615">
        <f t="shared" si="11"/>
        <v>1</v>
      </c>
      <c r="K124" s="615">
        <f t="shared" si="11"/>
        <v>3</v>
      </c>
    </row>
    <row r="125" spans="1:19" ht="51" customHeight="1" thickBot="1" x14ac:dyDescent="0.3">
      <c r="A125" s="647"/>
      <c r="B125" s="648"/>
      <c r="C125" s="41" t="s">
        <v>13</v>
      </c>
      <c r="D125" s="587">
        <f t="shared" ref="D125" si="12">SUM(D118:D124)</f>
        <v>1</v>
      </c>
      <c r="E125" s="587">
        <f>SUM(E118:E124)</f>
        <v>3</v>
      </c>
      <c r="F125" s="587">
        <f t="shared" ref="F125:I125" si="13">SUM(F118:F124)</f>
        <v>0</v>
      </c>
      <c r="G125" s="587">
        <f t="shared" si="13"/>
        <v>0</v>
      </c>
      <c r="H125" s="587">
        <f t="shared" si="13"/>
        <v>0</v>
      </c>
      <c r="I125" s="587">
        <f t="shared" si="13"/>
        <v>0</v>
      </c>
      <c r="J125" s="588">
        <f>SUM(J118:J124)</f>
        <v>1</v>
      </c>
      <c r="K125" s="588">
        <f>SUM(K118:K124)</f>
        <v>3</v>
      </c>
    </row>
    <row r="126" spans="1:19" s="572" customFormat="1" ht="18.95" customHeight="1" x14ac:dyDescent="0.25">
      <c r="A126" s="616"/>
      <c r="B126" s="597"/>
      <c r="C126" s="598"/>
      <c r="D126" s="598"/>
      <c r="E126" s="599"/>
      <c r="F126" s="599"/>
      <c r="G126" s="599"/>
      <c r="H126" s="594"/>
      <c r="I126" s="594"/>
      <c r="J126" s="594"/>
      <c r="K126" s="594"/>
      <c r="L126" s="594"/>
      <c r="M126" s="594"/>
      <c r="N126" s="594"/>
      <c r="O126" s="594"/>
      <c r="P126" s="594"/>
      <c r="Q126" s="594"/>
      <c r="R126" s="594"/>
      <c r="S126" s="600"/>
    </row>
    <row r="127" spans="1:19" ht="21" x14ac:dyDescent="0.35">
      <c r="A127" s="150" t="s">
        <v>74</v>
      </c>
      <c r="B127" s="151"/>
      <c r="C127" s="150"/>
      <c r="D127" s="152"/>
      <c r="E127" s="152"/>
      <c r="F127" s="152"/>
      <c r="G127" s="152"/>
      <c r="H127" s="152"/>
      <c r="I127" s="152"/>
      <c r="J127" s="152"/>
      <c r="K127" s="152"/>
      <c r="L127" s="152"/>
      <c r="M127" s="152"/>
      <c r="N127" s="152"/>
      <c r="O127" s="152"/>
    </row>
    <row r="128" spans="1:19" ht="21.75" thickBot="1" x14ac:dyDescent="0.4">
      <c r="A128" s="91"/>
      <c r="B128" s="76"/>
    </row>
    <row r="129" spans="1:15" s="10" customFormat="1" ht="27" customHeight="1" x14ac:dyDescent="0.25">
      <c r="A129" s="649" t="s">
        <v>75</v>
      </c>
      <c r="B129" s="651" t="s">
        <v>36</v>
      </c>
      <c r="C129" s="653" t="s">
        <v>76</v>
      </c>
      <c r="D129" s="153" t="s">
        <v>77</v>
      </c>
      <c r="E129" s="154"/>
      <c r="F129" s="154"/>
      <c r="G129" s="155"/>
      <c r="H129" s="156"/>
      <c r="I129" s="627" t="s">
        <v>7</v>
      </c>
      <c r="J129" s="628"/>
      <c r="K129" s="628"/>
      <c r="L129" s="628"/>
      <c r="M129" s="628"/>
      <c r="N129" s="628"/>
      <c r="O129" s="629"/>
    </row>
    <row r="130" spans="1:15" s="10" customFormat="1" ht="110.25" customHeight="1" x14ac:dyDescent="0.25">
      <c r="A130" s="650"/>
      <c r="B130" s="652"/>
      <c r="C130" s="654"/>
      <c r="D130" s="157" t="s">
        <v>78</v>
      </c>
      <c r="E130" s="158" t="s">
        <v>79</v>
      </c>
      <c r="F130" s="158" t="s">
        <v>80</v>
      </c>
      <c r="G130" s="159" t="s">
        <v>81</v>
      </c>
      <c r="H130" s="160" t="s">
        <v>82</v>
      </c>
      <c r="I130" s="161" t="s">
        <v>14</v>
      </c>
      <c r="J130" s="161" t="s">
        <v>15</v>
      </c>
      <c r="K130" s="158" t="s">
        <v>16</v>
      </c>
      <c r="L130" s="157" t="s">
        <v>17</v>
      </c>
      <c r="M130" s="157" t="s">
        <v>28</v>
      </c>
      <c r="N130" s="158" t="s">
        <v>19</v>
      </c>
      <c r="O130" s="162" t="s">
        <v>20</v>
      </c>
    </row>
    <row r="131" spans="1:15" ht="15" customHeight="1" x14ac:dyDescent="0.25">
      <c r="A131" s="632" t="s">
        <v>438</v>
      </c>
      <c r="B131" s="631"/>
      <c r="C131" s="29">
        <v>2014</v>
      </c>
      <c r="D131" s="30"/>
      <c r="E131" s="31"/>
      <c r="F131" s="31"/>
      <c r="G131" s="129">
        <f>SUM(D131:F131)</f>
        <v>0</v>
      </c>
      <c r="H131" s="85"/>
      <c r="I131" s="34"/>
      <c r="J131" s="31"/>
      <c r="K131" s="31"/>
      <c r="L131" s="31"/>
      <c r="M131" s="31"/>
      <c r="N131" s="31"/>
      <c r="O131" s="35"/>
    </row>
    <row r="132" spans="1:15" x14ac:dyDescent="0.25">
      <c r="A132" s="632"/>
      <c r="B132" s="631"/>
      <c r="C132" s="29">
        <v>2015</v>
      </c>
      <c r="D132" s="30"/>
      <c r="E132" s="31"/>
      <c r="F132" s="31"/>
      <c r="G132" s="129">
        <f t="shared" ref="G132:G137" si="14">SUM(D132:F132)</f>
        <v>0</v>
      </c>
      <c r="H132" s="85"/>
      <c r="I132" s="34"/>
      <c r="J132" s="31"/>
      <c r="K132" s="31"/>
      <c r="L132" s="31"/>
      <c r="M132" s="31"/>
      <c r="N132" s="31"/>
      <c r="O132" s="35"/>
    </row>
    <row r="133" spans="1:15" x14ac:dyDescent="0.25">
      <c r="A133" s="632"/>
      <c r="B133" s="631"/>
      <c r="C133" s="29">
        <v>2016</v>
      </c>
      <c r="D133" s="30"/>
      <c r="E133" s="31"/>
      <c r="F133" s="31"/>
      <c r="G133" s="129">
        <f t="shared" si="14"/>
        <v>0</v>
      </c>
      <c r="H133" s="85"/>
      <c r="I133" s="34"/>
      <c r="J133" s="31"/>
      <c r="K133" s="31"/>
      <c r="L133" s="31"/>
      <c r="M133" s="31"/>
      <c r="N133" s="31"/>
      <c r="O133" s="35"/>
    </row>
    <row r="134" spans="1:15" x14ac:dyDescent="0.25">
      <c r="A134" s="632"/>
      <c r="B134" s="631"/>
      <c r="C134" s="29">
        <v>2017</v>
      </c>
      <c r="D134" s="567"/>
      <c r="E134" s="568"/>
      <c r="F134" s="568"/>
      <c r="G134" s="129">
        <f t="shared" si="14"/>
        <v>0</v>
      </c>
      <c r="H134" s="85"/>
      <c r="I134" s="570"/>
      <c r="J134" s="568"/>
      <c r="K134" s="568"/>
      <c r="L134" s="568"/>
      <c r="M134" s="568"/>
      <c r="N134" s="568"/>
      <c r="O134" s="571"/>
    </row>
    <row r="135" spans="1:15" x14ac:dyDescent="0.25">
      <c r="A135" s="632"/>
      <c r="B135" s="631"/>
      <c r="C135" s="29">
        <v>2018</v>
      </c>
      <c r="D135" s="30"/>
      <c r="E135" s="31"/>
      <c r="F135" s="31"/>
      <c r="G135" s="129">
        <f t="shared" si="14"/>
        <v>0</v>
      </c>
      <c r="H135" s="85"/>
      <c r="I135" s="34"/>
      <c r="J135" s="31"/>
      <c r="K135" s="31"/>
      <c r="L135" s="31"/>
      <c r="M135" s="31"/>
      <c r="N135" s="31"/>
      <c r="O135" s="35"/>
    </row>
    <row r="136" spans="1:15" x14ac:dyDescent="0.25">
      <c r="A136" s="632"/>
      <c r="B136" s="631"/>
      <c r="C136" s="29">
        <v>2019</v>
      </c>
      <c r="D136" s="30"/>
      <c r="E136" s="31"/>
      <c r="F136" s="31"/>
      <c r="G136" s="129">
        <f t="shared" si="14"/>
        <v>0</v>
      </c>
      <c r="H136" s="85"/>
      <c r="I136" s="34"/>
      <c r="J136" s="31"/>
      <c r="K136" s="31"/>
      <c r="L136" s="31"/>
      <c r="M136" s="31"/>
      <c r="N136" s="31"/>
      <c r="O136" s="35"/>
    </row>
    <row r="137" spans="1:15" x14ac:dyDescent="0.25">
      <c r="A137" s="632"/>
      <c r="B137" s="631"/>
      <c r="C137" s="29">
        <v>2020</v>
      </c>
      <c r="D137" s="30">
        <v>42</v>
      </c>
      <c r="E137" s="31">
        <v>2</v>
      </c>
      <c r="F137" s="31"/>
      <c r="G137" s="129">
        <f t="shared" si="14"/>
        <v>44</v>
      </c>
      <c r="H137" s="85">
        <v>51</v>
      </c>
      <c r="I137" s="34">
        <v>15</v>
      </c>
      <c r="J137" s="31"/>
      <c r="K137" s="31">
        <v>4</v>
      </c>
      <c r="L137" s="31"/>
      <c r="M137" s="31"/>
      <c r="N137" s="31">
        <v>25</v>
      </c>
      <c r="O137" s="35"/>
    </row>
    <row r="138" spans="1:15" ht="15.95" customHeight="1" thickBot="1" x14ac:dyDescent="0.3">
      <c r="A138" s="633"/>
      <c r="B138" s="634"/>
      <c r="C138" s="41" t="s">
        <v>13</v>
      </c>
      <c r="D138" s="42">
        <f>SUM(D131:D137)</f>
        <v>42</v>
      </c>
      <c r="E138" s="43">
        <f>SUM(E131:E137)</f>
        <v>2</v>
      </c>
      <c r="F138" s="43">
        <f>SUM(F131:F137)</f>
        <v>0</v>
      </c>
      <c r="G138" s="135">
        <f t="shared" ref="G138:O138" si="15">SUM(G131:G137)</f>
        <v>44</v>
      </c>
      <c r="H138" s="163">
        <f t="shared" si="15"/>
        <v>51</v>
      </c>
      <c r="I138" s="46">
        <f t="shared" si="15"/>
        <v>15</v>
      </c>
      <c r="J138" s="43">
        <f t="shared" si="15"/>
        <v>0</v>
      </c>
      <c r="K138" s="43">
        <f t="shared" si="15"/>
        <v>4</v>
      </c>
      <c r="L138" s="43">
        <f t="shared" si="15"/>
        <v>0</v>
      </c>
      <c r="M138" s="43">
        <f t="shared" si="15"/>
        <v>0</v>
      </c>
      <c r="N138" s="43">
        <f t="shared" si="15"/>
        <v>25</v>
      </c>
      <c r="O138" s="47">
        <f t="shared" si="15"/>
        <v>0</v>
      </c>
    </row>
    <row r="139" spans="1:15" ht="15.75" thickBot="1" x14ac:dyDescent="0.3">
      <c r="B139" s="9"/>
    </row>
    <row r="140" spans="1:15" ht="19.5" customHeight="1" x14ac:dyDescent="0.25">
      <c r="A140" s="635" t="s">
        <v>83</v>
      </c>
      <c r="B140" s="637" t="s">
        <v>84</v>
      </c>
      <c r="C140" s="639" t="s">
        <v>5</v>
      </c>
      <c r="D140" s="639" t="s">
        <v>77</v>
      </c>
      <c r="E140" s="639"/>
      <c r="F140" s="639"/>
      <c r="G140" s="641"/>
      <c r="H140" s="642" t="s">
        <v>85</v>
      </c>
      <c r="I140" s="639"/>
      <c r="J140" s="639"/>
      <c r="K140" s="639"/>
      <c r="L140" s="643"/>
    </row>
    <row r="141" spans="1:15" ht="102.75" x14ac:dyDescent="0.25">
      <c r="A141" s="636"/>
      <c r="B141" s="638"/>
      <c r="C141" s="640"/>
      <c r="D141" s="164" t="s">
        <v>86</v>
      </c>
      <c r="E141" s="165" t="s">
        <v>87</v>
      </c>
      <c r="F141" s="164" t="s">
        <v>88</v>
      </c>
      <c r="G141" s="166" t="s">
        <v>89</v>
      </c>
      <c r="H141" s="167" t="s">
        <v>90</v>
      </c>
      <c r="I141" s="164" t="s">
        <v>91</v>
      </c>
      <c r="J141" s="164" t="s">
        <v>92</v>
      </c>
      <c r="K141" s="164" t="s">
        <v>93</v>
      </c>
      <c r="L141" s="168" t="s">
        <v>94</v>
      </c>
    </row>
    <row r="142" spans="1:15" ht="15" customHeight="1" x14ac:dyDescent="0.25">
      <c r="A142" s="709" t="s">
        <v>439</v>
      </c>
      <c r="B142" s="710"/>
      <c r="C142" s="169">
        <v>2014</v>
      </c>
      <c r="D142" s="170"/>
      <c r="E142" s="67"/>
      <c r="F142" s="67"/>
      <c r="G142" s="171">
        <f>SUM(D142:F142)</f>
        <v>0</v>
      </c>
      <c r="H142" s="66"/>
      <c r="I142" s="67"/>
      <c r="J142" s="67"/>
      <c r="K142" s="67"/>
      <c r="L142" s="68"/>
    </row>
    <row r="143" spans="1:15" x14ac:dyDescent="0.25">
      <c r="A143" s="630"/>
      <c r="B143" s="646"/>
      <c r="C143" s="29">
        <v>2015</v>
      </c>
      <c r="D143" s="30"/>
      <c r="E143" s="31"/>
      <c r="F143" s="31"/>
      <c r="G143" s="171">
        <f t="shared" ref="G143:G148" si="16">SUM(D143:F143)</f>
        <v>0</v>
      </c>
      <c r="H143" s="34"/>
      <c r="I143" s="31"/>
      <c r="J143" s="31"/>
      <c r="K143" s="31"/>
      <c r="L143" s="35"/>
    </row>
    <row r="144" spans="1:15" x14ac:dyDescent="0.25">
      <c r="A144" s="630"/>
      <c r="B144" s="646"/>
      <c r="C144" s="29">
        <v>2016</v>
      </c>
      <c r="D144" s="30"/>
      <c r="E144" s="31"/>
      <c r="F144" s="31"/>
      <c r="G144" s="171">
        <f t="shared" si="16"/>
        <v>0</v>
      </c>
      <c r="H144" s="34"/>
      <c r="I144" s="31"/>
      <c r="J144" s="31"/>
      <c r="K144" s="31"/>
      <c r="L144" s="35"/>
    </row>
    <row r="145" spans="1:15" x14ac:dyDescent="0.25">
      <c r="A145" s="630"/>
      <c r="B145" s="646"/>
      <c r="C145" s="29">
        <v>2017</v>
      </c>
      <c r="D145" s="567"/>
      <c r="E145" s="568"/>
      <c r="F145" s="568"/>
      <c r="G145" s="171">
        <f t="shared" si="16"/>
        <v>0</v>
      </c>
      <c r="H145" s="570"/>
      <c r="I145" s="568"/>
      <c r="J145" s="568"/>
      <c r="K145" s="568"/>
      <c r="L145" s="571"/>
    </row>
    <row r="146" spans="1:15" x14ac:dyDescent="0.25">
      <c r="A146" s="630"/>
      <c r="B146" s="646"/>
      <c r="C146" s="29">
        <v>2018</v>
      </c>
      <c r="D146" s="30"/>
      <c r="E146" s="31"/>
      <c r="F146" s="31"/>
      <c r="G146" s="171">
        <f t="shared" si="16"/>
        <v>0</v>
      </c>
      <c r="H146" s="34"/>
      <c r="I146" s="31"/>
      <c r="J146" s="31"/>
      <c r="K146" s="31"/>
      <c r="L146" s="35"/>
    </row>
    <row r="147" spans="1:15" x14ac:dyDescent="0.25">
      <c r="A147" s="630"/>
      <c r="B147" s="646"/>
      <c r="C147" s="29">
        <v>2019</v>
      </c>
      <c r="D147" s="30"/>
      <c r="E147" s="31"/>
      <c r="F147" s="31"/>
      <c r="G147" s="171">
        <f t="shared" si="16"/>
        <v>0</v>
      </c>
      <c r="H147" s="34"/>
      <c r="I147" s="31"/>
      <c r="J147" s="31"/>
      <c r="K147" s="31"/>
      <c r="L147" s="35"/>
    </row>
    <row r="148" spans="1:15" x14ac:dyDescent="0.25">
      <c r="A148" s="630"/>
      <c r="B148" s="646"/>
      <c r="C148" s="29">
        <v>2020</v>
      </c>
      <c r="D148" s="30">
        <v>1504</v>
      </c>
      <c r="E148" s="31">
        <v>65</v>
      </c>
      <c r="F148" s="31"/>
      <c r="G148" s="171">
        <f t="shared" si="16"/>
        <v>1569</v>
      </c>
      <c r="H148" s="34">
        <v>2</v>
      </c>
      <c r="I148" s="31">
        <v>41</v>
      </c>
      <c r="J148" s="31">
        <v>2</v>
      </c>
      <c r="K148" s="31">
        <v>196</v>
      </c>
      <c r="L148" s="35">
        <v>1328</v>
      </c>
    </row>
    <row r="149" spans="1:15" ht="15.75" thickBot="1" x14ac:dyDescent="0.3">
      <c r="A149" s="647"/>
      <c r="B149" s="648"/>
      <c r="C149" s="41" t="s">
        <v>13</v>
      </c>
      <c r="D149" s="42">
        <f t="shared" ref="D149:L149" si="17">SUM(D142:D148)</f>
        <v>1504</v>
      </c>
      <c r="E149" s="43">
        <f t="shared" si="17"/>
        <v>65</v>
      </c>
      <c r="F149" s="43">
        <f t="shared" si="17"/>
        <v>0</v>
      </c>
      <c r="G149" s="45">
        <f t="shared" si="17"/>
        <v>1569</v>
      </c>
      <c r="H149" s="46">
        <f t="shared" si="17"/>
        <v>2</v>
      </c>
      <c r="I149" s="43">
        <f t="shared" si="17"/>
        <v>41</v>
      </c>
      <c r="J149" s="43">
        <f t="shared" si="17"/>
        <v>2</v>
      </c>
      <c r="K149" s="43">
        <f t="shared" si="17"/>
        <v>196</v>
      </c>
      <c r="L149" s="47">
        <f t="shared" si="17"/>
        <v>1328</v>
      </c>
    </row>
    <row r="150" spans="1:15" x14ac:dyDescent="0.25">
      <c r="B150" s="9"/>
    </row>
    <row r="151" spans="1:15" x14ac:dyDescent="0.25">
      <c r="B151" s="9"/>
    </row>
    <row r="152" spans="1:15" ht="21" x14ac:dyDescent="0.35">
      <c r="A152" s="172" t="s">
        <v>95</v>
      </c>
      <c r="B152" s="55"/>
      <c r="C152" s="54"/>
      <c r="D152" s="56"/>
      <c r="E152" s="56"/>
      <c r="F152" s="56"/>
      <c r="G152" s="56"/>
      <c r="H152" s="56"/>
      <c r="I152" s="56"/>
      <c r="J152" s="56"/>
      <c r="K152" s="56"/>
      <c r="L152" s="56"/>
      <c r="M152" s="572"/>
      <c r="N152" s="572"/>
      <c r="O152" s="572"/>
    </row>
    <row r="153" spans="1:15" ht="15.75" thickBot="1" x14ac:dyDescent="0.3">
      <c r="A153" s="75"/>
      <c r="B153" s="76"/>
    </row>
    <row r="154" spans="1:15" s="10" customFormat="1" ht="65.25" x14ac:dyDescent="0.3">
      <c r="A154" s="173" t="s">
        <v>96</v>
      </c>
      <c r="B154" s="174" t="s">
        <v>97</v>
      </c>
      <c r="C154" s="175" t="s">
        <v>98</v>
      </c>
      <c r="D154" s="176" t="s">
        <v>99</v>
      </c>
      <c r="E154" s="177" t="s">
        <v>100</v>
      </c>
      <c r="F154" s="177" t="s">
        <v>101</v>
      </c>
      <c r="G154" s="178" t="s">
        <v>102</v>
      </c>
    </row>
    <row r="155" spans="1:15" ht="15" customHeight="1" x14ac:dyDescent="0.25">
      <c r="A155" s="623" t="s">
        <v>440</v>
      </c>
      <c r="B155" s="624"/>
      <c r="C155" s="29">
        <v>2014</v>
      </c>
      <c r="D155" s="30"/>
      <c r="E155" s="31"/>
      <c r="F155" s="31"/>
      <c r="G155" s="35"/>
    </row>
    <row r="156" spans="1:15" x14ac:dyDescent="0.25">
      <c r="A156" s="623"/>
      <c r="B156" s="624"/>
      <c r="C156" s="29">
        <v>2015</v>
      </c>
      <c r="D156" s="30"/>
      <c r="E156" s="31"/>
      <c r="F156" s="31"/>
      <c r="G156" s="35"/>
    </row>
    <row r="157" spans="1:15" x14ac:dyDescent="0.25">
      <c r="A157" s="623"/>
      <c r="B157" s="624"/>
      <c r="C157" s="29">
        <v>2016</v>
      </c>
      <c r="D157" s="30"/>
      <c r="E157" s="31"/>
      <c r="F157" s="31"/>
      <c r="G157" s="35"/>
    </row>
    <row r="158" spans="1:15" x14ac:dyDescent="0.25">
      <c r="A158" s="623"/>
      <c r="B158" s="624"/>
      <c r="C158" s="29">
        <v>2017</v>
      </c>
      <c r="D158" s="567"/>
      <c r="E158" s="568"/>
      <c r="F158" s="568"/>
      <c r="G158" s="571"/>
    </row>
    <row r="159" spans="1:15" x14ac:dyDescent="0.25">
      <c r="A159" s="623"/>
      <c r="B159" s="624"/>
      <c r="C159" s="29">
        <v>2018</v>
      </c>
      <c r="D159" s="30"/>
      <c r="E159" s="31"/>
      <c r="F159" s="31"/>
      <c r="G159" s="35"/>
    </row>
    <row r="160" spans="1:15" x14ac:dyDescent="0.25">
      <c r="A160" s="623"/>
      <c r="B160" s="624"/>
      <c r="C160" s="29">
        <v>2019</v>
      </c>
      <c r="D160" s="30"/>
      <c r="E160" s="31"/>
      <c r="F160" s="31"/>
      <c r="G160" s="35"/>
    </row>
    <row r="161" spans="1:9" x14ac:dyDescent="0.25">
      <c r="A161" s="623"/>
      <c r="B161" s="624"/>
      <c r="C161" s="29">
        <v>2020</v>
      </c>
      <c r="D161" s="179">
        <v>1</v>
      </c>
      <c r="E161" s="180">
        <v>90</v>
      </c>
      <c r="F161" s="180">
        <v>28</v>
      </c>
      <c r="G161" s="181"/>
    </row>
    <row r="162" spans="1:9" ht="15.75" thickBot="1" x14ac:dyDescent="0.3">
      <c r="A162" s="625"/>
      <c r="B162" s="626"/>
      <c r="C162" s="41" t="s">
        <v>13</v>
      </c>
      <c r="D162" s="42">
        <f>SUM(D155:D161)</f>
        <v>1</v>
      </c>
      <c r="E162" s="42">
        <f t="shared" ref="E162:G162" si="18">SUM(E155:E161)</f>
        <v>90</v>
      </c>
      <c r="F162" s="42">
        <f t="shared" si="18"/>
        <v>28</v>
      </c>
      <c r="G162" s="47">
        <f t="shared" si="18"/>
        <v>0</v>
      </c>
    </row>
    <row r="163" spans="1:9" x14ac:dyDescent="0.25">
      <c r="B163" s="9"/>
    </row>
    <row r="164" spans="1:9" ht="15.75" thickBot="1" x14ac:dyDescent="0.3">
      <c r="B164" s="9"/>
    </row>
    <row r="165" spans="1:9" ht="18.75" x14ac:dyDescent="0.3">
      <c r="A165" s="182" t="s">
        <v>103</v>
      </c>
      <c r="B165" s="183" t="s">
        <v>104</v>
      </c>
      <c r="C165" s="617">
        <v>2014</v>
      </c>
      <c r="D165" s="617">
        <v>2015</v>
      </c>
      <c r="E165" s="617">
        <v>2016</v>
      </c>
      <c r="F165" s="617">
        <v>2017</v>
      </c>
      <c r="G165" s="617">
        <v>2018</v>
      </c>
      <c r="H165" s="617">
        <v>2019</v>
      </c>
      <c r="I165" s="618">
        <v>2020</v>
      </c>
    </row>
    <row r="166" spans="1:9" ht="14.1" customHeight="1" x14ac:dyDescent="0.25">
      <c r="A166" s="186" t="s">
        <v>105</v>
      </c>
      <c r="B166" s="565"/>
      <c r="C166" s="188">
        <f>SUM(C167:C169)</f>
        <v>0</v>
      </c>
      <c r="D166" s="188">
        <f t="shared" ref="D166:I166" si="19">SUM(D167:D169)</f>
        <v>0</v>
      </c>
      <c r="E166" s="188">
        <f t="shared" si="19"/>
        <v>0</v>
      </c>
      <c r="F166" s="188">
        <f t="shared" si="19"/>
        <v>0</v>
      </c>
      <c r="G166" s="188">
        <f t="shared" si="19"/>
        <v>0</v>
      </c>
      <c r="H166" s="188">
        <f t="shared" si="19"/>
        <v>0</v>
      </c>
      <c r="I166" s="189">
        <f t="shared" si="19"/>
        <v>3310049.4400000004</v>
      </c>
    </row>
    <row r="167" spans="1:9" ht="15.75" x14ac:dyDescent="0.25">
      <c r="A167" s="190" t="s">
        <v>106</v>
      </c>
      <c r="B167" s="191"/>
      <c r="C167" s="65"/>
      <c r="D167" s="65"/>
      <c r="E167" s="65"/>
      <c r="F167" s="573"/>
      <c r="G167" s="65"/>
      <c r="H167" s="65"/>
      <c r="I167" s="193">
        <v>2656934.64</v>
      </c>
    </row>
    <row r="168" spans="1:9" ht="15.75" x14ac:dyDescent="0.25">
      <c r="A168" s="190" t="s">
        <v>107</v>
      </c>
      <c r="B168" s="191"/>
      <c r="C168" s="65"/>
      <c r="D168" s="65"/>
      <c r="E168" s="65"/>
      <c r="F168" s="573"/>
      <c r="G168" s="65"/>
      <c r="H168" s="65"/>
      <c r="I168" s="193">
        <v>544162.80000000005</v>
      </c>
    </row>
    <row r="169" spans="1:9" ht="15.75" x14ac:dyDescent="0.25">
      <c r="A169" s="190" t="s">
        <v>108</v>
      </c>
      <c r="B169" s="191"/>
      <c r="C169" s="65"/>
      <c r="D169" s="65"/>
      <c r="E169" s="65"/>
      <c r="F169" s="573"/>
      <c r="G169" s="65"/>
      <c r="H169" s="65"/>
      <c r="I169" s="193">
        <v>108952</v>
      </c>
    </row>
    <row r="170" spans="1:9" ht="31.5" x14ac:dyDescent="0.25">
      <c r="A170" s="620" t="s">
        <v>109</v>
      </c>
      <c r="B170" s="191"/>
      <c r="C170" s="65"/>
      <c r="D170" s="65"/>
      <c r="E170" s="65"/>
      <c r="F170" s="573"/>
      <c r="G170" s="65"/>
      <c r="H170" s="65"/>
      <c r="I170" s="193">
        <v>3165126.97</v>
      </c>
    </row>
    <row r="171" spans="1:9" ht="16.5" thickBot="1" x14ac:dyDescent="0.3">
      <c r="A171" s="195" t="s">
        <v>110</v>
      </c>
      <c r="B171" s="196"/>
      <c r="C171" s="197">
        <f t="shared" ref="C171:I171" si="20">C166+C170</f>
        <v>0</v>
      </c>
      <c r="D171" s="197">
        <f t="shared" si="20"/>
        <v>0</v>
      </c>
      <c r="E171" s="197">
        <f t="shared" si="20"/>
        <v>0</v>
      </c>
      <c r="F171" s="197">
        <f t="shared" si="20"/>
        <v>0</v>
      </c>
      <c r="G171" s="197">
        <f t="shared" si="20"/>
        <v>0</v>
      </c>
      <c r="H171" s="197">
        <f t="shared" si="20"/>
        <v>0</v>
      </c>
      <c r="I171" s="47">
        <f t="shared" si="20"/>
        <v>6475176.4100000001</v>
      </c>
    </row>
  </sheetData>
  <mergeCells count="49">
    <mergeCell ref="B10:B11"/>
    <mergeCell ref="C10:C11"/>
    <mergeCell ref="A12:B19"/>
    <mergeCell ref="C21:C22"/>
    <mergeCell ref="A23:B30"/>
    <mergeCell ref="D34:D35"/>
    <mergeCell ref="A36:B43"/>
    <mergeCell ref="A48:A49"/>
    <mergeCell ref="B48:B49"/>
    <mergeCell ref="C48:C49"/>
    <mergeCell ref="D48:D49"/>
    <mergeCell ref="A34:A35"/>
    <mergeCell ref="B34:B35"/>
    <mergeCell ref="C34:C35"/>
    <mergeCell ref="A50:B57"/>
    <mergeCell ref="A61:A62"/>
    <mergeCell ref="B61:B62"/>
    <mergeCell ref="C61:C62"/>
    <mergeCell ref="A63:B70"/>
    <mergeCell ref="D72:D73"/>
    <mergeCell ref="A74:B81"/>
    <mergeCell ref="A83:A84"/>
    <mergeCell ref="B83:B84"/>
    <mergeCell ref="C83:C84"/>
    <mergeCell ref="D83:D84"/>
    <mergeCell ref="A72:A73"/>
    <mergeCell ref="B72:B73"/>
    <mergeCell ref="C72:C73"/>
    <mergeCell ref="A85:B92"/>
    <mergeCell ref="A94:A95"/>
    <mergeCell ref="B94:B95"/>
    <mergeCell ref="A96:B102"/>
    <mergeCell ref="A106:A107"/>
    <mergeCell ref="B106:B107"/>
    <mergeCell ref="C106:C107"/>
    <mergeCell ref="A108:B115"/>
    <mergeCell ref="A118:B125"/>
    <mergeCell ref="A129:A130"/>
    <mergeCell ref="B129:B130"/>
    <mergeCell ref="C129:C130"/>
    <mergeCell ref="A142:B149"/>
    <mergeCell ref="A155:B162"/>
    <mergeCell ref="I129:O129"/>
    <mergeCell ref="A131:B138"/>
    <mergeCell ref="A140:A141"/>
    <mergeCell ref="B140:B141"/>
    <mergeCell ref="C140:C141"/>
    <mergeCell ref="D140:G140"/>
    <mergeCell ref="H140:L140"/>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S186"/>
  <sheetViews>
    <sheetView topLeftCell="C43" workbookViewId="0">
      <selection activeCell="J153" sqref="J153"/>
    </sheetView>
  </sheetViews>
  <sheetFormatPr defaultColWidth="8.85546875" defaultRowHeight="15" x14ac:dyDescent="0.25"/>
  <cols>
    <col min="1" max="2" width="121.28515625" customWidth="1"/>
    <col min="3" max="3" width="15.7109375" customWidth="1"/>
    <col min="4" max="4" width="16.140625" customWidth="1"/>
    <col min="5" max="5" width="15.28515625" customWidth="1"/>
    <col min="6" max="6" width="18.42578125" customWidth="1"/>
    <col min="7" max="7" width="15.85546875" customWidth="1"/>
    <col min="8" max="8" width="16" customWidth="1"/>
    <col min="9" max="9" width="16.42578125" customWidth="1"/>
    <col min="10" max="10" width="17" customWidth="1"/>
    <col min="11" max="11" width="16.85546875" customWidth="1"/>
    <col min="12" max="12" width="17" customWidth="1"/>
    <col min="13" max="13" width="15.42578125" customWidth="1"/>
    <col min="14" max="14" width="14.85546875" customWidth="1"/>
    <col min="15" max="15" width="13.140625" customWidth="1"/>
    <col min="16" max="17" width="11.85546875" customWidth="1"/>
    <col min="18" max="18" width="12" customWidth="1"/>
  </cols>
  <sheetData>
    <row r="1" spans="1:17" s="1" customFormat="1" ht="31.5" x14ac:dyDescent="0.5">
      <c r="A1" s="1" t="s">
        <v>0</v>
      </c>
    </row>
    <row r="2" spans="1:17" s="2" customFormat="1" ht="15.75" x14ac:dyDescent="0.25"/>
    <row r="3" spans="1:17" s="2" customFormat="1" ht="15.75" x14ac:dyDescent="0.25">
      <c r="A3" s="3" t="s">
        <v>1</v>
      </c>
    </row>
    <row r="4" spans="1:17" s="2" customFormat="1" ht="15.75" x14ac:dyDescent="0.25">
      <c r="A4" s="4" t="s">
        <v>400</v>
      </c>
    </row>
    <row r="5" spans="1:17" s="2" customFormat="1" ht="15.75" x14ac:dyDescent="0.25">
      <c r="A5" s="5" t="s">
        <v>112</v>
      </c>
    </row>
    <row r="6" spans="1:17" s="2" customFormat="1" ht="15.75" x14ac:dyDescent="0.25"/>
    <row r="8" spans="1:17" ht="21" x14ac:dyDescent="0.35">
      <c r="A8" s="6" t="s">
        <v>3</v>
      </c>
      <c r="B8" s="7"/>
      <c r="C8" s="8"/>
      <c r="D8" s="8"/>
      <c r="E8" s="8"/>
      <c r="F8" s="8"/>
      <c r="G8" s="8"/>
      <c r="H8" s="8"/>
      <c r="I8" s="8"/>
      <c r="J8" s="8"/>
      <c r="K8" s="8"/>
      <c r="L8" s="8"/>
      <c r="M8" s="8"/>
      <c r="N8" s="8"/>
    </row>
    <row r="9" spans="1:17" ht="15.75" thickBot="1" x14ac:dyDescent="0.3">
      <c r="B9" s="9"/>
      <c r="O9" s="10"/>
      <c r="P9" s="10"/>
    </row>
    <row r="10" spans="1:17" s="10" customFormat="1" ht="18.75" x14ac:dyDescent="0.3">
      <c r="A10" s="11"/>
      <c r="B10" s="690" t="s">
        <v>4</v>
      </c>
      <c r="C10" s="692" t="s">
        <v>5</v>
      </c>
      <c r="D10" s="12"/>
      <c r="E10" s="13"/>
      <c r="F10" s="14" t="s">
        <v>6</v>
      </c>
      <c r="G10" s="15"/>
      <c r="H10" s="16"/>
      <c r="I10" s="17" t="s">
        <v>7</v>
      </c>
      <c r="J10" s="13"/>
      <c r="K10" s="13"/>
      <c r="L10" s="13"/>
      <c r="M10" s="13"/>
      <c r="N10" s="13"/>
      <c r="O10" s="18"/>
    </row>
    <row r="11" spans="1:17" s="10" customFormat="1" ht="90" customHeight="1" x14ac:dyDescent="0.3">
      <c r="A11" s="19" t="s">
        <v>8</v>
      </c>
      <c r="B11" s="691"/>
      <c r="C11" s="693"/>
      <c r="D11" s="20" t="s">
        <v>9</v>
      </c>
      <c r="E11" s="21" t="s">
        <v>10</v>
      </c>
      <c r="F11" s="22" t="s">
        <v>11</v>
      </c>
      <c r="G11" s="23" t="s">
        <v>12</v>
      </c>
      <c r="H11" s="24" t="s">
        <v>13</v>
      </c>
      <c r="I11" s="25" t="s">
        <v>14</v>
      </c>
      <c r="J11" s="26" t="s">
        <v>15</v>
      </c>
      <c r="K11" s="26" t="s">
        <v>16</v>
      </c>
      <c r="L11" s="27" t="s">
        <v>17</v>
      </c>
      <c r="M11" s="27" t="s">
        <v>18</v>
      </c>
      <c r="N11" s="27" t="s">
        <v>19</v>
      </c>
      <c r="O11" s="28" t="s">
        <v>20</v>
      </c>
    </row>
    <row r="12" spans="1:17" ht="29.45" customHeight="1" x14ac:dyDescent="0.25">
      <c r="A12" s="630" t="s">
        <v>401</v>
      </c>
      <c r="B12" s="646"/>
      <c r="C12" s="29">
        <v>2014</v>
      </c>
      <c r="D12" s="30"/>
      <c r="E12" s="31"/>
      <c r="F12" s="31"/>
      <c r="G12" s="32"/>
      <c r="H12" s="33">
        <f>SUM(D12:G12)</f>
        <v>0</v>
      </c>
      <c r="I12" s="34"/>
      <c r="J12" s="31"/>
      <c r="K12" s="31"/>
      <c r="L12" s="31"/>
      <c r="M12" s="31"/>
      <c r="N12" s="31"/>
      <c r="O12" s="35"/>
      <c r="P12" s="10"/>
      <c r="Q12" s="10"/>
    </row>
    <row r="13" spans="1:17" ht="28.15" customHeight="1" x14ac:dyDescent="0.25">
      <c r="A13" s="630"/>
      <c r="B13" s="646"/>
      <c r="C13" s="29">
        <v>2015</v>
      </c>
      <c r="D13" s="30"/>
      <c r="E13" s="31"/>
      <c r="F13" s="31"/>
      <c r="G13" s="32"/>
      <c r="H13" s="33">
        <f t="shared" ref="H13:H18" si="0">SUM(D13:G13)</f>
        <v>0</v>
      </c>
      <c r="I13" s="34"/>
      <c r="J13" s="31"/>
      <c r="K13" s="31"/>
      <c r="L13" s="31"/>
      <c r="M13" s="31"/>
      <c r="N13" s="31"/>
      <c r="O13" s="35"/>
      <c r="P13" s="10"/>
      <c r="Q13" s="10"/>
    </row>
    <row r="14" spans="1:17" ht="23.45" customHeight="1" x14ac:dyDescent="0.25">
      <c r="A14" s="630"/>
      <c r="B14" s="646"/>
      <c r="C14" s="29">
        <v>2016</v>
      </c>
      <c r="D14" s="30"/>
      <c r="E14" s="31"/>
      <c r="F14" s="31"/>
      <c r="G14" s="32"/>
      <c r="H14" s="33">
        <f t="shared" si="0"/>
        <v>0</v>
      </c>
      <c r="I14" s="34"/>
      <c r="J14" s="31"/>
      <c r="K14" s="31"/>
      <c r="L14" s="31"/>
      <c r="M14" s="31"/>
      <c r="N14" s="31"/>
      <c r="O14" s="35"/>
      <c r="P14" s="10"/>
      <c r="Q14" s="10"/>
    </row>
    <row r="15" spans="1:17" ht="21.6" customHeight="1" x14ac:dyDescent="0.25">
      <c r="A15" s="630"/>
      <c r="B15" s="646"/>
      <c r="C15" s="29">
        <v>2017</v>
      </c>
      <c r="D15" s="36"/>
      <c r="E15" s="37"/>
      <c r="F15" s="37"/>
      <c r="G15" s="38"/>
      <c r="H15" s="33">
        <f t="shared" si="0"/>
        <v>0</v>
      </c>
      <c r="I15" s="39"/>
      <c r="J15" s="37"/>
      <c r="K15" s="37"/>
      <c r="L15" s="37"/>
      <c r="M15" s="37"/>
      <c r="N15" s="37"/>
      <c r="O15" s="40"/>
      <c r="P15" s="10"/>
      <c r="Q15" s="10"/>
    </row>
    <row r="16" spans="1:17" ht="27" customHeight="1" x14ac:dyDescent="0.25">
      <c r="A16" s="630"/>
      <c r="B16" s="646"/>
      <c r="C16" s="29">
        <v>2018</v>
      </c>
      <c r="D16" s="30"/>
      <c r="E16" s="31"/>
      <c r="F16" s="31"/>
      <c r="G16" s="32"/>
      <c r="H16" s="33">
        <f t="shared" si="0"/>
        <v>0</v>
      </c>
      <c r="I16" s="34"/>
      <c r="J16" s="31"/>
      <c r="K16" s="31"/>
      <c r="L16" s="31"/>
      <c r="M16" s="31"/>
      <c r="N16" s="31"/>
      <c r="O16" s="35"/>
      <c r="P16" s="10"/>
      <c r="Q16" s="10"/>
    </row>
    <row r="17" spans="1:17" ht="24.6" customHeight="1" x14ac:dyDescent="0.25">
      <c r="A17" s="630"/>
      <c r="B17" s="646"/>
      <c r="C17" s="29">
        <v>2019</v>
      </c>
      <c r="D17" s="30"/>
      <c r="E17" s="31"/>
      <c r="F17" s="31"/>
      <c r="G17" s="32"/>
      <c r="H17" s="33">
        <f t="shared" si="0"/>
        <v>0</v>
      </c>
      <c r="I17" s="34"/>
      <c r="J17" s="31"/>
      <c r="K17" s="31"/>
      <c r="L17" s="31"/>
      <c r="M17" s="31"/>
      <c r="N17" s="31"/>
      <c r="O17" s="35"/>
      <c r="P17" s="10"/>
      <c r="Q17" s="10"/>
    </row>
    <row r="18" spans="1:17" ht="31.9" customHeight="1" x14ac:dyDescent="0.25">
      <c r="A18" s="630"/>
      <c r="B18" s="646"/>
      <c r="C18" s="29">
        <v>2020</v>
      </c>
      <c r="D18" s="30"/>
      <c r="E18" s="31">
        <v>27</v>
      </c>
      <c r="F18" s="31">
        <v>1</v>
      </c>
      <c r="G18" s="32"/>
      <c r="H18" s="33">
        <f t="shared" si="0"/>
        <v>28</v>
      </c>
      <c r="I18" s="34">
        <v>28</v>
      </c>
      <c r="J18" s="31"/>
      <c r="K18" s="31"/>
      <c r="L18" s="31"/>
      <c r="M18" s="31"/>
      <c r="N18" s="31"/>
      <c r="O18" s="35"/>
      <c r="P18" s="10"/>
      <c r="Q18" s="10"/>
    </row>
    <row r="19" spans="1:17" ht="164.25" customHeight="1" thickBot="1" x14ac:dyDescent="0.3">
      <c r="A19" s="647"/>
      <c r="B19" s="648"/>
      <c r="C19" s="41" t="s">
        <v>13</v>
      </c>
      <c r="D19" s="42">
        <f>SUM(D12:D18)</f>
        <v>0</v>
      </c>
      <c r="E19" s="43">
        <f>SUM(E12:E18)</f>
        <v>27</v>
      </c>
      <c r="F19" s="43">
        <f>SUM(F12:F18)</f>
        <v>1</v>
      </c>
      <c r="G19" s="44"/>
      <c r="H19" s="45">
        <f>SUM(D19:G19)</f>
        <v>28</v>
      </c>
      <c r="I19" s="43">
        <f t="shared" ref="I19:O19" si="1">SUM(I12:I18)</f>
        <v>28</v>
      </c>
      <c r="J19" s="46">
        <f t="shared" si="1"/>
        <v>0</v>
      </c>
      <c r="K19" s="43">
        <f t="shared" si="1"/>
        <v>0</v>
      </c>
      <c r="L19" s="43">
        <f t="shared" si="1"/>
        <v>0</v>
      </c>
      <c r="M19" s="43">
        <f t="shared" si="1"/>
        <v>0</v>
      </c>
      <c r="N19" s="43">
        <f t="shared" si="1"/>
        <v>0</v>
      </c>
      <c r="O19" s="47">
        <f t="shared" si="1"/>
        <v>0</v>
      </c>
      <c r="P19" s="10"/>
      <c r="Q19" s="10"/>
    </row>
    <row r="20" spans="1:17" ht="15.75" thickBot="1" x14ac:dyDescent="0.3">
      <c r="B20" s="9"/>
      <c r="D20" s="48"/>
      <c r="O20" s="10"/>
      <c r="P20" s="10"/>
    </row>
    <row r="21" spans="1:17" s="10" customFormat="1" ht="18.75" x14ac:dyDescent="0.3">
      <c r="A21" s="11"/>
      <c r="B21" s="49"/>
      <c r="C21" s="692" t="s">
        <v>5</v>
      </c>
      <c r="D21" s="12"/>
      <c r="E21" s="13"/>
      <c r="F21" s="14" t="s">
        <v>6</v>
      </c>
      <c r="G21" s="15"/>
      <c r="H21" s="16"/>
    </row>
    <row r="22" spans="1:17" s="10" customFormat="1" ht="44.25" customHeight="1" x14ac:dyDescent="0.3">
      <c r="A22" s="50" t="s">
        <v>22</v>
      </c>
      <c r="B22" s="524" t="s">
        <v>23</v>
      </c>
      <c r="C22" s="693"/>
      <c r="D22" s="20" t="s">
        <v>9</v>
      </c>
      <c r="E22" s="22" t="s">
        <v>10</v>
      </c>
      <c r="F22" s="22" t="s">
        <v>11</v>
      </c>
      <c r="G22" s="23" t="s">
        <v>12</v>
      </c>
      <c r="H22" s="24" t="s">
        <v>13</v>
      </c>
    </row>
    <row r="23" spans="1:17" ht="15" customHeight="1" x14ac:dyDescent="0.25">
      <c r="A23" s="630" t="s">
        <v>402</v>
      </c>
      <c r="B23" s="646"/>
      <c r="C23" s="29">
        <v>2014</v>
      </c>
      <c r="D23" s="30"/>
      <c r="E23" s="31"/>
      <c r="F23" s="31"/>
      <c r="G23" s="32"/>
      <c r="H23" s="33">
        <f>SUM(D23:G23)</f>
        <v>0</v>
      </c>
    </row>
    <row r="24" spans="1:17" x14ac:dyDescent="0.25">
      <c r="A24" s="630"/>
      <c r="B24" s="646"/>
      <c r="C24" s="29">
        <v>2015</v>
      </c>
      <c r="D24" s="30"/>
      <c r="E24" s="31"/>
      <c r="F24" s="31"/>
      <c r="G24" s="32"/>
      <c r="H24" s="33">
        <f t="shared" ref="H24:H29" si="2">SUM(D24:G24)</f>
        <v>0</v>
      </c>
    </row>
    <row r="25" spans="1:17" x14ac:dyDescent="0.25">
      <c r="A25" s="630"/>
      <c r="B25" s="646"/>
      <c r="C25" s="29">
        <v>2016</v>
      </c>
      <c r="D25" s="30"/>
      <c r="E25" s="31"/>
      <c r="F25" s="31"/>
      <c r="G25" s="32"/>
      <c r="H25" s="33">
        <f t="shared" si="2"/>
        <v>0</v>
      </c>
    </row>
    <row r="26" spans="1:17" x14ac:dyDescent="0.25">
      <c r="A26" s="630"/>
      <c r="B26" s="646"/>
      <c r="C26" s="29">
        <v>2017</v>
      </c>
      <c r="D26" s="36"/>
      <c r="E26" s="37"/>
      <c r="F26" s="37"/>
      <c r="G26" s="38"/>
      <c r="H26" s="33">
        <f t="shared" si="2"/>
        <v>0</v>
      </c>
    </row>
    <row r="27" spans="1:17" x14ac:dyDescent="0.25">
      <c r="A27" s="630"/>
      <c r="B27" s="646"/>
      <c r="C27" s="29">
        <v>2018</v>
      </c>
      <c r="D27" s="30"/>
      <c r="E27" s="31"/>
      <c r="F27" s="31"/>
      <c r="G27" s="32"/>
      <c r="H27" s="33">
        <f t="shared" si="2"/>
        <v>0</v>
      </c>
    </row>
    <row r="28" spans="1:17" x14ac:dyDescent="0.25">
      <c r="A28" s="630"/>
      <c r="B28" s="646"/>
      <c r="C28" s="29">
        <v>2019</v>
      </c>
      <c r="D28" s="30"/>
      <c r="E28" s="31"/>
      <c r="F28" s="31"/>
      <c r="G28" s="32"/>
      <c r="H28" s="33">
        <f t="shared" si="2"/>
        <v>0</v>
      </c>
    </row>
    <row r="29" spans="1:17" x14ac:dyDescent="0.25">
      <c r="A29" s="630"/>
      <c r="B29" s="646"/>
      <c r="C29" s="29">
        <v>2020</v>
      </c>
      <c r="D29" s="30"/>
      <c r="E29" s="31">
        <v>2716</v>
      </c>
      <c r="F29" s="31">
        <v>7430</v>
      </c>
      <c r="G29" s="32"/>
      <c r="H29" s="33">
        <f t="shared" si="2"/>
        <v>10146</v>
      </c>
    </row>
    <row r="30" spans="1:17" ht="24" customHeight="1" thickBot="1" x14ac:dyDescent="0.3">
      <c r="A30" s="647"/>
      <c r="B30" s="648"/>
      <c r="C30" s="41" t="s">
        <v>13</v>
      </c>
      <c r="D30" s="42">
        <f>SUM(D23:D29)</f>
        <v>0</v>
      </c>
      <c r="E30" s="43">
        <f>SUM(E23:E29)</f>
        <v>2716</v>
      </c>
      <c r="F30" s="43">
        <f>SUM(F23:F29)</f>
        <v>7430</v>
      </c>
      <c r="G30" s="43">
        <f>SUM(G23:G29)</f>
        <v>0</v>
      </c>
      <c r="H30" s="45">
        <f t="shared" ref="H30" si="3">SUM(D30:F30)</f>
        <v>10146</v>
      </c>
    </row>
    <row r="31" spans="1:17" x14ac:dyDescent="0.25">
      <c r="A31" s="52"/>
      <c r="B31" s="53"/>
      <c r="D31" s="48"/>
    </row>
    <row r="32" spans="1:17" ht="21" x14ac:dyDescent="0.35">
      <c r="A32" s="54" t="s">
        <v>24</v>
      </c>
      <c r="B32" s="55"/>
      <c r="C32" s="54"/>
      <c r="D32" s="56"/>
      <c r="E32" s="56"/>
      <c r="F32" s="56"/>
      <c r="G32" s="56"/>
      <c r="H32" s="56"/>
      <c r="I32" s="56"/>
      <c r="J32" s="56"/>
      <c r="K32" s="56"/>
      <c r="L32" s="56"/>
      <c r="M32" s="56"/>
      <c r="N32" s="56"/>
      <c r="O32" s="56"/>
    </row>
    <row r="33" spans="1:13" ht="15.75" thickBot="1" x14ac:dyDescent="0.3">
      <c r="B33" s="9"/>
    </row>
    <row r="34" spans="1:13" ht="21" customHeight="1" x14ac:dyDescent="0.25">
      <c r="A34" s="684" t="s">
        <v>25</v>
      </c>
      <c r="B34" s="686" t="s">
        <v>26</v>
      </c>
      <c r="C34" s="688" t="s">
        <v>5</v>
      </c>
      <c r="D34" s="670" t="s">
        <v>27</v>
      </c>
      <c r="E34" s="57" t="s">
        <v>7</v>
      </c>
      <c r="F34" s="58"/>
      <c r="G34" s="58"/>
      <c r="H34" s="58"/>
      <c r="I34" s="58"/>
      <c r="J34" s="58"/>
      <c r="K34" s="59"/>
    </row>
    <row r="35" spans="1:13" ht="98.25" customHeight="1" x14ac:dyDescent="0.25">
      <c r="A35" s="685"/>
      <c r="B35" s="687"/>
      <c r="C35" s="689"/>
      <c r="D35" s="671"/>
      <c r="E35" s="60" t="s">
        <v>14</v>
      </c>
      <c r="F35" s="61" t="s">
        <v>15</v>
      </c>
      <c r="G35" s="61" t="s">
        <v>16</v>
      </c>
      <c r="H35" s="62" t="s">
        <v>17</v>
      </c>
      <c r="I35" s="62" t="s">
        <v>28</v>
      </c>
      <c r="J35" s="63" t="s">
        <v>19</v>
      </c>
      <c r="K35" s="64" t="s">
        <v>20</v>
      </c>
    </row>
    <row r="36" spans="1:13" ht="24.6" customHeight="1" x14ac:dyDescent="0.25">
      <c r="A36" s="623" t="s">
        <v>403</v>
      </c>
      <c r="B36" s="624"/>
      <c r="C36" s="29">
        <v>2014</v>
      </c>
      <c r="D36" s="65"/>
      <c r="E36" s="66"/>
      <c r="F36" s="67"/>
      <c r="G36" s="67"/>
      <c r="H36" s="67"/>
      <c r="I36" s="67"/>
      <c r="J36" s="67"/>
      <c r="K36" s="68"/>
    </row>
    <row r="37" spans="1:13" ht="24" customHeight="1" x14ac:dyDescent="0.25">
      <c r="A37" s="623"/>
      <c r="B37" s="624"/>
      <c r="C37" s="29">
        <v>2015</v>
      </c>
      <c r="D37" s="65"/>
      <c r="E37" s="34"/>
      <c r="F37" s="31"/>
      <c r="G37" s="31"/>
      <c r="H37" s="31"/>
      <c r="I37" s="31"/>
      <c r="J37" s="31"/>
      <c r="K37" s="35"/>
    </row>
    <row r="38" spans="1:13" ht="24.6" customHeight="1" x14ac:dyDescent="0.25">
      <c r="A38" s="623"/>
      <c r="B38" s="624"/>
      <c r="C38" s="29">
        <v>2016</v>
      </c>
      <c r="D38" s="65"/>
      <c r="E38" s="34"/>
      <c r="F38" s="31"/>
      <c r="G38" s="31"/>
      <c r="H38" s="31"/>
      <c r="I38" s="31"/>
      <c r="J38" s="31"/>
      <c r="K38" s="35"/>
    </row>
    <row r="39" spans="1:13" ht="28.9" customHeight="1" x14ac:dyDescent="0.25">
      <c r="A39" s="623"/>
      <c r="B39" s="624"/>
      <c r="C39" s="29">
        <v>2017</v>
      </c>
      <c r="D39" s="69"/>
      <c r="E39" s="39"/>
      <c r="F39" s="37"/>
      <c r="G39" s="37"/>
      <c r="H39" s="37"/>
      <c r="I39" s="37"/>
      <c r="J39" s="37"/>
      <c r="K39" s="40"/>
    </row>
    <row r="40" spans="1:13" ht="23.45" customHeight="1" x14ac:dyDescent="0.25">
      <c r="A40" s="623"/>
      <c r="B40" s="624"/>
      <c r="C40" s="29">
        <v>2018</v>
      </c>
      <c r="D40" s="65"/>
      <c r="E40" s="34"/>
      <c r="F40" s="31"/>
      <c r="G40" s="31"/>
      <c r="H40" s="31"/>
      <c r="I40" s="31"/>
      <c r="J40" s="31"/>
      <c r="K40" s="35"/>
    </row>
    <row r="41" spans="1:13" ht="22.15" customHeight="1" x14ac:dyDescent="0.25">
      <c r="A41" s="623"/>
      <c r="B41" s="624"/>
      <c r="C41" s="29">
        <v>2019</v>
      </c>
      <c r="D41" s="65"/>
      <c r="E41" s="34"/>
      <c r="F41" s="31"/>
      <c r="G41" s="31"/>
      <c r="H41" s="31"/>
      <c r="I41" s="31"/>
      <c r="J41" s="31"/>
      <c r="K41" s="35"/>
    </row>
    <row r="42" spans="1:13" ht="24" customHeight="1" x14ac:dyDescent="0.25">
      <c r="A42" s="623"/>
      <c r="B42" s="624"/>
      <c r="C42" s="29">
        <v>2020</v>
      </c>
      <c r="D42" s="65">
        <v>25</v>
      </c>
      <c r="E42" s="34">
        <v>25</v>
      </c>
      <c r="F42" s="31"/>
      <c r="G42" s="31"/>
      <c r="H42" s="31"/>
      <c r="I42" s="31"/>
      <c r="J42" s="31"/>
      <c r="K42" s="35"/>
    </row>
    <row r="43" spans="1:13" ht="35.25" customHeight="1" thickBot="1" x14ac:dyDescent="0.3">
      <c r="A43" s="625"/>
      <c r="B43" s="626"/>
      <c r="C43" s="41" t="s">
        <v>13</v>
      </c>
      <c r="D43" s="70">
        <f>SUM(D36:D42)</f>
        <v>25</v>
      </c>
      <c r="E43" s="46">
        <f t="shared" ref="E43:J43" si="4">SUM(E36:E42)</f>
        <v>25</v>
      </c>
      <c r="F43" s="43">
        <f t="shared" si="4"/>
        <v>0</v>
      </c>
      <c r="G43" s="43">
        <f t="shared" si="4"/>
        <v>0</v>
      </c>
      <c r="H43" s="43">
        <f t="shared" si="4"/>
        <v>0</v>
      </c>
      <c r="I43" s="43">
        <f t="shared" si="4"/>
        <v>0</v>
      </c>
      <c r="J43" s="43">
        <f t="shared" si="4"/>
        <v>0</v>
      </c>
      <c r="K43" s="47">
        <f>SUM(K36:K42)</f>
        <v>0</v>
      </c>
    </row>
    <row r="44" spans="1:13" x14ac:dyDescent="0.25">
      <c r="B44" s="9"/>
    </row>
    <row r="45" spans="1:13" x14ac:dyDescent="0.25">
      <c r="B45" s="9"/>
    </row>
    <row r="46" spans="1:13" ht="21" x14ac:dyDescent="0.35">
      <c r="A46" s="71" t="s">
        <v>30</v>
      </c>
      <c r="B46" s="72"/>
      <c r="C46" s="71"/>
      <c r="D46" s="73"/>
      <c r="E46" s="73"/>
      <c r="F46" s="73"/>
      <c r="G46" s="73"/>
      <c r="H46" s="73"/>
      <c r="I46" s="73"/>
      <c r="J46" s="73"/>
      <c r="K46" s="73"/>
      <c r="L46" s="74"/>
      <c r="M46" s="74"/>
    </row>
    <row r="47" spans="1:13" ht="14.25" customHeight="1" thickBot="1" x14ac:dyDescent="0.3">
      <c r="A47" s="75"/>
      <c r="B47" s="76"/>
    </row>
    <row r="48" spans="1:13" ht="14.25" customHeight="1" x14ac:dyDescent="0.25">
      <c r="A48" s="676" t="s">
        <v>31</v>
      </c>
      <c r="B48" s="678" t="s">
        <v>32</v>
      </c>
      <c r="C48" s="680" t="s">
        <v>5</v>
      </c>
      <c r="D48" s="682" t="s">
        <v>33</v>
      </c>
      <c r="E48" s="77" t="s">
        <v>7</v>
      </c>
      <c r="F48" s="78"/>
      <c r="G48" s="78"/>
      <c r="H48" s="78"/>
      <c r="I48" s="78"/>
      <c r="J48" s="78"/>
      <c r="K48" s="79"/>
    </row>
    <row r="49" spans="1:14" s="10" customFormat="1" ht="117" customHeight="1" x14ac:dyDescent="0.25">
      <c r="A49" s="677"/>
      <c r="B49" s="679"/>
      <c r="C49" s="681"/>
      <c r="D49" s="683"/>
      <c r="E49" s="80" t="s">
        <v>14</v>
      </c>
      <c r="F49" s="81" t="s">
        <v>15</v>
      </c>
      <c r="G49" s="81" t="s">
        <v>16</v>
      </c>
      <c r="H49" s="82" t="s">
        <v>17</v>
      </c>
      <c r="I49" s="82" t="s">
        <v>28</v>
      </c>
      <c r="J49" s="83" t="s">
        <v>19</v>
      </c>
      <c r="K49" s="84" t="s">
        <v>20</v>
      </c>
    </row>
    <row r="50" spans="1:14" ht="15" customHeight="1" x14ac:dyDescent="0.25">
      <c r="A50" s="630" t="s">
        <v>404</v>
      </c>
      <c r="B50" s="646"/>
      <c r="C50" s="29">
        <v>2014</v>
      </c>
      <c r="D50" s="85"/>
      <c r="E50" s="34"/>
      <c r="F50" s="31"/>
      <c r="G50" s="31"/>
      <c r="H50" s="31"/>
      <c r="I50" s="31"/>
      <c r="J50" s="31"/>
      <c r="K50" s="35"/>
    </row>
    <row r="51" spans="1:14" x14ac:dyDescent="0.25">
      <c r="A51" s="630"/>
      <c r="B51" s="646"/>
      <c r="C51" s="29">
        <v>2015</v>
      </c>
      <c r="D51" s="85"/>
      <c r="E51" s="34"/>
      <c r="F51" s="31"/>
      <c r="G51" s="31"/>
      <c r="H51" s="31"/>
      <c r="I51" s="31"/>
      <c r="J51" s="31"/>
      <c r="K51" s="35"/>
    </row>
    <row r="52" spans="1:14" x14ac:dyDescent="0.25">
      <c r="A52" s="630"/>
      <c r="B52" s="646"/>
      <c r="C52" s="29">
        <v>2016</v>
      </c>
      <c r="D52" s="85"/>
      <c r="E52" s="34"/>
      <c r="F52" s="31"/>
      <c r="G52" s="31"/>
      <c r="H52" s="31"/>
      <c r="I52" s="31"/>
      <c r="J52" s="31"/>
      <c r="K52" s="35"/>
    </row>
    <row r="53" spans="1:14" x14ac:dyDescent="0.25">
      <c r="A53" s="630"/>
      <c r="B53" s="646"/>
      <c r="C53" s="29">
        <v>2017</v>
      </c>
      <c r="D53" s="86"/>
      <c r="E53" s="39"/>
      <c r="F53" s="37"/>
      <c r="G53" s="37"/>
      <c r="H53" s="37"/>
      <c r="I53" s="37"/>
      <c r="J53" s="37"/>
      <c r="K53" s="40"/>
    </row>
    <row r="54" spans="1:14" x14ac:dyDescent="0.25">
      <c r="A54" s="630"/>
      <c r="B54" s="646"/>
      <c r="C54" s="29">
        <v>2018</v>
      </c>
      <c r="D54" s="85"/>
      <c r="E54" s="34"/>
      <c r="F54" s="31"/>
      <c r="G54" s="31"/>
      <c r="H54" s="31"/>
      <c r="I54" s="31"/>
      <c r="J54" s="31"/>
      <c r="K54" s="35"/>
    </row>
    <row r="55" spans="1:14" x14ac:dyDescent="0.25">
      <c r="A55" s="630"/>
      <c r="B55" s="646"/>
      <c r="C55" s="29">
        <v>2019</v>
      </c>
      <c r="D55" s="85"/>
      <c r="E55" s="34"/>
      <c r="F55" s="31"/>
      <c r="G55" s="31"/>
      <c r="H55" s="31"/>
      <c r="I55" s="31"/>
      <c r="J55" s="31"/>
      <c r="K55" s="35"/>
    </row>
    <row r="56" spans="1:14" x14ac:dyDescent="0.25">
      <c r="A56" s="630"/>
      <c r="B56" s="646"/>
      <c r="C56" s="29">
        <v>2020</v>
      </c>
      <c r="D56" s="85">
        <v>2</v>
      </c>
      <c r="E56" s="34">
        <v>2</v>
      </c>
      <c r="F56" s="31"/>
      <c r="G56" s="31"/>
      <c r="H56" s="31"/>
      <c r="I56" s="31"/>
      <c r="J56" s="31"/>
      <c r="K56" s="35"/>
    </row>
    <row r="57" spans="1:14" ht="56.25" customHeight="1" thickBot="1" x14ac:dyDescent="0.3">
      <c r="A57" s="647"/>
      <c r="B57" s="648"/>
      <c r="C57" s="41" t="s">
        <v>13</v>
      </c>
      <c r="D57" s="87">
        <f t="shared" ref="D57:I57" si="5">SUM(D50:D56)</f>
        <v>2</v>
      </c>
      <c r="E57" s="46">
        <f t="shared" si="5"/>
        <v>2</v>
      </c>
      <c r="F57" s="43">
        <f t="shared" si="5"/>
        <v>0</v>
      </c>
      <c r="G57" s="43">
        <f t="shared" si="5"/>
        <v>0</v>
      </c>
      <c r="H57" s="43">
        <f t="shared" si="5"/>
        <v>0</v>
      </c>
      <c r="I57" s="43">
        <f t="shared" si="5"/>
        <v>0</v>
      </c>
      <c r="J57" s="43">
        <f>SUM(J50:J56)</f>
        <v>0</v>
      </c>
      <c r="K57" s="47">
        <f>SUM(K50:K56)</f>
        <v>0</v>
      </c>
    </row>
    <row r="58" spans="1:14" x14ac:dyDescent="0.25">
      <c r="B58" s="9"/>
    </row>
    <row r="59" spans="1:14" ht="21" x14ac:dyDescent="0.35">
      <c r="A59" s="88" t="s">
        <v>34</v>
      </c>
      <c r="B59" s="89"/>
      <c r="C59" s="88"/>
      <c r="D59" s="90"/>
      <c r="E59" s="90"/>
      <c r="F59" s="90"/>
      <c r="G59" s="90"/>
      <c r="H59" s="90"/>
      <c r="I59" s="90"/>
      <c r="J59" s="90"/>
      <c r="K59" s="90"/>
      <c r="L59" s="90"/>
      <c r="M59" s="10"/>
    </row>
    <row r="60" spans="1:14" ht="15" customHeight="1" thickBot="1" x14ac:dyDescent="0.4">
      <c r="A60" s="91"/>
      <c r="B60" s="76"/>
      <c r="M60" s="10"/>
    </row>
    <row r="61" spans="1:14" s="10" customFormat="1" x14ac:dyDescent="0.25">
      <c r="A61" s="665" t="s">
        <v>35</v>
      </c>
      <c r="B61" s="657" t="s">
        <v>36</v>
      </c>
      <c r="C61" s="666" t="s">
        <v>5</v>
      </c>
      <c r="D61" s="92"/>
      <c r="E61" s="93"/>
      <c r="F61" s="94" t="s">
        <v>37</v>
      </c>
      <c r="G61" s="95"/>
      <c r="H61" s="95"/>
      <c r="I61" s="95"/>
      <c r="J61" s="95"/>
      <c r="K61" s="95"/>
      <c r="L61" s="96"/>
      <c r="N61" s="97"/>
    </row>
    <row r="62" spans="1:14" s="10" customFormat="1" ht="90" customHeight="1" x14ac:dyDescent="0.25">
      <c r="A62" s="656"/>
      <c r="B62" s="658"/>
      <c r="C62" s="667"/>
      <c r="D62" s="98" t="s">
        <v>38</v>
      </c>
      <c r="E62" s="99" t="s">
        <v>39</v>
      </c>
      <c r="F62" s="100" t="s">
        <v>14</v>
      </c>
      <c r="G62" s="101" t="s">
        <v>15</v>
      </c>
      <c r="H62" s="101" t="s">
        <v>16</v>
      </c>
      <c r="I62" s="102" t="s">
        <v>17</v>
      </c>
      <c r="J62" s="102" t="s">
        <v>28</v>
      </c>
      <c r="K62" s="103" t="s">
        <v>19</v>
      </c>
      <c r="L62" s="104" t="s">
        <v>20</v>
      </c>
    </row>
    <row r="63" spans="1:14" x14ac:dyDescent="0.25">
      <c r="A63" s="630" t="s">
        <v>21</v>
      </c>
      <c r="B63" s="646"/>
      <c r="C63" s="29">
        <v>2014</v>
      </c>
      <c r="D63" s="30"/>
      <c r="E63" s="31"/>
      <c r="F63" s="34"/>
      <c r="G63" s="31"/>
      <c r="H63" s="31"/>
      <c r="I63" s="31"/>
      <c r="J63" s="31"/>
      <c r="K63" s="31"/>
      <c r="L63" s="35"/>
      <c r="M63" s="10"/>
    </row>
    <row r="64" spans="1:14" x14ac:dyDescent="0.25">
      <c r="A64" s="630"/>
      <c r="B64" s="646"/>
      <c r="C64" s="29">
        <v>2015</v>
      </c>
      <c r="D64" s="30"/>
      <c r="E64" s="31"/>
      <c r="F64" s="34"/>
      <c r="G64" s="31"/>
      <c r="H64" s="31"/>
      <c r="I64" s="31"/>
      <c r="J64" s="31"/>
      <c r="K64" s="31"/>
      <c r="L64" s="35"/>
      <c r="M64" s="10"/>
    </row>
    <row r="65" spans="1:13" x14ac:dyDescent="0.25">
      <c r="A65" s="630"/>
      <c r="B65" s="646"/>
      <c r="C65" s="29">
        <v>2016</v>
      </c>
      <c r="D65" s="30"/>
      <c r="E65" s="31"/>
      <c r="F65" s="34"/>
      <c r="G65" s="31"/>
      <c r="H65" s="31"/>
      <c r="I65" s="31"/>
      <c r="J65" s="31"/>
      <c r="K65" s="31"/>
      <c r="L65" s="35"/>
      <c r="M65" s="10"/>
    </row>
    <row r="66" spans="1:13" x14ac:dyDescent="0.25">
      <c r="A66" s="630"/>
      <c r="B66" s="646"/>
      <c r="C66" s="29">
        <v>2017</v>
      </c>
      <c r="D66" s="36"/>
      <c r="E66" s="37"/>
      <c r="F66" s="39"/>
      <c r="G66" s="37"/>
      <c r="H66" s="37"/>
      <c r="I66" s="37"/>
      <c r="J66" s="37"/>
      <c r="K66" s="37"/>
      <c r="L66" s="40"/>
      <c r="M66" s="10"/>
    </row>
    <row r="67" spans="1:13" x14ac:dyDescent="0.25">
      <c r="A67" s="630"/>
      <c r="B67" s="646"/>
      <c r="C67" s="29">
        <v>2018</v>
      </c>
      <c r="D67" s="30"/>
      <c r="E67" s="31"/>
      <c r="F67" s="34"/>
      <c r="G67" s="31"/>
      <c r="H67" s="31"/>
      <c r="I67" s="31"/>
      <c r="J67" s="31"/>
      <c r="K67" s="31"/>
      <c r="L67" s="35"/>
      <c r="M67" s="10"/>
    </row>
    <row r="68" spans="1:13" x14ac:dyDescent="0.25">
      <c r="A68" s="630"/>
      <c r="B68" s="646"/>
      <c r="C68" s="29">
        <v>2019</v>
      </c>
      <c r="D68" s="30"/>
      <c r="E68" s="31"/>
      <c r="F68" s="34"/>
      <c r="G68" s="31"/>
      <c r="H68" s="31"/>
      <c r="I68" s="31"/>
      <c r="J68" s="31"/>
      <c r="K68" s="31"/>
      <c r="L68" s="35"/>
      <c r="M68" s="10"/>
    </row>
    <row r="69" spans="1:13" x14ac:dyDescent="0.25">
      <c r="A69" s="630"/>
      <c r="B69" s="646"/>
      <c r="C69" s="29">
        <v>2020</v>
      </c>
      <c r="D69" s="30"/>
      <c r="E69" s="31"/>
      <c r="F69" s="34"/>
      <c r="G69" s="31"/>
      <c r="H69" s="31"/>
      <c r="I69" s="31"/>
      <c r="J69" s="31"/>
      <c r="K69" s="31"/>
      <c r="L69" s="35"/>
      <c r="M69" s="10"/>
    </row>
    <row r="70" spans="1:13" ht="33" customHeight="1" thickBot="1" x14ac:dyDescent="0.3">
      <c r="A70" s="647"/>
      <c r="B70" s="648"/>
      <c r="C70" s="41" t="s">
        <v>13</v>
      </c>
      <c r="D70" s="42">
        <f t="shared" ref="D70:K70" si="6">SUM(D63:D69)</f>
        <v>0</v>
      </c>
      <c r="E70" s="43">
        <f t="shared" si="6"/>
        <v>0</v>
      </c>
      <c r="F70" s="46">
        <f t="shared" si="6"/>
        <v>0</v>
      </c>
      <c r="G70" s="43">
        <f t="shared" si="6"/>
        <v>0</v>
      </c>
      <c r="H70" s="43">
        <f t="shared" si="6"/>
        <v>0</v>
      </c>
      <c r="I70" s="43">
        <f t="shared" si="6"/>
        <v>0</v>
      </c>
      <c r="J70" s="43">
        <f t="shared" si="6"/>
        <v>0</v>
      </c>
      <c r="K70" s="43">
        <f t="shared" si="6"/>
        <v>0</v>
      </c>
      <c r="L70" s="47">
        <f>SUM(L63:L69)</f>
        <v>0</v>
      </c>
      <c r="M70" s="10"/>
    </row>
    <row r="71" spans="1:13" ht="15.75" thickBot="1" x14ac:dyDescent="0.3">
      <c r="A71" s="105"/>
      <c r="B71" s="106"/>
      <c r="D71" s="48"/>
    </row>
    <row r="72" spans="1:13" s="10" customFormat="1" ht="18.95" customHeight="1" x14ac:dyDescent="0.25">
      <c r="A72" s="665" t="s">
        <v>40</v>
      </c>
      <c r="B72" s="657" t="s">
        <v>41</v>
      </c>
      <c r="C72" s="666" t="s">
        <v>5</v>
      </c>
      <c r="D72" s="663" t="s">
        <v>42</v>
      </c>
      <c r="E72" s="94" t="s">
        <v>43</v>
      </c>
      <c r="F72" s="95"/>
      <c r="G72" s="95"/>
      <c r="H72" s="95"/>
      <c r="I72" s="95"/>
      <c r="J72" s="95"/>
      <c r="K72" s="96"/>
      <c r="L72"/>
      <c r="M72" s="97"/>
    </row>
    <row r="73" spans="1:13" s="10" customFormat="1" ht="93.75" customHeight="1" x14ac:dyDescent="0.25">
      <c r="A73" s="656"/>
      <c r="B73" s="658"/>
      <c r="C73" s="667"/>
      <c r="D73" s="664"/>
      <c r="E73" s="100" t="s">
        <v>14</v>
      </c>
      <c r="F73" s="227" t="s">
        <v>15</v>
      </c>
      <c r="G73" s="101" t="s">
        <v>16</v>
      </c>
      <c r="H73" s="102" t="s">
        <v>17</v>
      </c>
      <c r="I73" s="102" t="s">
        <v>28</v>
      </c>
      <c r="J73" s="103" t="s">
        <v>19</v>
      </c>
      <c r="K73" s="104" t="s">
        <v>20</v>
      </c>
      <c r="L73"/>
    </row>
    <row r="74" spans="1:13" ht="15" customHeight="1" x14ac:dyDescent="0.25">
      <c r="A74" s="630" t="s">
        <v>405</v>
      </c>
      <c r="B74" s="646"/>
      <c r="C74" s="29">
        <v>2014</v>
      </c>
      <c r="D74" s="31"/>
      <c r="E74" s="34"/>
      <c r="F74" s="31"/>
      <c r="G74" s="31"/>
      <c r="H74" s="31"/>
      <c r="I74" s="31"/>
      <c r="J74" s="31"/>
      <c r="K74" s="35"/>
    </row>
    <row r="75" spans="1:13" x14ac:dyDescent="0.25">
      <c r="A75" s="630"/>
      <c r="B75" s="646"/>
      <c r="C75" s="29">
        <v>2015</v>
      </c>
      <c r="D75" s="31"/>
      <c r="E75" s="34"/>
      <c r="F75" s="31"/>
      <c r="G75" s="31"/>
      <c r="H75" s="31"/>
      <c r="I75" s="31"/>
      <c r="J75" s="31"/>
      <c r="K75" s="35"/>
    </row>
    <row r="76" spans="1:13" x14ac:dyDescent="0.25">
      <c r="A76" s="630"/>
      <c r="B76" s="646"/>
      <c r="C76" s="29">
        <v>2016</v>
      </c>
      <c r="D76" s="31"/>
      <c r="E76" s="34"/>
      <c r="F76" s="31"/>
      <c r="G76" s="31"/>
      <c r="H76" s="31"/>
      <c r="I76" s="31"/>
      <c r="J76" s="31"/>
      <c r="K76" s="35"/>
    </row>
    <row r="77" spans="1:13" x14ac:dyDescent="0.25">
      <c r="A77" s="630"/>
      <c r="B77" s="646"/>
      <c r="C77" s="29">
        <v>2017</v>
      </c>
      <c r="D77" s="37"/>
      <c r="E77" s="39"/>
      <c r="F77" s="37"/>
      <c r="G77" s="37"/>
      <c r="H77" s="37"/>
      <c r="I77" s="37"/>
      <c r="J77" s="37"/>
      <c r="K77" s="40"/>
    </row>
    <row r="78" spans="1:13" x14ac:dyDescent="0.25">
      <c r="A78" s="630"/>
      <c r="B78" s="646"/>
      <c r="C78" s="29">
        <v>2018</v>
      </c>
      <c r="D78" s="31"/>
      <c r="E78" s="34"/>
      <c r="F78" s="31"/>
      <c r="G78" s="31"/>
      <c r="H78" s="31"/>
      <c r="I78" s="31"/>
      <c r="J78" s="31"/>
      <c r="K78" s="35"/>
    </row>
    <row r="79" spans="1:13" x14ac:dyDescent="0.25">
      <c r="A79" s="630"/>
      <c r="B79" s="646"/>
      <c r="C79" s="29">
        <v>2019</v>
      </c>
      <c r="D79" s="31"/>
      <c r="E79" s="34"/>
      <c r="F79" s="31"/>
      <c r="G79" s="31"/>
      <c r="H79" s="31"/>
      <c r="I79" s="31"/>
      <c r="J79" s="31"/>
      <c r="K79" s="35"/>
    </row>
    <row r="80" spans="1:13" x14ac:dyDescent="0.25">
      <c r="A80" s="630"/>
      <c r="B80" s="646"/>
      <c r="C80" s="29">
        <v>2020</v>
      </c>
      <c r="D80" s="31">
        <v>100</v>
      </c>
      <c r="E80" s="34">
        <v>100</v>
      </c>
      <c r="F80" s="31"/>
      <c r="G80" s="31"/>
      <c r="H80" s="31"/>
      <c r="I80" s="31"/>
      <c r="J80" s="31"/>
      <c r="K80" s="35"/>
    </row>
    <row r="81" spans="1:14" ht="42" customHeight="1" thickBot="1" x14ac:dyDescent="0.3">
      <c r="A81" s="647"/>
      <c r="B81" s="648"/>
      <c r="C81" s="41" t="s">
        <v>13</v>
      </c>
      <c r="D81" s="43">
        <f t="shared" ref="D81:J81" si="7">SUM(D74:D80)</f>
        <v>100</v>
      </c>
      <c r="E81" s="46">
        <f t="shared" si="7"/>
        <v>100</v>
      </c>
      <c r="F81" s="43">
        <f t="shared" si="7"/>
        <v>0</v>
      </c>
      <c r="G81" s="43">
        <f t="shared" si="7"/>
        <v>0</v>
      </c>
      <c r="H81" s="43">
        <f t="shared" si="7"/>
        <v>0</v>
      </c>
      <c r="I81" s="43">
        <f t="shared" si="7"/>
        <v>0</v>
      </c>
      <c r="J81" s="43">
        <f t="shared" si="7"/>
        <v>0</v>
      </c>
      <c r="K81" s="47">
        <f>SUM(K74:K80)</f>
        <v>0</v>
      </c>
    </row>
    <row r="82" spans="1:14" ht="15" customHeight="1" thickBot="1" x14ac:dyDescent="0.4">
      <c r="A82" s="91"/>
      <c r="B82" s="76"/>
    </row>
    <row r="83" spans="1:14" ht="24.95" customHeight="1" x14ac:dyDescent="0.25">
      <c r="A83" s="665" t="s">
        <v>44</v>
      </c>
      <c r="B83" s="657" t="s">
        <v>41</v>
      </c>
      <c r="C83" s="666" t="s">
        <v>5</v>
      </c>
      <c r="D83" s="668" t="s">
        <v>45</v>
      </c>
      <c r="E83" s="94" t="s">
        <v>46</v>
      </c>
      <c r="F83" s="95"/>
      <c r="G83" s="95"/>
      <c r="H83" s="95"/>
      <c r="I83" s="95"/>
      <c r="J83" s="95"/>
      <c r="K83" s="96"/>
      <c r="L83" s="10"/>
    </row>
    <row r="84" spans="1:14" s="10" customFormat="1" ht="93.75" customHeight="1" x14ac:dyDescent="0.25">
      <c r="A84" s="656"/>
      <c r="B84" s="658"/>
      <c r="C84" s="667"/>
      <c r="D84" s="669"/>
      <c r="E84" s="100" t="s">
        <v>14</v>
      </c>
      <c r="F84" s="101" t="s">
        <v>15</v>
      </c>
      <c r="G84" s="101" t="s">
        <v>16</v>
      </c>
      <c r="H84" s="102" t="s">
        <v>17</v>
      </c>
      <c r="I84" s="102" t="s">
        <v>28</v>
      </c>
      <c r="J84" s="103" t="s">
        <v>19</v>
      </c>
      <c r="K84" s="104" t="s">
        <v>20</v>
      </c>
      <c r="L84"/>
    </row>
    <row r="85" spans="1:14" s="10" customFormat="1" ht="18" customHeight="1" x14ac:dyDescent="0.25">
      <c r="A85" s="630" t="s">
        <v>406</v>
      </c>
      <c r="B85" s="646"/>
      <c r="C85" s="29">
        <v>2014</v>
      </c>
      <c r="D85" s="31"/>
      <c r="E85" s="34"/>
      <c r="F85" s="31"/>
      <c r="G85" s="31"/>
      <c r="H85" s="31"/>
      <c r="I85" s="31"/>
      <c r="J85" s="31"/>
      <c r="K85" s="35"/>
      <c r="L85"/>
    </row>
    <row r="86" spans="1:14" ht="15.95" customHeight="1" x14ac:dyDescent="0.25">
      <c r="A86" s="630"/>
      <c r="B86" s="646"/>
      <c r="C86" s="29">
        <v>2015</v>
      </c>
      <c r="D86" s="31"/>
      <c r="E86" s="34"/>
      <c r="F86" s="31"/>
      <c r="G86" s="31"/>
      <c r="H86" s="31"/>
      <c r="I86" s="31"/>
      <c r="J86" s="31"/>
      <c r="K86" s="35"/>
    </row>
    <row r="87" spans="1:14" x14ac:dyDescent="0.25">
      <c r="A87" s="630"/>
      <c r="B87" s="646"/>
      <c r="C87" s="29">
        <v>2016</v>
      </c>
      <c r="D87" s="31"/>
      <c r="E87" s="34"/>
      <c r="F87" s="31"/>
      <c r="G87" s="31"/>
      <c r="H87" s="31"/>
      <c r="I87" s="31"/>
      <c r="J87" s="31"/>
      <c r="K87" s="35"/>
    </row>
    <row r="88" spans="1:14" x14ac:dyDescent="0.25">
      <c r="A88" s="630"/>
      <c r="B88" s="646"/>
      <c r="C88" s="29">
        <v>2017</v>
      </c>
      <c r="D88" s="37"/>
      <c r="E88" s="39"/>
      <c r="F88" s="37"/>
      <c r="G88" s="37"/>
      <c r="H88" s="37"/>
      <c r="I88" s="37"/>
      <c r="J88" s="37"/>
      <c r="K88" s="40"/>
    </row>
    <row r="89" spans="1:14" x14ac:dyDescent="0.25">
      <c r="A89" s="630"/>
      <c r="B89" s="646"/>
      <c r="C89" s="29">
        <v>2018</v>
      </c>
      <c r="D89" s="31"/>
      <c r="E89" s="34"/>
      <c r="F89" s="31"/>
      <c r="G89" s="31"/>
      <c r="H89" s="31"/>
      <c r="I89" s="31"/>
      <c r="J89" s="31"/>
      <c r="K89" s="35"/>
      <c r="L89" s="10"/>
    </row>
    <row r="90" spans="1:14" x14ac:dyDescent="0.25">
      <c r="A90" s="630"/>
      <c r="B90" s="646"/>
      <c r="C90" s="29">
        <v>2019</v>
      </c>
      <c r="D90" s="31"/>
      <c r="E90" s="34"/>
      <c r="F90" s="31"/>
      <c r="G90" s="31"/>
      <c r="H90" s="31"/>
      <c r="I90" s="31"/>
      <c r="J90" s="31"/>
      <c r="K90" s="35"/>
    </row>
    <row r="91" spans="1:14" x14ac:dyDescent="0.25">
      <c r="A91" s="630"/>
      <c r="B91" s="646"/>
      <c r="C91" s="29">
        <v>2020</v>
      </c>
      <c r="D91" s="31">
        <v>6</v>
      </c>
      <c r="E91" s="34">
        <v>6</v>
      </c>
      <c r="F91" s="31"/>
      <c r="G91" s="31"/>
      <c r="H91" s="31"/>
      <c r="I91" s="31"/>
      <c r="J91" s="31"/>
      <c r="K91" s="35"/>
    </row>
    <row r="92" spans="1:14" ht="18.95" customHeight="1" thickBot="1" x14ac:dyDescent="0.3">
      <c r="A92" s="647"/>
      <c r="B92" s="648"/>
      <c r="C92" s="41" t="s">
        <v>13</v>
      </c>
      <c r="D92" s="43">
        <f t="shared" ref="D92:J92" si="8">SUM(D85:D91)</f>
        <v>6</v>
      </c>
      <c r="E92" s="46">
        <f t="shared" si="8"/>
        <v>6</v>
      </c>
      <c r="F92" s="43">
        <f t="shared" si="8"/>
        <v>0</v>
      </c>
      <c r="G92" s="43">
        <f t="shared" si="8"/>
        <v>0</v>
      </c>
      <c r="H92" s="43">
        <f t="shared" si="8"/>
        <v>0</v>
      </c>
      <c r="I92" s="43">
        <f t="shared" si="8"/>
        <v>0</v>
      </c>
      <c r="J92" s="43">
        <f t="shared" si="8"/>
        <v>0</v>
      </c>
      <c r="K92" s="47">
        <f>SUM(K85:K91)</f>
        <v>0</v>
      </c>
    </row>
    <row r="93" spans="1:14" ht="18.75" customHeight="1" thickBot="1" x14ac:dyDescent="0.4">
      <c r="A93" s="91"/>
      <c r="B93" s="76"/>
    </row>
    <row r="94" spans="1:14" x14ac:dyDescent="0.25">
      <c r="A94" s="655" t="s">
        <v>47</v>
      </c>
      <c r="B94" s="657" t="s">
        <v>48</v>
      </c>
      <c r="C94" s="525" t="s">
        <v>5</v>
      </c>
      <c r="D94" s="108" t="s">
        <v>49</v>
      </c>
      <c r="E94" s="109"/>
      <c r="F94" s="109"/>
      <c r="G94" s="110"/>
      <c r="H94" s="10"/>
      <c r="I94" s="10"/>
      <c r="J94" s="10"/>
      <c r="K94" s="10"/>
    </row>
    <row r="95" spans="1:14" ht="64.5" x14ac:dyDescent="0.25">
      <c r="A95" s="656"/>
      <c r="B95" s="658"/>
      <c r="C95" s="526"/>
      <c r="D95" s="98" t="s">
        <v>50</v>
      </c>
      <c r="E95" s="99" t="s">
        <v>51</v>
      </c>
      <c r="F95" s="99" t="s">
        <v>52</v>
      </c>
      <c r="G95" s="112" t="s">
        <v>13</v>
      </c>
      <c r="H95" s="10"/>
      <c r="I95" s="10"/>
      <c r="J95" s="10"/>
      <c r="K95" s="10"/>
      <c r="L95" s="10"/>
      <c r="M95" s="10"/>
      <c r="N95" s="10"/>
    </row>
    <row r="96" spans="1:14" s="10" customFormat="1" ht="26.25" customHeight="1" x14ac:dyDescent="0.25">
      <c r="A96" s="630" t="s">
        <v>21</v>
      </c>
      <c r="B96" s="646"/>
      <c r="C96" s="29">
        <v>2015</v>
      </c>
      <c r="D96" s="30"/>
      <c r="E96" s="31"/>
      <c r="F96" s="31"/>
      <c r="G96" s="33">
        <f t="shared" ref="G96:G101" si="9">SUM(D96:F96)</f>
        <v>0</v>
      </c>
      <c r="H96"/>
      <c r="I96"/>
      <c r="J96"/>
      <c r="K96"/>
    </row>
    <row r="97" spans="1:14" s="10" customFormat="1" ht="16.5" customHeight="1" x14ac:dyDescent="0.25">
      <c r="A97" s="630"/>
      <c r="B97" s="646"/>
      <c r="C97" s="29">
        <v>2016</v>
      </c>
      <c r="D97" s="30"/>
      <c r="E97" s="31"/>
      <c r="F97" s="31"/>
      <c r="G97" s="33">
        <f t="shared" si="9"/>
        <v>0</v>
      </c>
      <c r="H97"/>
      <c r="I97"/>
      <c r="J97"/>
      <c r="K97"/>
      <c r="L97"/>
      <c r="M97"/>
      <c r="N97"/>
    </row>
    <row r="98" spans="1:14" x14ac:dyDescent="0.25">
      <c r="A98" s="630"/>
      <c r="B98" s="646"/>
      <c r="C98" s="29">
        <v>2017</v>
      </c>
      <c r="D98" s="36"/>
      <c r="E98" s="37"/>
      <c r="F98" s="37"/>
      <c r="G98" s="33">
        <f t="shared" si="9"/>
        <v>0</v>
      </c>
    </row>
    <row r="99" spans="1:14" x14ac:dyDescent="0.25">
      <c r="A99" s="630"/>
      <c r="B99" s="646"/>
      <c r="C99" s="29">
        <v>2018</v>
      </c>
      <c r="D99" s="30"/>
      <c r="E99" s="31"/>
      <c r="F99" s="31"/>
      <c r="G99" s="33">
        <f t="shared" si="9"/>
        <v>0</v>
      </c>
    </row>
    <row r="100" spans="1:14" x14ac:dyDescent="0.25">
      <c r="A100" s="630"/>
      <c r="B100" s="646"/>
      <c r="C100" s="29">
        <v>2019</v>
      </c>
      <c r="D100" s="30"/>
      <c r="E100" s="31"/>
      <c r="F100" s="31"/>
      <c r="G100" s="33">
        <f t="shared" si="9"/>
        <v>0</v>
      </c>
    </row>
    <row r="101" spans="1:14" x14ac:dyDescent="0.25">
      <c r="A101" s="630"/>
      <c r="B101" s="646"/>
      <c r="C101" s="29">
        <v>2020</v>
      </c>
      <c r="D101" s="30"/>
      <c r="E101" s="31">
        <v>436</v>
      </c>
      <c r="F101" s="31">
        <f>76+85</f>
        <v>161</v>
      </c>
      <c r="G101" s="33">
        <f t="shared" si="9"/>
        <v>597</v>
      </c>
    </row>
    <row r="102" spans="1:14" ht="15.75" thickBot="1" x14ac:dyDescent="0.3">
      <c r="A102" s="647"/>
      <c r="B102" s="648"/>
      <c r="C102" s="41" t="s">
        <v>13</v>
      </c>
      <c r="D102" s="42">
        <f>SUM(D96:D101)</f>
        <v>0</v>
      </c>
      <c r="E102" s="43">
        <f>SUM(E96:E101)</f>
        <v>436</v>
      </c>
      <c r="F102" s="43">
        <f>SUM(F96:F101)</f>
        <v>161</v>
      </c>
      <c r="G102" s="113">
        <f>SUM(G95:G101)</f>
        <v>597</v>
      </c>
    </row>
    <row r="103" spans="1:14" x14ac:dyDescent="0.25">
      <c r="A103" s="106"/>
      <c r="B103" s="528"/>
      <c r="C103" s="48"/>
      <c r="D103" s="48"/>
      <c r="J103" s="75"/>
    </row>
    <row r="104" spans="1:14" ht="21" x14ac:dyDescent="0.35">
      <c r="A104" s="115" t="s">
        <v>53</v>
      </c>
      <c r="B104" s="116"/>
      <c r="C104" s="115"/>
      <c r="D104" s="117"/>
      <c r="E104" s="117"/>
      <c r="F104" s="117"/>
      <c r="G104" s="117"/>
      <c r="H104" s="117"/>
      <c r="I104" s="117"/>
      <c r="J104" s="117"/>
      <c r="K104" s="117"/>
      <c r="L104" s="117"/>
    </row>
    <row r="105" spans="1:14" ht="15.75" thickBot="1" x14ac:dyDescent="0.3">
      <c r="B105" s="9"/>
    </row>
    <row r="106" spans="1:14" s="10" customFormat="1" ht="47.25" customHeight="1" x14ac:dyDescent="0.25">
      <c r="A106" s="659" t="s">
        <v>54</v>
      </c>
      <c r="B106" s="661" t="s">
        <v>55</v>
      </c>
      <c r="C106" s="644" t="s">
        <v>5</v>
      </c>
      <c r="D106" s="118" t="s">
        <v>56</v>
      </c>
      <c r="E106" s="118"/>
      <c r="F106" s="119"/>
      <c r="G106" s="119"/>
      <c r="H106" s="120" t="s">
        <v>57</v>
      </c>
      <c r="I106" s="118"/>
      <c r="J106" s="121"/>
    </row>
    <row r="107" spans="1:14" s="10" customFormat="1" ht="87.75" customHeight="1" x14ac:dyDescent="0.25">
      <c r="A107" s="660"/>
      <c r="B107" s="662"/>
      <c r="C107" s="645"/>
      <c r="D107" s="122" t="s">
        <v>58</v>
      </c>
      <c r="E107" s="123" t="s">
        <v>59</v>
      </c>
      <c r="F107" s="124" t="s">
        <v>60</v>
      </c>
      <c r="G107" s="125" t="s">
        <v>61</v>
      </c>
      <c r="H107" s="122" t="s">
        <v>62</v>
      </c>
      <c r="I107" s="123" t="s">
        <v>63</v>
      </c>
      <c r="J107" s="126" t="s">
        <v>64</v>
      </c>
    </row>
    <row r="108" spans="1:14" x14ac:dyDescent="0.25">
      <c r="A108" s="630" t="s">
        <v>21</v>
      </c>
      <c r="B108" s="646"/>
      <c r="C108" s="127">
        <v>2014</v>
      </c>
      <c r="D108" s="30"/>
      <c r="E108" s="31"/>
      <c r="F108" s="128"/>
      <c r="G108" s="129">
        <f>SUM(D108:F108)</f>
        <v>0</v>
      </c>
      <c r="H108" s="30"/>
      <c r="I108" s="31"/>
      <c r="J108" s="35"/>
    </row>
    <row r="109" spans="1:14" x14ac:dyDescent="0.25">
      <c r="A109" s="630"/>
      <c r="B109" s="646"/>
      <c r="C109" s="127">
        <v>2015</v>
      </c>
      <c r="D109" s="30"/>
      <c r="E109" s="31"/>
      <c r="F109" s="128"/>
      <c r="G109" s="129">
        <f t="shared" ref="G109:G114" si="10">SUM(D109:F109)</f>
        <v>0</v>
      </c>
      <c r="H109" s="30"/>
      <c r="I109" s="31"/>
      <c r="J109" s="35"/>
    </row>
    <row r="110" spans="1:14" x14ac:dyDescent="0.25">
      <c r="A110" s="630"/>
      <c r="B110" s="646"/>
      <c r="C110" s="127">
        <v>2016</v>
      </c>
      <c r="D110" s="30"/>
      <c r="E110" s="31"/>
      <c r="F110" s="128"/>
      <c r="G110" s="129">
        <f t="shared" si="10"/>
        <v>0</v>
      </c>
      <c r="H110" s="30"/>
      <c r="I110" s="31"/>
      <c r="J110" s="35"/>
    </row>
    <row r="111" spans="1:14" x14ac:dyDescent="0.25">
      <c r="A111" s="630"/>
      <c r="B111" s="646"/>
      <c r="C111" s="127">
        <v>2017</v>
      </c>
      <c r="D111" s="36"/>
      <c r="E111" s="37"/>
      <c r="F111" s="130"/>
      <c r="G111" s="129">
        <f t="shared" si="10"/>
        <v>0</v>
      </c>
      <c r="H111" s="131"/>
      <c r="I111" s="132"/>
      <c r="J111" s="133"/>
    </row>
    <row r="112" spans="1:14" x14ac:dyDescent="0.25">
      <c r="A112" s="630"/>
      <c r="B112" s="646"/>
      <c r="C112" s="127">
        <v>2018</v>
      </c>
      <c r="D112" s="30"/>
      <c r="E112" s="31"/>
      <c r="F112" s="128"/>
      <c r="G112" s="129">
        <f t="shared" si="10"/>
        <v>0</v>
      </c>
      <c r="H112" s="30"/>
      <c r="I112" s="31"/>
      <c r="J112" s="35"/>
    </row>
    <row r="113" spans="1:19" x14ac:dyDescent="0.25">
      <c r="A113" s="630"/>
      <c r="B113" s="646"/>
      <c r="C113" s="127">
        <v>2019</v>
      </c>
      <c r="D113" s="30"/>
      <c r="E113" s="31"/>
      <c r="F113" s="128"/>
      <c r="G113" s="129">
        <f t="shared" si="10"/>
        <v>0</v>
      </c>
      <c r="H113" s="30"/>
      <c r="I113" s="31"/>
      <c r="J113" s="35"/>
    </row>
    <row r="114" spans="1:19" x14ac:dyDescent="0.25">
      <c r="A114" s="630"/>
      <c r="B114" s="646"/>
      <c r="C114" s="127">
        <v>2020</v>
      </c>
      <c r="D114" s="30"/>
      <c r="E114" s="31"/>
      <c r="F114" s="128"/>
      <c r="G114" s="129">
        <f t="shared" si="10"/>
        <v>0</v>
      </c>
      <c r="H114" s="30"/>
      <c r="I114" s="31"/>
      <c r="J114" s="35"/>
    </row>
    <row r="115" spans="1:19" ht="30.6" customHeight="1" thickBot="1" x14ac:dyDescent="0.3">
      <c r="A115" s="647"/>
      <c r="B115" s="648"/>
      <c r="C115" s="134" t="s">
        <v>13</v>
      </c>
      <c r="D115" s="42">
        <f t="shared" ref="D115:J115" si="11">SUM(D108:D114)</f>
        <v>0</v>
      </c>
      <c r="E115" s="43">
        <f t="shared" si="11"/>
        <v>0</v>
      </c>
      <c r="F115" s="135">
        <f t="shared" si="11"/>
        <v>0</v>
      </c>
      <c r="G115" s="135">
        <f t="shared" si="11"/>
        <v>0</v>
      </c>
      <c r="H115" s="42">
        <f t="shared" si="11"/>
        <v>0</v>
      </c>
      <c r="I115" s="43">
        <f t="shared" si="11"/>
        <v>0</v>
      </c>
      <c r="J115" s="136">
        <f t="shared" si="11"/>
        <v>0</v>
      </c>
    </row>
    <row r="116" spans="1:19" ht="17.100000000000001" customHeight="1" thickBot="1" x14ac:dyDescent="0.3">
      <c r="A116" s="137"/>
      <c r="B116" s="528"/>
      <c r="C116" s="138"/>
      <c r="D116" s="139"/>
      <c r="H116" s="140"/>
      <c r="K116" s="75"/>
    </row>
    <row r="117" spans="1:19" s="10" customFormat="1" ht="92.25" customHeight="1" x14ac:dyDescent="0.3">
      <c r="A117" s="141" t="s">
        <v>65</v>
      </c>
      <c r="B117" s="527" t="s">
        <v>36</v>
      </c>
      <c r="C117" s="143" t="s">
        <v>5</v>
      </c>
      <c r="D117" s="144" t="s">
        <v>66</v>
      </c>
      <c r="E117" s="145" t="s">
        <v>67</v>
      </c>
      <c r="F117" s="145" t="s">
        <v>68</v>
      </c>
      <c r="G117" s="145" t="s">
        <v>69</v>
      </c>
      <c r="H117" s="145" t="s">
        <v>70</v>
      </c>
      <c r="I117" s="146" t="s">
        <v>71</v>
      </c>
      <c r="J117" s="147" t="s">
        <v>72</v>
      </c>
      <c r="K117" s="147" t="s">
        <v>73</v>
      </c>
    </row>
    <row r="118" spans="1:19" x14ac:dyDescent="0.25">
      <c r="A118" s="630" t="s">
        <v>407</v>
      </c>
      <c r="B118" s="646"/>
      <c r="C118" s="29">
        <v>2014</v>
      </c>
      <c r="D118" s="34"/>
      <c r="E118" s="31"/>
      <c r="F118" s="31"/>
      <c r="G118" s="31"/>
      <c r="H118" s="31"/>
      <c r="I118" s="35"/>
      <c r="J118" s="148">
        <f t="shared" ref="J118:K124" si="12">D118+F118+H118</f>
        <v>0</v>
      </c>
      <c r="K118" s="148">
        <f t="shared" si="12"/>
        <v>0</v>
      </c>
    </row>
    <row r="119" spans="1:19" x14ac:dyDescent="0.25">
      <c r="A119" s="630"/>
      <c r="B119" s="646"/>
      <c r="C119" s="29">
        <v>2015</v>
      </c>
      <c r="D119" s="34"/>
      <c r="E119" s="31"/>
      <c r="F119" s="31"/>
      <c r="G119" s="31"/>
      <c r="H119" s="31"/>
      <c r="I119" s="35"/>
      <c r="J119" s="148">
        <f t="shared" si="12"/>
        <v>0</v>
      </c>
      <c r="K119" s="148">
        <f t="shared" si="12"/>
        <v>0</v>
      </c>
    </row>
    <row r="120" spans="1:19" x14ac:dyDescent="0.25">
      <c r="A120" s="630"/>
      <c r="B120" s="646"/>
      <c r="C120" s="29">
        <v>2016</v>
      </c>
      <c r="D120" s="34"/>
      <c r="E120" s="31"/>
      <c r="F120" s="31"/>
      <c r="G120" s="31"/>
      <c r="H120" s="31"/>
      <c r="I120" s="35"/>
      <c r="J120" s="148">
        <f t="shared" si="12"/>
        <v>0</v>
      </c>
      <c r="K120" s="148">
        <f t="shared" si="12"/>
        <v>0</v>
      </c>
    </row>
    <row r="121" spans="1:19" x14ac:dyDescent="0.25">
      <c r="A121" s="630"/>
      <c r="B121" s="646"/>
      <c r="C121" s="29">
        <v>2017</v>
      </c>
      <c r="D121" s="39"/>
      <c r="E121" s="37"/>
      <c r="F121" s="37"/>
      <c r="G121" s="37"/>
      <c r="H121" s="37"/>
      <c r="I121" s="40"/>
      <c r="J121" s="148">
        <f t="shared" si="12"/>
        <v>0</v>
      </c>
      <c r="K121" s="148">
        <f t="shared" si="12"/>
        <v>0</v>
      </c>
    </row>
    <row r="122" spans="1:19" x14ac:dyDescent="0.25">
      <c r="A122" s="630"/>
      <c r="B122" s="646"/>
      <c r="C122" s="29">
        <v>2018</v>
      </c>
      <c r="D122" s="34"/>
      <c r="E122" s="31"/>
      <c r="F122" s="31"/>
      <c r="G122" s="31"/>
      <c r="H122" s="31"/>
      <c r="I122" s="35"/>
      <c r="J122" s="148">
        <f t="shared" si="12"/>
        <v>0</v>
      </c>
      <c r="K122" s="148">
        <f t="shared" si="12"/>
        <v>0</v>
      </c>
    </row>
    <row r="123" spans="1:19" x14ac:dyDescent="0.25">
      <c r="A123" s="630"/>
      <c r="B123" s="646"/>
      <c r="C123" s="29">
        <v>2019</v>
      </c>
      <c r="D123" s="34"/>
      <c r="E123" s="31"/>
      <c r="F123" s="31"/>
      <c r="G123" s="31"/>
      <c r="H123" s="31"/>
      <c r="I123" s="35"/>
      <c r="J123" s="148">
        <f t="shared" si="12"/>
        <v>0</v>
      </c>
      <c r="K123" s="148">
        <f t="shared" si="12"/>
        <v>0</v>
      </c>
    </row>
    <row r="124" spans="1:19" x14ac:dyDescent="0.25">
      <c r="A124" s="630"/>
      <c r="B124" s="646"/>
      <c r="C124" s="29">
        <v>2020</v>
      </c>
      <c r="D124" s="34"/>
      <c r="E124" s="31"/>
      <c r="F124" s="31"/>
      <c r="G124" s="31"/>
      <c r="H124" s="31">
        <v>7</v>
      </c>
      <c r="I124" s="35">
        <v>19</v>
      </c>
      <c r="J124" s="148">
        <f t="shared" si="12"/>
        <v>7</v>
      </c>
      <c r="K124" s="148">
        <f t="shared" si="12"/>
        <v>19</v>
      </c>
    </row>
    <row r="125" spans="1:19" ht="51" customHeight="1" thickBot="1" x14ac:dyDescent="0.3">
      <c r="A125" s="647"/>
      <c r="B125" s="648"/>
      <c r="C125" s="41" t="s">
        <v>13</v>
      </c>
      <c r="D125" s="43">
        <f t="shared" ref="D125" si="13">SUM(D118:D124)</f>
        <v>0</v>
      </c>
      <c r="E125" s="43">
        <f>SUM(E118:E124)</f>
        <v>0</v>
      </c>
      <c r="F125" s="43">
        <f t="shared" ref="F125:I125" si="14">SUM(F118:F124)</f>
        <v>0</v>
      </c>
      <c r="G125" s="43">
        <f t="shared" si="14"/>
        <v>0</v>
      </c>
      <c r="H125" s="43">
        <f t="shared" si="14"/>
        <v>7</v>
      </c>
      <c r="I125" s="43">
        <f t="shared" si="14"/>
        <v>19</v>
      </c>
      <c r="J125" s="47">
        <f>SUM(J118:J124)</f>
        <v>7</v>
      </c>
      <c r="K125" s="47">
        <f>SUM(K118:K124)</f>
        <v>19</v>
      </c>
    </row>
    <row r="126" spans="1:19" ht="18.95" customHeight="1" x14ac:dyDescent="0.25">
      <c r="A126" s="149"/>
      <c r="B126" s="528"/>
      <c r="C126" s="48"/>
      <c r="D126" s="48"/>
      <c r="S126" s="75"/>
    </row>
    <row r="127" spans="1:19" ht="21" x14ac:dyDescent="0.35">
      <c r="A127" s="150" t="s">
        <v>74</v>
      </c>
      <c r="B127" s="151"/>
      <c r="C127" s="150"/>
      <c r="D127" s="152"/>
      <c r="E127" s="152"/>
      <c r="F127" s="152"/>
      <c r="G127" s="152"/>
      <c r="H127" s="152"/>
      <c r="I127" s="152"/>
      <c r="J127" s="152"/>
      <c r="K127" s="152"/>
      <c r="L127" s="152"/>
      <c r="M127" s="152"/>
      <c r="N127" s="152"/>
      <c r="O127" s="152"/>
    </row>
    <row r="128" spans="1:19" ht="21.75" thickBot="1" x14ac:dyDescent="0.4">
      <c r="A128" s="91"/>
      <c r="B128" s="76"/>
    </row>
    <row r="129" spans="1:15" s="10" customFormat="1" ht="27" customHeight="1" x14ac:dyDescent="0.25">
      <c r="A129" s="649" t="s">
        <v>75</v>
      </c>
      <c r="B129" s="651" t="s">
        <v>36</v>
      </c>
      <c r="C129" s="653" t="s">
        <v>76</v>
      </c>
      <c r="D129" s="153" t="s">
        <v>77</v>
      </c>
      <c r="E129" s="154"/>
      <c r="F129" s="154"/>
      <c r="G129" s="155"/>
      <c r="H129" s="156"/>
      <c r="I129" s="627" t="s">
        <v>7</v>
      </c>
      <c r="J129" s="628"/>
      <c r="K129" s="628"/>
      <c r="L129" s="628"/>
      <c r="M129" s="628"/>
      <c r="N129" s="628"/>
      <c r="O129" s="629"/>
    </row>
    <row r="130" spans="1:15" s="10" customFormat="1" ht="110.25" customHeight="1" x14ac:dyDescent="0.25">
      <c r="A130" s="650"/>
      <c r="B130" s="652"/>
      <c r="C130" s="654"/>
      <c r="D130" s="157" t="s">
        <v>78</v>
      </c>
      <c r="E130" s="158" t="s">
        <v>79</v>
      </c>
      <c r="F130" s="158" t="s">
        <v>80</v>
      </c>
      <c r="G130" s="159" t="s">
        <v>81</v>
      </c>
      <c r="H130" s="160" t="s">
        <v>82</v>
      </c>
      <c r="I130" s="161" t="s">
        <v>14</v>
      </c>
      <c r="J130" s="161" t="s">
        <v>15</v>
      </c>
      <c r="K130" s="158" t="s">
        <v>16</v>
      </c>
      <c r="L130" s="157" t="s">
        <v>17</v>
      </c>
      <c r="M130" s="157" t="s">
        <v>28</v>
      </c>
      <c r="N130" s="158" t="s">
        <v>19</v>
      </c>
      <c r="O130" s="162" t="s">
        <v>20</v>
      </c>
    </row>
    <row r="131" spans="1:15" ht="32.450000000000003" customHeight="1" x14ac:dyDescent="0.25">
      <c r="A131" s="632" t="s">
        <v>408</v>
      </c>
      <c r="B131" s="631"/>
      <c r="C131" s="29">
        <v>2014</v>
      </c>
      <c r="D131" s="30"/>
      <c r="E131" s="31"/>
      <c r="F131" s="31"/>
      <c r="G131" s="129">
        <f>SUM(D131:F131)</f>
        <v>0</v>
      </c>
      <c r="H131" s="85"/>
      <c r="I131" s="34"/>
      <c r="J131" s="31"/>
      <c r="K131" s="31"/>
      <c r="L131" s="31"/>
      <c r="M131" s="31"/>
      <c r="N131" s="31"/>
      <c r="O131" s="35"/>
    </row>
    <row r="132" spans="1:15" ht="32.450000000000003" customHeight="1" x14ac:dyDescent="0.25">
      <c r="A132" s="632"/>
      <c r="B132" s="631"/>
      <c r="C132" s="29">
        <v>2015</v>
      </c>
      <c r="D132" s="30"/>
      <c r="E132" s="31"/>
      <c r="F132" s="31"/>
      <c r="G132" s="129">
        <f t="shared" ref="G132:G137" si="15">SUM(D132:F132)</f>
        <v>0</v>
      </c>
      <c r="H132" s="85"/>
      <c r="I132" s="34"/>
      <c r="J132" s="31"/>
      <c r="K132" s="31"/>
      <c r="L132" s="31"/>
      <c r="M132" s="31"/>
      <c r="N132" s="31"/>
      <c r="O132" s="35"/>
    </row>
    <row r="133" spans="1:15" ht="27.6" customHeight="1" x14ac:dyDescent="0.25">
      <c r="A133" s="632"/>
      <c r="B133" s="631"/>
      <c r="C133" s="29">
        <v>2016</v>
      </c>
      <c r="D133" s="30"/>
      <c r="E133" s="31"/>
      <c r="F133" s="31"/>
      <c r="G133" s="129">
        <f t="shared" si="15"/>
        <v>0</v>
      </c>
      <c r="H133" s="85"/>
      <c r="I133" s="34"/>
      <c r="J133" s="31"/>
      <c r="K133" s="31"/>
      <c r="L133" s="31"/>
      <c r="M133" s="31"/>
      <c r="N133" s="31"/>
      <c r="O133" s="35"/>
    </row>
    <row r="134" spans="1:15" ht="28.9" customHeight="1" x14ac:dyDescent="0.25">
      <c r="A134" s="632"/>
      <c r="B134" s="631"/>
      <c r="C134" s="29">
        <v>2017</v>
      </c>
      <c r="D134" s="36"/>
      <c r="E134" s="37"/>
      <c r="F134" s="37"/>
      <c r="G134" s="129">
        <f t="shared" si="15"/>
        <v>0</v>
      </c>
      <c r="H134" s="85"/>
      <c r="I134" s="39"/>
      <c r="J134" s="37"/>
      <c r="K134" s="37"/>
      <c r="L134" s="37"/>
      <c r="M134" s="37"/>
      <c r="N134" s="37"/>
      <c r="O134" s="40"/>
    </row>
    <row r="135" spans="1:15" ht="36.6" customHeight="1" x14ac:dyDescent="0.25">
      <c r="A135" s="632"/>
      <c r="B135" s="631"/>
      <c r="C135" s="29">
        <v>2018</v>
      </c>
      <c r="D135" s="30"/>
      <c r="E135" s="31"/>
      <c r="F135" s="31"/>
      <c r="G135" s="129">
        <f t="shared" si="15"/>
        <v>0</v>
      </c>
      <c r="H135" s="85"/>
      <c r="I135" s="34"/>
      <c r="J135" s="31"/>
      <c r="K135" s="31"/>
      <c r="L135" s="31"/>
      <c r="M135" s="31"/>
      <c r="N135" s="31"/>
      <c r="O135" s="35"/>
    </row>
    <row r="136" spans="1:15" ht="28.15" customHeight="1" x14ac:dyDescent="0.25">
      <c r="A136" s="632"/>
      <c r="B136" s="631"/>
      <c r="C136" s="29">
        <v>2019</v>
      </c>
      <c r="D136" s="30"/>
      <c r="E136" s="31"/>
      <c r="F136" s="31"/>
      <c r="G136" s="129">
        <f t="shared" si="15"/>
        <v>0</v>
      </c>
      <c r="H136" s="85"/>
      <c r="I136" s="34"/>
      <c r="J136" s="31"/>
      <c r="K136" s="31"/>
      <c r="L136" s="31"/>
      <c r="M136" s="31"/>
      <c r="N136" s="31"/>
      <c r="O136" s="35"/>
    </row>
    <row r="137" spans="1:15" ht="21.6" customHeight="1" x14ac:dyDescent="0.25">
      <c r="A137" s="632"/>
      <c r="B137" s="631"/>
      <c r="C137" s="29">
        <v>2020</v>
      </c>
      <c r="D137" s="30">
        <v>27</v>
      </c>
      <c r="E137" s="31"/>
      <c r="F137" s="31"/>
      <c r="G137" s="129">
        <f t="shared" si="15"/>
        <v>27</v>
      </c>
      <c r="H137" s="85">
        <v>32</v>
      </c>
      <c r="I137" s="34">
        <v>27</v>
      </c>
      <c r="J137" s="31"/>
      <c r="K137" s="31"/>
      <c r="L137" s="31"/>
      <c r="M137" s="31"/>
      <c r="N137" s="31"/>
      <c r="O137" s="35"/>
    </row>
    <row r="138" spans="1:15" ht="108" customHeight="1" thickBot="1" x14ac:dyDescent="0.3">
      <c r="A138" s="633"/>
      <c r="B138" s="634"/>
      <c r="C138" s="41" t="s">
        <v>13</v>
      </c>
      <c r="D138" s="42">
        <f>SUM(D131:D137)</f>
        <v>27</v>
      </c>
      <c r="E138" s="43">
        <f>SUM(E131:E137)</f>
        <v>0</v>
      </c>
      <c r="F138" s="43">
        <f>SUM(F131:F137)</f>
        <v>0</v>
      </c>
      <c r="G138" s="135">
        <f t="shared" ref="G138:O138" si="16">SUM(G131:G137)</f>
        <v>27</v>
      </c>
      <c r="H138" s="163">
        <f>SUM(H131:H137)</f>
        <v>32</v>
      </c>
      <c r="I138" s="46">
        <f t="shared" si="16"/>
        <v>27</v>
      </c>
      <c r="J138" s="43">
        <f t="shared" si="16"/>
        <v>0</v>
      </c>
      <c r="K138" s="43">
        <f t="shared" si="16"/>
        <v>0</v>
      </c>
      <c r="L138" s="43">
        <f t="shared" si="16"/>
        <v>0</v>
      </c>
      <c r="M138" s="43">
        <f t="shared" si="16"/>
        <v>0</v>
      </c>
      <c r="N138" s="43">
        <f t="shared" si="16"/>
        <v>0</v>
      </c>
      <c r="O138" s="47">
        <f t="shared" si="16"/>
        <v>0</v>
      </c>
    </row>
    <row r="139" spans="1:15" ht="23.45" customHeight="1" thickBot="1" x14ac:dyDescent="0.3">
      <c r="B139" s="9"/>
    </row>
    <row r="140" spans="1:15" ht="19.5" customHeight="1" x14ac:dyDescent="0.25">
      <c r="A140" s="635" t="s">
        <v>83</v>
      </c>
      <c r="B140" s="637" t="s">
        <v>84</v>
      </c>
      <c r="C140" s="639" t="s">
        <v>5</v>
      </c>
      <c r="D140" s="639" t="s">
        <v>77</v>
      </c>
      <c r="E140" s="639"/>
      <c r="F140" s="639"/>
      <c r="G140" s="641"/>
      <c r="H140" s="642" t="s">
        <v>85</v>
      </c>
      <c r="I140" s="639"/>
      <c r="J140" s="639"/>
      <c r="K140" s="639"/>
      <c r="L140" s="643"/>
    </row>
    <row r="141" spans="1:15" ht="102.75" x14ac:dyDescent="0.25">
      <c r="A141" s="636"/>
      <c r="B141" s="638"/>
      <c r="C141" s="640"/>
      <c r="D141" s="164" t="s">
        <v>86</v>
      </c>
      <c r="E141" s="165" t="s">
        <v>87</v>
      </c>
      <c r="F141" s="164" t="s">
        <v>88</v>
      </c>
      <c r="G141" s="166" t="s">
        <v>89</v>
      </c>
      <c r="H141" s="167" t="s">
        <v>90</v>
      </c>
      <c r="I141" s="164" t="s">
        <v>91</v>
      </c>
      <c r="J141" s="164" t="s">
        <v>92</v>
      </c>
      <c r="K141" s="164" t="s">
        <v>93</v>
      </c>
      <c r="L141" s="168" t="s">
        <v>94</v>
      </c>
    </row>
    <row r="142" spans="1:15" ht="15" customHeight="1" x14ac:dyDescent="0.25">
      <c r="A142" s="709" t="s">
        <v>21</v>
      </c>
      <c r="B142" s="710"/>
      <c r="C142" s="169">
        <v>2014</v>
      </c>
      <c r="D142" s="170"/>
      <c r="E142" s="67"/>
      <c r="F142" s="67"/>
      <c r="G142" s="171">
        <f>SUM(D142:F142)</f>
        <v>0</v>
      </c>
      <c r="H142" s="66"/>
      <c r="I142" s="67"/>
      <c r="J142" s="67"/>
      <c r="K142" s="67"/>
      <c r="L142" s="68"/>
    </row>
    <row r="143" spans="1:15" x14ac:dyDescent="0.25">
      <c r="A143" s="630"/>
      <c r="B143" s="646"/>
      <c r="C143" s="29">
        <v>2015</v>
      </c>
      <c r="D143" s="30"/>
      <c r="E143" s="31"/>
      <c r="F143" s="31"/>
      <c r="G143" s="171">
        <f t="shared" ref="G143:G148" si="17">SUM(D143:F143)</f>
        <v>0</v>
      </c>
      <c r="H143" s="34"/>
      <c r="I143" s="31"/>
      <c r="J143" s="31"/>
      <c r="K143" s="31"/>
      <c r="L143" s="35"/>
    </row>
    <row r="144" spans="1:15" x14ac:dyDescent="0.25">
      <c r="A144" s="630"/>
      <c r="B144" s="646"/>
      <c r="C144" s="29">
        <v>2016</v>
      </c>
      <c r="D144" s="30"/>
      <c r="E144" s="31"/>
      <c r="F144" s="31"/>
      <c r="G144" s="171">
        <f t="shared" si="17"/>
        <v>0</v>
      </c>
      <c r="H144" s="34"/>
      <c r="I144" s="31"/>
      <c r="J144" s="31"/>
      <c r="K144" s="31"/>
      <c r="L144" s="35"/>
    </row>
    <row r="145" spans="1:13" x14ac:dyDescent="0.25">
      <c r="A145" s="630"/>
      <c r="B145" s="646"/>
      <c r="C145" s="29">
        <v>2017</v>
      </c>
      <c r="D145" s="36"/>
      <c r="E145" s="37"/>
      <c r="F145" s="37"/>
      <c r="G145" s="171">
        <f t="shared" si="17"/>
        <v>0</v>
      </c>
      <c r="H145" s="39"/>
      <c r="I145" s="37"/>
      <c r="J145" s="37"/>
      <c r="K145" s="37"/>
      <c r="L145" s="40"/>
    </row>
    <row r="146" spans="1:13" x14ac:dyDescent="0.25">
      <c r="A146" s="630"/>
      <c r="B146" s="646"/>
      <c r="C146" s="29">
        <v>2018</v>
      </c>
      <c r="D146" s="30"/>
      <c r="E146" s="31"/>
      <c r="F146" s="31"/>
      <c r="G146" s="171">
        <f t="shared" si="17"/>
        <v>0</v>
      </c>
      <c r="H146" s="34"/>
      <c r="I146" s="31"/>
      <c r="J146" s="31"/>
      <c r="K146" s="31"/>
      <c r="L146" s="35"/>
    </row>
    <row r="147" spans="1:13" x14ac:dyDescent="0.25">
      <c r="A147" s="630"/>
      <c r="B147" s="646"/>
      <c r="C147" s="29">
        <v>2019</v>
      </c>
      <c r="D147" s="30"/>
      <c r="E147" s="31"/>
      <c r="F147" s="31"/>
      <c r="G147" s="171">
        <f t="shared" si="17"/>
        <v>0</v>
      </c>
      <c r="H147" s="34"/>
      <c r="I147" s="31"/>
      <c r="J147" s="31"/>
      <c r="K147" s="31"/>
      <c r="L147" s="35"/>
    </row>
    <row r="148" spans="1:13" x14ac:dyDescent="0.25">
      <c r="A148" s="630"/>
      <c r="B148" s="646"/>
      <c r="C148" s="29">
        <v>2020</v>
      </c>
      <c r="D148" s="30">
        <f>2460+225</f>
        <v>2685</v>
      </c>
      <c r="E148" s="31"/>
      <c r="F148" s="31"/>
      <c r="G148" s="171">
        <f t="shared" si="17"/>
        <v>2685</v>
      </c>
      <c r="H148" s="34">
        <v>75</v>
      </c>
      <c r="I148" s="31">
        <v>11</v>
      </c>
      <c r="J148" s="31">
        <v>1637</v>
      </c>
      <c r="K148" s="31">
        <f>737+225</f>
        <v>962</v>
      </c>
      <c r="L148" s="35"/>
    </row>
    <row r="149" spans="1:13" ht="15.75" thickBot="1" x14ac:dyDescent="0.3">
      <c r="A149" s="647"/>
      <c r="B149" s="648"/>
      <c r="C149" s="41" t="s">
        <v>13</v>
      </c>
      <c r="D149" s="42">
        <f t="shared" ref="D149:L149" si="18">SUM(D142:D148)</f>
        <v>2685</v>
      </c>
      <c r="E149" s="43">
        <f t="shared" si="18"/>
        <v>0</v>
      </c>
      <c r="F149" s="43">
        <f t="shared" si="18"/>
        <v>0</v>
      </c>
      <c r="G149" s="45">
        <f t="shared" si="18"/>
        <v>2685</v>
      </c>
      <c r="H149" s="46">
        <f t="shared" si="18"/>
        <v>75</v>
      </c>
      <c r="I149" s="43">
        <f t="shared" si="18"/>
        <v>11</v>
      </c>
      <c r="J149" s="43">
        <f t="shared" si="18"/>
        <v>1637</v>
      </c>
      <c r="K149" s="43">
        <f t="shared" si="18"/>
        <v>962</v>
      </c>
      <c r="L149" s="47">
        <f t="shared" si="18"/>
        <v>0</v>
      </c>
      <c r="M149" s="516"/>
    </row>
    <row r="150" spans="1:13" x14ac:dyDescent="0.25">
      <c r="B150" s="9"/>
    </row>
    <row r="151" spans="1:13" x14ac:dyDescent="0.25">
      <c r="B151" s="9"/>
    </row>
    <row r="152" spans="1:13" ht="21" x14ac:dyDescent="0.35">
      <c r="A152" s="172" t="s">
        <v>95</v>
      </c>
      <c r="B152" s="55"/>
      <c r="C152" s="54"/>
      <c r="D152" s="56"/>
      <c r="E152" s="56"/>
      <c r="F152" s="56"/>
      <c r="G152" s="56"/>
      <c r="H152" s="56"/>
      <c r="I152" s="56"/>
      <c r="J152" s="56"/>
      <c r="K152" s="56"/>
      <c r="L152" s="56"/>
    </row>
    <row r="153" spans="1:13" ht="15.75" thickBot="1" x14ac:dyDescent="0.3">
      <c r="A153" s="75"/>
      <c r="B153" s="76"/>
    </row>
    <row r="154" spans="1:13" s="10" customFormat="1" ht="65.25" x14ac:dyDescent="0.3">
      <c r="A154" s="173" t="s">
        <v>96</v>
      </c>
      <c r="B154" s="174" t="s">
        <v>97</v>
      </c>
      <c r="C154" s="175" t="s">
        <v>98</v>
      </c>
      <c r="D154" s="176" t="s">
        <v>99</v>
      </c>
      <c r="E154" s="177" t="s">
        <v>100</v>
      </c>
      <c r="F154" s="177" t="s">
        <v>101</v>
      </c>
      <c r="G154" s="178" t="s">
        <v>102</v>
      </c>
    </row>
    <row r="155" spans="1:13" ht="15" customHeight="1" x14ac:dyDescent="0.25">
      <c r="A155" s="623" t="s">
        <v>21</v>
      </c>
      <c r="B155" s="624"/>
      <c r="C155" s="29">
        <v>2014</v>
      </c>
      <c r="D155" s="30"/>
      <c r="E155" s="31"/>
      <c r="F155" s="31"/>
      <c r="G155" s="35"/>
    </row>
    <row r="156" spans="1:13" x14ac:dyDescent="0.25">
      <c r="A156" s="623"/>
      <c r="B156" s="624"/>
      <c r="C156" s="29">
        <v>2015</v>
      </c>
      <c r="D156" s="30"/>
      <c r="E156" s="31"/>
      <c r="F156" s="31"/>
      <c r="G156" s="35"/>
    </row>
    <row r="157" spans="1:13" x14ac:dyDescent="0.25">
      <c r="A157" s="623"/>
      <c r="B157" s="624"/>
      <c r="C157" s="29">
        <v>2016</v>
      </c>
      <c r="D157" s="30"/>
      <c r="E157" s="31"/>
      <c r="F157" s="31"/>
      <c r="G157" s="35"/>
    </row>
    <row r="158" spans="1:13" x14ac:dyDescent="0.25">
      <c r="A158" s="623"/>
      <c r="B158" s="624"/>
      <c r="C158" s="29">
        <v>2017</v>
      </c>
      <c r="D158" s="36"/>
      <c r="E158" s="37"/>
      <c r="F158" s="37"/>
      <c r="G158" s="40"/>
    </row>
    <row r="159" spans="1:13" x14ac:dyDescent="0.25">
      <c r="A159" s="623"/>
      <c r="B159" s="624"/>
      <c r="C159" s="29">
        <v>2018</v>
      </c>
      <c r="D159" s="30"/>
      <c r="E159" s="31"/>
      <c r="F159" s="31"/>
      <c r="G159" s="35"/>
    </row>
    <row r="160" spans="1:13" x14ac:dyDescent="0.25">
      <c r="A160" s="623"/>
      <c r="B160" s="624"/>
      <c r="C160" s="29">
        <v>2019</v>
      </c>
      <c r="D160" s="30"/>
      <c r="E160" s="31"/>
      <c r="F160" s="31"/>
      <c r="G160" s="35"/>
    </row>
    <row r="161" spans="1:10" x14ac:dyDescent="0.25">
      <c r="A161" s="623"/>
      <c r="B161" s="624"/>
      <c r="C161" s="29">
        <v>2020</v>
      </c>
      <c r="D161" s="179"/>
      <c r="E161" s="180"/>
      <c r="F161" s="180"/>
      <c r="G161" s="181"/>
    </row>
    <row r="162" spans="1:10" ht="15.75" thickBot="1" x14ac:dyDescent="0.3">
      <c r="A162" s="625"/>
      <c r="B162" s="626"/>
      <c r="C162" s="41" t="s">
        <v>13</v>
      </c>
      <c r="D162" s="42">
        <f>SUM(D155:D161)</f>
        <v>0</v>
      </c>
      <c r="E162" s="42">
        <f t="shared" ref="E162:G162" si="19">SUM(E155:E161)</f>
        <v>0</v>
      </c>
      <c r="F162" s="42">
        <f t="shared" si="19"/>
        <v>0</v>
      </c>
      <c r="G162" s="47">
        <f t="shared" si="19"/>
        <v>0</v>
      </c>
    </row>
    <row r="163" spans="1:10" x14ac:dyDescent="0.25">
      <c r="B163" s="9"/>
    </row>
    <row r="164" spans="1:10" ht="15.75" thickBot="1" x14ac:dyDescent="0.3">
      <c r="B164" s="9"/>
    </row>
    <row r="165" spans="1:10" ht="18.75" x14ac:dyDescent="0.3">
      <c r="A165" s="182" t="s">
        <v>103</v>
      </c>
      <c r="B165" s="230" t="s">
        <v>104</v>
      </c>
      <c r="C165" s="184">
        <v>2014</v>
      </c>
      <c r="D165" s="184">
        <v>2015</v>
      </c>
      <c r="E165" s="184">
        <v>2016</v>
      </c>
      <c r="F165" s="184">
        <v>2017</v>
      </c>
      <c r="G165" s="184">
        <v>2018</v>
      </c>
      <c r="H165" s="184">
        <v>2019</v>
      </c>
      <c r="I165" s="185">
        <v>2020</v>
      </c>
    </row>
    <row r="166" spans="1:10" ht="14.1" customHeight="1" x14ac:dyDescent="0.25">
      <c r="A166" s="231" t="s">
        <v>105</v>
      </c>
      <c r="B166" s="529"/>
      <c r="C166" s="232">
        <f>SUM(C167:C169)</f>
        <v>0</v>
      </c>
      <c r="D166" s="188">
        <f t="shared" ref="D166:I166" si="20">SUM(D167:D169)</f>
        <v>0</v>
      </c>
      <c r="E166" s="188">
        <f t="shared" si="20"/>
        <v>0</v>
      </c>
      <c r="F166" s="188">
        <f t="shared" si="20"/>
        <v>0</v>
      </c>
      <c r="G166" s="188">
        <f t="shared" si="20"/>
        <v>0</v>
      </c>
      <c r="H166" s="188">
        <f t="shared" si="20"/>
        <v>0</v>
      </c>
      <c r="I166" s="189">
        <f t="shared" si="20"/>
        <v>935394.51</v>
      </c>
      <c r="J166" s="530"/>
    </row>
    <row r="167" spans="1:10" ht="15.75" x14ac:dyDescent="0.25">
      <c r="A167" s="233" t="s">
        <v>106</v>
      </c>
      <c r="B167" s="529"/>
      <c r="C167" s="234"/>
      <c r="D167" s="65"/>
      <c r="E167" s="65"/>
      <c r="F167" s="69"/>
      <c r="G167" s="65"/>
      <c r="H167" s="65"/>
      <c r="I167" s="193">
        <v>787907.29</v>
      </c>
    </row>
    <row r="168" spans="1:10" ht="15.75" x14ac:dyDescent="0.25">
      <c r="A168" s="233" t="s">
        <v>107</v>
      </c>
      <c r="B168" s="529"/>
      <c r="C168" s="234"/>
      <c r="D168" s="65"/>
      <c r="E168" s="65"/>
      <c r="F168" s="69"/>
      <c r="G168" s="65"/>
      <c r="H168" s="65"/>
      <c r="I168" s="193">
        <f>SUM(16393+3925.7+7969.99+19922.93+5000+66000+13500+14775.6)</f>
        <v>147487.22</v>
      </c>
    </row>
    <row r="169" spans="1:10" ht="37.5" customHeight="1" x14ac:dyDescent="0.25">
      <c r="A169" s="233" t="s">
        <v>108</v>
      </c>
      <c r="B169" s="529" t="s">
        <v>409</v>
      </c>
      <c r="C169" s="234"/>
      <c r="D169" s="65"/>
      <c r="E169" s="65"/>
      <c r="F169" s="69"/>
      <c r="G169" s="65"/>
      <c r="H169" s="65"/>
      <c r="I169" s="193"/>
    </row>
    <row r="170" spans="1:10" ht="102" customHeight="1" x14ac:dyDescent="0.25">
      <c r="A170" s="231" t="s">
        <v>109</v>
      </c>
      <c r="B170" s="529" t="s">
        <v>410</v>
      </c>
      <c r="C170" s="234"/>
      <c r="D170" s="65"/>
      <c r="E170" s="65"/>
      <c r="F170" s="69"/>
      <c r="G170" s="65"/>
      <c r="H170" s="65"/>
      <c r="I170" s="193">
        <v>1346582.17</v>
      </c>
    </row>
    <row r="171" spans="1:10" ht="16.5" thickBot="1" x14ac:dyDescent="0.3">
      <c r="A171" s="358" t="s">
        <v>110</v>
      </c>
      <c r="B171" s="529"/>
      <c r="C171" s="360">
        <f t="shared" ref="C171:I171" si="21">C166+C170</f>
        <v>0</v>
      </c>
      <c r="D171" s="197">
        <f t="shared" si="21"/>
        <v>0</v>
      </c>
      <c r="E171" s="197">
        <f t="shared" si="21"/>
        <v>0</v>
      </c>
      <c r="F171" s="197">
        <f t="shared" si="21"/>
        <v>0</v>
      </c>
      <c r="G171" s="197">
        <f t="shared" si="21"/>
        <v>0</v>
      </c>
      <c r="H171" s="197">
        <f t="shared" si="21"/>
        <v>0</v>
      </c>
      <c r="I171" s="47">
        <f t="shared" si="21"/>
        <v>2281976.6799999997</v>
      </c>
    </row>
    <row r="174" spans="1:10" x14ac:dyDescent="0.25">
      <c r="A174" s="531"/>
    </row>
    <row r="176" spans="1:10" ht="35.450000000000003" customHeight="1" x14ac:dyDescent="0.25">
      <c r="A176" s="532" t="s">
        <v>411</v>
      </c>
    </row>
    <row r="177" spans="1:1" s="534" customFormat="1" ht="24" customHeight="1" x14ac:dyDescent="0.25">
      <c r="A177" s="533" t="s">
        <v>412</v>
      </c>
    </row>
    <row r="178" spans="1:1" s="534" customFormat="1" ht="24" customHeight="1" x14ac:dyDescent="0.25">
      <c r="A178" s="533" t="s">
        <v>413</v>
      </c>
    </row>
    <row r="179" spans="1:1" s="534" customFormat="1" ht="36.75" customHeight="1" x14ac:dyDescent="0.25">
      <c r="A179" s="535" t="s">
        <v>414</v>
      </c>
    </row>
    <row r="180" spans="1:1" s="534" customFormat="1" ht="24" customHeight="1" x14ac:dyDescent="0.25">
      <c r="A180" s="533" t="s">
        <v>415</v>
      </c>
    </row>
    <row r="181" spans="1:1" s="534" customFormat="1" ht="24" customHeight="1" x14ac:dyDescent="0.25">
      <c r="A181" s="533" t="s">
        <v>416</v>
      </c>
    </row>
    <row r="182" spans="1:1" s="534" customFormat="1" ht="30" customHeight="1" x14ac:dyDescent="0.25">
      <c r="A182" s="533" t="s">
        <v>417</v>
      </c>
    </row>
    <row r="183" spans="1:1" s="534" customFormat="1" ht="48.75" customHeight="1" x14ac:dyDescent="0.25">
      <c r="A183" s="535" t="s">
        <v>418</v>
      </c>
    </row>
    <row r="184" spans="1:1" s="534" customFormat="1" ht="28.5" customHeight="1" x14ac:dyDescent="0.25">
      <c r="A184" s="535" t="s">
        <v>419</v>
      </c>
    </row>
    <row r="185" spans="1:1" s="534" customFormat="1" ht="33.75" customHeight="1" x14ac:dyDescent="0.25">
      <c r="A185" s="535" t="s">
        <v>420</v>
      </c>
    </row>
    <row r="186" spans="1:1" s="534" customFormat="1" ht="24" customHeight="1" x14ac:dyDescent="0.25">
      <c r="A186" s="535" t="s">
        <v>421</v>
      </c>
    </row>
  </sheetData>
  <mergeCells count="49">
    <mergeCell ref="A142:B149"/>
    <mergeCell ref="A155:B162"/>
    <mergeCell ref="I129:O129"/>
    <mergeCell ref="A131:B138"/>
    <mergeCell ref="A140:A141"/>
    <mergeCell ref="B140:B141"/>
    <mergeCell ref="C140:C141"/>
    <mergeCell ref="D140:G140"/>
    <mergeCell ref="H140:L140"/>
    <mergeCell ref="C106:C107"/>
    <mergeCell ref="A108:B115"/>
    <mergeCell ref="A118:B125"/>
    <mergeCell ref="A129:A130"/>
    <mergeCell ref="B129:B130"/>
    <mergeCell ref="C129:C130"/>
    <mergeCell ref="A85:B92"/>
    <mergeCell ref="A94:A95"/>
    <mergeCell ref="B94:B95"/>
    <mergeCell ref="A96:B102"/>
    <mergeCell ref="A106:A107"/>
    <mergeCell ref="B106:B107"/>
    <mergeCell ref="D72:D73"/>
    <mergeCell ref="A74:B81"/>
    <mergeCell ref="A83:A84"/>
    <mergeCell ref="B83:B84"/>
    <mergeCell ref="C83:C84"/>
    <mergeCell ref="D83:D84"/>
    <mergeCell ref="A72:A73"/>
    <mergeCell ref="B72:B73"/>
    <mergeCell ref="C72:C73"/>
    <mergeCell ref="A50:B57"/>
    <mergeCell ref="A61:A62"/>
    <mergeCell ref="B61:B62"/>
    <mergeCell ref="C61:C62"/>
    <mergeCell ref="A63:B70"/>
    <mergeCell ref="D34:D35"/>
    <mergeCell ref="A36:B43"/>
    <mergeCell ref="A48:A49"/>
    <mergeCell ref="B48:B49"/>
    <mergeCell ref="C48:C49"/>
    <mergeCell ref="D48:D49"/>
    <mergeCell ref="A34:A35"/>
    <mergeCell ref="B34:B35"/>
    <mergeCell ref="C34:C35"/>
    <mergeCell ref="B10:B11"/>
    <mergeCell ref="C10:C11"/>
    <mergeCell ref="A12:B19"/>
    <mergeCell ref="C21:C22"/>
    <mergeCell ref="A23:B30"/>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S173"/>
  <sheetViews>
    <sheetView topLeftCell="C28" workbookViewId="0">
      <selection activeCell="I148" sqref="I148:K148"/>
    </sheetView>
  </sheetViews>
  <sheetFormatPr defaultColWidth="8.85546875" defaultRowHeight="15" x14ac:dyDescent="0.25"/>
  <cols>
    <col min="1" max="1" width="90.140625" customWidth="1"/>
    <col min="2" max="2" width="40.28515625" customWidth="1"/>
    <col min="3" max="3" width="15.7109375" customWidth="1"/>
    <col min="4" max="4" width="16.140625" customWidth="1"/>
    <col min="5" max="5" width="15.28515625" customWidth="1"/>
    <col min="6" max="6" width="18.42578125" customWidth="1"/>
    <col min="7" max="7" width="15.85546875" customWidth="1"/>
    <col min="8" max="8" width="16" customWidth="1"/>
    <col min="9" max="9" width="16.42578125" customWidth="1"/>
    <col min="10" max="10" width="17" customWidth="1"/>
    <col min="11" max="11" width="16.85546875" customWidth="1"/>
    <col min="12" max="12" width="17" customWidth="1"/>
    <col min="13" max="13" width="15.42578125" customWidth="1"/>
    <col min="14" max="14" width="14.85546875" customWidth="1"/>
    <col min="15" max="15" width="13.140625" customWidth="1"/>
    <col min="16" max="17" width="11.85546875" customWidth="1"/>
    <col min="18" max="18" width="12" customWidth="1"/>
  </cols>
  <sheetData>
    <row r="1" spans="1:17" s="1" customFormat="1" ht="31.5" x14ac:dyDescent="0.5">
      <c r="A1" s="1" t="s">
        <v>0</v>
      </c>
    </row>
    <row r="2" spans="1:17" s="2" customFormat="1" ht="15.75" x14ac:dyDescent="0.25"/>
    <row r="3" spans="1:17" s="2" customFormat="1" ht="15.75" x14ac:dyDescent="0.25">
      <c r="A3" s="3" t="s">
        <v>1</v>
      </c>
    </row>
    <row r="4" spans="1:17" s="2" customFormat="1" ht="15.75" x14ac:dyDescent="0.25">
      <c r="A4" s="4" t="s">
        <v>272</v>
      </c>
    </row>
    <row r="5" spans="1:17" s="2" customFormat="1" ht="15.75" x14ac:dyDescent="0.25">
      <c r="A5" s="5" t="s">
        <v>112</v>
      </c>
    </row>
    <row r="6" spans="1:17" s="2" customFormat="1" ht="15.75" x14ac:dyDescent="0.25"/>
    <row r="8" spans="1:17" ht="21" x14ac:dyDescent="0.35">
      <c r="A8" s="6" t="s">
        <v>3</v>
      </c>
      <c r="B8" s="7"/>
      <c r="C8" s="8"/>
      <c r="D8" s="8"/>
      <c r="E8" s="8"/>
      <c r="F8" s="8"/>
      <c r="G8" s="8"/>
      <c r="H8" s="8"/>
      <c r="I8" s="8"/>
      <c r="J8" s="8"/>
      <c r="K8" s="8"/>
      <c r="L8" s="8"/>
      <c r="M8" s="8"/>
      <c r="N8" s="8"/>
    </row>
    <row r="9" spans="1:17" ht="15.75" thickBot="1" x14ac:dyDescent="0.3">
      <c r="B9" s="9"/>
      <c r="O9" s="10"/>
      <c r="P9" s="10"/>
    </row>
    <row r="10" spans="1:17" s="10" customFormat="1" ht="18.75" x14ac:dyDescent="0.3">
      <c r="A10" s="11"/>
      <c r="B10" s="690" t="s">
        <v>4</v>
      </c>
      <c r="C10" s="692" t="s">
        <v>5</v>
      </c>
      <c r="D10" s="12"/>
      <c r="E10" s="13"/>
      <c r="F10" s="14" t="s">
        <v>6</v>
      </c>
      <c r="G10" s="15"/>
      <c r="H10" s="16"/>
      <c r="I10" s="17" t="s">
        <v>7</v>
      </c>
      <c r="J10" s="13"/>
      <c r="K10" s="13"/>
      <c r="L10" s="13"/>
      <c r="M10" s="13"/>
      <c r="N10" s="13"/>
      <c r="O10" s="18"/>
    </row>
    <row r="11" spans="1:17" s="10" customFormat="1" ht="90" customHeight="1" x14ac:dyDescent="0.3">
      <c r="A11" s="19" t="s">
        <v>8</v>
      </c>
      <c r="B11" s="691"/>
      <c r="C11" s="693"/>
      <c r="D11" s="20" t="s">
        <v>9</v>
      </c>
      <c r="E11" s="21" t="s">
        <v>10</v>
      </c>
      <c r="F11" s="22" t="s">
        <v>11</v>
      </c>
      <c r="G11" s="23" t="s">
        <v>12</v>
      </c>
      <c r="H11" s="24" t="s">
        <v>13</v>
      </c>
      <c r="I11" s="25" t="s">
        <v>14</v>
      </c>
      <c r="J11" s="26" t="s">
        <v>15</v>
      </c>
      <c r="K11" s="26" t="s">
        <v>16</v>
      </c>
      <c r="L11" s="27" t="s">
        <v>17</v>
      </c>
      <c r="M11" s="27" t="s">
        <v>18</v>
      </c>
      <c r="N11" s="27" t="s">
        <v>19</v>
      </c>
      <c r="O11" s="28" t="s">
        <v>20</v>
      </c>
    </row>
    <row r="12" spans="1:17" ht="15" customHeight="1" x14ac:dyDescent="0.25">
      <c r="A12" s="630" t="s">
        <v>273</v>
      </c>
      <c r="B12" s="646"/>
      <c r="C12" s="29">
        <v>2014</v>
      </c>
      <c r="D12" s="30"/>
      <c r="E12" s="31"/>
      <c r="F12" s="31"/>
      <c r="G12" s="32"/>
      <c r="H12" s="33">
        <f>SUM(D12:G12)</f>
        <v>0</v>
      </c>
      <c r="I12" s="34"/>
      <c r="J12" s="31"/>
      <c r="K12" s="31"/>
      <c r="L12" s="31"/>
      <c r="M12" s="31"/>
      <c r="N12" s="31"/>
      <c r="O12" s="35"/>
      <c r="P12" s="10"/>
      <c r="Q12" s="10"/>
    </row>
    <row r="13" spans="1:17" x14ac:dyDescent="0.25">
      <c r="A13" s="630"/>
      <c r="B13" s="646"/>
      <c r="C13" s="29">
        <v>2015</v>
      </c>
      <c r="D13" s="30"/>
      <c r="E13" s="31"/>
      <c r="F13" s="31"/>
      <c r="G13" s="32"/>
      <c r="H13" s="33">
        <f t="shared" ref="H13:H18" si="0">SUM(D13:G13)</f>
        <v>0</v>
      </c>
      <c r="I13" s="34"/>
      <c r="J13" s="31"/>
      <c r="K13" s="31"/>
      <c r="L13" s="31"/>
      <c r="M13" s="31"/>
      <c r="N13" s="31"/>
      <c r="O13" s="35"/>
      <c r="P13" s="10"/>
      <c r="Q13" s="10"/>
    </row>
    <row r="14" spans="1:17" x14ac:dyDescent="0.25">
      <c r="A14" s="630"/>
      <c r="B14" s="646"/>
      <c r="C14" s="29">
        <v>2016</v>
      </c>
      <c r="D14" s="30"/>
      <c r="E14" s="31"/>
      <c r="F14" s="31"/>
      <c r="G14" s="32"/>
      <c r="H14" s="33">
        <f t="shared" si="0"/>
        <v>0</v>
      </c>
      <c r="I14" s="34"/>
      <c r="J14" s="31"/>
      <c r="K14" s="31"/>
      <c r="L14" s="31"/>
      <c r="M14" s="31"/>
      <c r="N14" s="31"/>
      <c r="O14" s="35"/>
      <c r="P14" s="10"/>
      <c r="Q14" s="10"/>
    </row>
    <row r="15" spans="1:17" x14ac:dyDescent="0.25">
      <c r="A15" s="630"/>
      <c r="B15" s="646"/>
      <c r="C15" s="29">
        <v>2017</v>
      </c>
      <c r="D15" s="36"/>
      <c r="E15" s="37"/>
      <c r="F15" s="37"/>
      <c r="G15" s="38"/>
      <c r="H15" s="33">
        <f t="shared" si="0"/>
        <v>0</v>
      </c>
      <c r="I15" s="39"/>
      <c r="J15" s="37"/>
      <c r="K15" s="37"/>
      <c r="L15" s="37"/>
      <c r="M15" s="37"/>
      <c r="N15" s="37"/>
      <c r="O15" s="40"/>
      <c r="P15" s="10"/>
      <c r="Q15" s="10"/>
    </row>
    <row r="16" spans="1:17" x14ac:dyDescent="0.25">
      <c r="A16" s="630"/>
      <c r="B16" s="646"/>
      <c r="C16" s="29">
        <v>2018</v>
      </c>
      <c r="D16" s="30"/>
      <c r="E16" s="31"/>
      <c r="F16" s="31"/>
      <c r="G16" s="32"/>
      <c r="H16" s="33">
        <f t="shared" si="0"/>
        <v>0</v>
      </c>
      <c r="I16" s="34"/>
      <c r="J16" s="31"/>
      <c r="K16" s="31"/>
      <c r="L16" s="31"/>
      <c r="M16" s="31"/>
      <c r="N16" s="31"/>
      <c r="O16" s="35"/>
      <c r="P16" s="10"/>
      <c r="Q16" s="10"/>
    </row>
    <row r="17" spans="1:17" x14ac:dyDescent="0.25">
      <c r="A17" s="630"/>
      <c r="B17" s="646"/>
      <c r="C17" s="29">
        <v>2019</v>
      </c>
      <c r="D17" s="30"/>
      <c r="E17" s="31"/>
      <c r="F17" s="31"/>
      <c r="G17" s="32"/>
      <c r="H17" s="33">
        <f t="shared" si="0"/>
        <v>0</v>
      </c>
      <c r="I17" s="34"/>
      <c r="J17" s="31"/>
      <c r="K17" s="31"/>
      <c r="L17" s="31"/>
      <c r="M17" s="31"/>
      <c r="N17" s="31"/>
      <c r="O17" s="35"/>
      <c r="P17" s="10"/>
      <c r="Q17" s="10"/>
    </row>
    <row r="18" spans="1:17" x14ac:dyDescent="0.25">
      <c r="A18" s="630"/>
      <c r="B18" s="646"/>
      <c r="C18" s="29">
        <v>2020</v>
      </c>
      <c r="D18" s="30">
        <v>21</v>
      </c>
      <c r="E18" s="31"/>
      <c r="F18" s="31"/>
      <c r="G18" s="32">
        <v>10</v>
      </c>
      <c r="H18" s="33">
        <f t="shared" si="0"/>
        <v>31</v>
      </c>
      <c r="I18" s="34">
        <v>31</v>
      </c>
      <c r="J18" s="31"/>
      <c r="K18" s="31"/>
      <c r="L18" s="31"/>
      <c r="M18" s="31"/>
      <c r="N18" s="31"/>
      <c r="O18" s="35"/>
      <c r="P18" s="10"/>
      <c r="Q18" s="10"/>
    </row>
    <row r="19" spans="1:17" ht="77.25" customHeight="1" thickBot="1" x14ac:dyDescent="0.3">
      <c r="A19" s="647"/>
      <c r="B19" s="648"/>
      <c r="C19" s="41" t="s">
        <v>13</v>
      </c>
      <c r="D19" s="363">
        <f>SUM(D12:D18)</f>
        <v>21</v>
      </c>
      <c r="E19" s="364">
        <f>SUM(E12:E18)</f>
        <v>0</v>
      </c>
      <c r="F19" s="364">
        <f>SUM(F12:F18)</f>
        <v>0</v>
      </c>
      <c r="G19" s="364">
        <f>SUM(G12:G18)</f>
        <v>10</v>
      </c>
      <c r="H19" s="365">
        <f>SUM(D19:G19)</f>
        <v>31</v>
      </c>
      <c r="I19" s="366">
        <f t="shared" ref="I19:O19" si="1">SUM(I12:I18)</f>
        <v>31</v>
      </c>
      <c r="J19" s="363">
        <f t="shared" si="1"/>
        <v>0</v>
      </c>
      <c r="K19" s="364">
        <f t="shared" si="1"/>
        <v>0</v>
      </c>
      <c r="L19" s="364">
        <f t="shared" si="1"/>
        <v>0</v>
      </c>
      <c r="M19" s="364">
        <f t="shared" si="1"/>
        <v>0</v>
      </c>
      <c r="N19" s="364">
        <f t="shared" si="1"/>
        <v>0</v>
      </c>
      <c r="O19" s="335">
        <f t="shared" si="1"/>
        <v>0</v>
      </c>
      <c r="P19" s="10"/>
      <c r="Q19" s="10"/>
    </row>
    <row r="20" spans="1:17" ht="15.75" thickBot="1" x14ac:dyDescent="0.3">
      <c r="B20" s="9"/>
      <c r="D20" s="48"/>
      <c r="O20" s="10"/>
      <c r="P20" s="10"/>
    </row>
    <row r="21" spans="1:17" s="10" customFormat="1" ht="18.75" x14ac:dyDescent="0.3">
      <c r="A21" s="11"/>
      <c r="B21" s="49"/>
      <c r="C21" s="692" t="s">
        <v>5</v>
      </c>
      <c r="D21" s="12"/>
      <c r="E21" s="13"/>
      <c r="F21" s="14" t="s">
        <v>6</v>
      </c>
      <c r="G21" s="15"/>
      <c r="H21" s="16"/>
    </row>
    <row r="22" spans="1:17" s="10" customFormat="1" ht="44.25" customHeight="1" x14ac:dyDescent="0.3">
      <c r="A22" s="50" t="s">
        <v>22</v>
      </c>
      <c r="B22" s="341" t="s">
        <v>23</v>
      </c>
      <c r="C22" s="693"/>
      <c r="D22" s="20" t="s">
        <v>9</v>
      </c>
      <c r="E22" s="22" t="s">
        <v>10</v>
      </c>
      <c r="F22" s="22" t="s">
        <v>11</v>
      </c>
      <c r="G22" s="23" t="s">
        <v>12</v>
      </c>
      <c r="H22" s="24" t="s">
        <v>13</v>
      </c>
    </row>
    <row r="23" spans="1:17" ht="15" customHeight="1" x14ac:dyDescent="0.25">
      <c r="A23" s="630" t="s">
        <v>274</v>
      </c>
      <c r="B23" s="646"/>
      <c r="C23" s="29">
        <v>2014</v>
      </c>
      <c r="D23" s="30"/>
      <c r="E23" s="31"/>
      <c r="F23" s="31"/>
      <c r="G23" s="32"/>
      <c r="H23" s="33">
        <f>SUM(D23:G23)</f>
        <v>0</v>
      </c>
    </row>
    <row r="24" spans="1:17" x14ac:dyDescent="0.25">
      <c r="A24" s="630"/>
      <c r="B24" s="646"/>
      <c r="C24" s="29">
        <v>2015</v>
      </c>
      <c r="D24" s="30"/>
      <c r="E24" s="31"/>
      <c r="F24" s="31"/>
      <c r="G24" s="32"/>
      <c r="H24" s="33">
        <f t="shared" ref="H24:H29" si="2">SUM(D24:G24)</f>
        <v>0</v>
      </c>
    </row>
    <row r="25" spans="1:17" x14ac:dyDescent="0.25">
      <c r="A25" s="630"/>
      <c r="B25" s="646"/>
      <c r="C25" s="29">
        <v>2016</v>
      </c>
      <c r="D25" s="30"/>
      <c r="E25" s="31"/>
      <c r="F25" s="31"/>
      <c r="G25" s="32"/>
      <c r="H25" s="33">
        <f t="shared" si="2"/>
        <v>0</v>
      </c>
    </row>
    <row r="26" spans="1:17" x14ac:dyDescent="0.25">
      <c r="A26" s="630"/>
      <c r="B26" s="646"/>
      <c r="C26" s="29">
        <v>2017</v>
      </c>
      <c r="D26" s="36"/>
      <c r="E26" s="37"/>
      <c r="F26" s="37"/>
      <c r="G26" s="38"/>
      <c r="H26" s="33">
        <f t="shared" si="2"/>
        <v>0</v>
      </c>
    </row>
    <row r="27" spans="1:17" x14ac:dyDescent="0.25">
      <c r="A27" s="630"/>
      <c r="B27" s="646"/>
      <c r="C27" s="29">
        <v>2018</v>
      </c>
      <c r="D27" s="30"/>
      <c r="E27" s="31"/>
      <c r="F27" s="31"/>
      <c r="G27" s="32"/>
      <c r="H27" s="33">
        <f t="shared" si="2"/>
        <v>0</v>
      </c>
    </row>
    <row r="28" spans="1:17" x14ac:dyDescent="0.25">
      <c r="A28" s="630"/>
      <c r="B28" s="646"/>
      <c r="C28" s="29">
        <v>2019</v>
      </c>
      <c r="D28" s="30"/>
      <c r="E28" s="31"/>
      <c r="F28" s="31"/>
      <c r="G28" s="32"/>
      <c r="H28" s="33">
        <f t="shared" si="2"/>
        <v>0</v>
      </c>
    </row>
    <row r="29" spans="1:17" x14ac:dyDescent="0.25">
      <c r="A29" s="630"/>
      <c r="B29" s="646"/>
      <c r="C29" s="29">
        <v>2020</v>
      </c>
      <c r="D29" s="350">
        <v>816</v>
      </c>
      <c r="E29" s="351"/>
      <c r="F29" s="351"/>
      <c r="G29" s="352">
        <v>6000</v>
      </c>
      <c r="H29" s="320">
        <f t="shared" si="2"/>
        <v>6816</v>
      </c>
    </row>
    <row r="30" spans="1:17" ht="64.5" customHeight="1" thickBot="1" x14ac:dyDescent="0.3">
      <c r="A30" s="647"/>
      <c r="B30" s="648"/>
      <c r="C30" s="41" t="s">
        <v>13</v>
      </c>
      <c r="D30" s="367">
        <f>SUM(D23:D29)</f>
        <v>816</v>
      </c>
      <c r="E30" s="368">
        <f>SUM(E23:E29)</f>
        <v>0</v>
      </c>
      <c r="F30" s="368">
        <f>SUM(F23:F29)</f>
        <v>0</v>
      </c>
      <c r="G30" s="368">
        <f>SUM(G23:G29)</f>
        <v>6000</v>
      </c>
      <c r="H30" s="369">
        <f t="shared" ref="H30" si="3">SUM(D30:F30)</f>
        <v>816</v>
      </c>
    </row>
    <row r="31" spans="1:17" x14ac:dyDescent="0.25">
      <c r="A31" s="52"/>
      <c r="B31" s="53"/>
      <c r="D31" s="48"/>
    </row>
    <row r="32" spans="1:17" ht="21" x14ac:dyDescent="0.35">
      <c r="A32" s="54" t="s">
        <v>24</v>
      </c>
      <c r="B32" s="55"/>
      <c r="C32" s="54"/>
      <c r="D32" s="56"/>
      <c r="E32" s="56"/>
      <c r="F32" s="56"/>
      <c r="G32" s="56"/>
      <c r="H32" s="56"/>
      <c r="I32" s="56"/>
      <c r="J32" s="56"/>
      <c r="K32" s="56"/>
      <c r="L32" s="56"/>
      <c r="M32" s="56"/>
      <c r="N32" s="56"/>
      <c r="O32" s="56"/>
    </row>
    <row r="33" spans="1:13" ht="15.75" thickBot="1" x14ac:dyDescent="0.3">
      <c r="B33" s="9"/>
    </row>
    <row r="34" spans="1:13" ht="21" customHeight="1" x14ac:dyDescent="0.25">
      <c r="A34" s="684" t="s">
        <v>25</v>
      </c>
      <c r="B34" s="686" t="s">
        <v>26</v>
      </c>
      <c r="C34" s="688" t="s">
        <v>5</v>
      </c>
      <c r="D34" s="670" t="s">
        <v>27</v>
      </c>
      <c r="E34" s="57" t="s">
        <v>7</v>
      </c>
      <c r="F34" s="58"/>
      <c r="G34" s="58"/>
      <c r="H34" s="58"/>
      <c r="I34" s="58"/>
      <c r="J34" s="58"/>
      <c r="K34" s="59"/>
    </row>
    <row r="35" spans="1:13" ht="98.25" customHeight="1" x14ac:dyDescent="0.25">
      <c r="A35" s="685"/>
      <c r="B35" s="687"/>
      <c r="C35" s="689"/>
      <c r="D35" s="671"/>
      <c r="E35" s="60" t="s">
        <v>14</v>
      </c>
      <c r="F35" s="61" t="s">
        <v>15</v>
      </c>
      <c r="G35" s="61" t="s">
        <v>16</v>
      </c>
      <c r="H35" s="62" t="s">
        <v>17</v>
      </c>
      <c r="I35" s="62" t="s">
        <v>28</v>
      </c>
      <c r="J35" s="63" t="s">
        <v>19</v>
      </c>
      <c r="K35" s="64" t="s">
        <v>20</v>
      </c>
    </row>
    <row r="36" spans="1:13" ht="15" customHeight="1" x14ac:dyDescent="0.25">
      <c r="A36" s="623" t="s">
        <v>275</v>
      </c>
      <c r="B36" s="624"/>
      <c r="C36" s="29">
        <v>2014</v>
      </c>
      <c r="D36" s="65"/>
      <c r="E36" s="66"/>
      <c r="F36" s="67"/>
      <c r="G36" s="67"/>
      <c r="H36" s="67"/>
      <c r="I36" s="67"/>
      <c r="J36" s="67"/>
      <c r="K36" s="68"/>
    </row>
    <row r="37" spans="1:13" x14ac:dyDescent="0.25">
      <c r="A37" s="623"/>
      <c r="B37" s="624"/>
      <c r="C37" s="29">
        <v>2015</v>
      </c>
      <c r="D37" s="65"/>
      <c r="E37" s="34"/>
      <c r="F37" s="31"/>
      <c r="G37" s="31"/>
      <c r="H37" s="31"/>
      <c r="I37" s="31"/>
      <c r="J37" s="31"/>
      <c r="K37" s="35"/>
    </row>
    <row r="38" spans="1:13" x14ac:dyDescent="0.25">
      <c r="A38" s="623"/>
      <c r="B38" s="624"/>
      <c r="C38" s="29">
        <v>2016</v>
      </c>
      <c r="D38" s="65"/>
      <c r="E38" s="34"/>
      <c r="F38" s="31"/>
      <c r="G38" s="31"/>
      <c r="H38" s="31"/>
      <c r="I38" s="31"/>
      <c r="J38" s="31"/>
      <c r="K38" s="35"/>
    </row>
    <row r="39" spans="1:13" x14ac:dyDescent="0.25">
      <c r="A39" s="623"/>
      <c r="B39" s="624"/>
      <c r="C39" s="29">
        <v>2017</v>
      </c>
      <c r="D39" s="69"/>
      <c r="E39" s="39"/>
      <c r="F39" s="37"/>
      <c r="G39" s="37"/>
      <c r="H39" s="37"/>
      <c r="I39" s="37"/>
      <c r="J39" s="37"/>
      <c r="K39" s="40"/>
    </row>
    <row r="40" spans="1:13" x14ac:dyDescent="0.25">
      <c r="A40" s="623"/>
      <c r="B40" s="624"/>
      <c r="C40" s="29">
        <v>2018</v>
      </c>
      <c r="D40" s="65"/>
      <c r="E40" s="34"/>
      <c r="F40" s="31"/>
      <c r="G40" s="31"/>
      <c r="H40" s="31"/>
      <c r="I40" s="31"/>
      <c r="J40" s="31"/>
      <c r="K40" s="35"/>
    </row>
    <row r="41" spans="1:13" x14ac:dyDescent="0.25">
      <c r="A41" s="623"/>
      <c r="B41" s="624"/>
      <c r="C41" s="29">
        <v>2019</v>
      </c>
      <c r="D41" s="65"/>
      <c r="E41" s="34"/>
      <c r="F41" s="31"/>
      <c r="G41" s="31"/>
      <c r="H41" s="31"/>
      <c r="I41" s="31"/>
      <c r="J41" s="31"/>
      <c r="K41" s="35"/>
    </row>
    <row r="42" spans="1:13" ht="17.25" customHeight="1" x14ac:dyDescent="0.25">
      <c r="A42" s="623"/>
      <c r="B42" s="624"/>
      <c r="C42" s="29">
        <v>2020</v>
      </c>
      <c r="D42" s="65">
        <v>5</v>
      </c>
      <c r="E42" s="34">
        <v>5</v>
      </c>
      <c r="F42" s="31"/>
      <c r="G42" s="31"/>
      <c r="H42" s="31"/>
      <c r="I42" s="31"/>
      <c r="J42" s="31"/>
      <c r="K42" s="35"/>
    </row>
    <row r="43" spans="1:13" ht="35.25" customHeight="1" thickBot="1" x14ac:dyDescent="0.3">
      <c r="A43" s="625"/>
      <c r="B43" s="626"/>
      <c r="C43" s="41" t="s">
        <v>13</v>
      </c>
      <c r="D43" s="370">
        <f>SUM(D36:D42)</f>
        <v>5</v>
      </c>
      <c r="E43" s="366">
        <f t="shared" ref="E43:J43" si="4">SUM(E36:E42)</f>
        <v>5</v>
      </c>
      <c r="F43" s="364">
        <f t="shared" si="4"/>
        <v>0</v>
      </c>
      <c r="G43" s="364">
        <f t="shared" si="4"/>
        <v>0</v>
      </c>
      <c r="H43" s="364">
        <f t="shared" si="4"/>
        <v>0</v>
      </c>
      <c r="I43" s="364">
        <f t="shared" si="4"/>
        <v>0</v>
      </c>
      <c r="J43" s="364">
        <f t="shared" si="4"/>
        <v>0</v>
      </c>
      <c r="K43" s="335">
        <f>SUM(K36:K42)</f>
        <v>0</v>
      </c>
    </row>
    <row r="44" spans="1:13" x14ac:dyDescent="0.25">
      <c r="B44" s="9"/>
    </row>
    <row r="45" spans="1:13" x14ac:dyDescent="0.25">
      <c r="B45" s="9"/>
    </row>
    <row r="46" spans="1:13" ht="21" x14ac:dyDescent="0.35">
      <c r="A46" s="71" t="s">
        <v>30</v>
      </c>
      <c r="B46" s="72"/>
      <c r="C46" s="71"/>
      <c r="D46" s="73"/>
      <c r="E46" s="73"/>
      <c r="F46" s="73"/>
      <c r="G46" s="73"/>
      <c r="H46" s="73"/>
      <c r="I46" s="73"/>
      <c r="J46" s="73"/>
      <c r="K46" s="73"/>
      <c r="L46" s="74"/>
      <c r="M46" s="74"/>
    </row>
    <row r="47" spans="1:13" ht="14.25" customHeight="1" thickBot="1" x14ac:dyDescent="0.3">
      <c r="A47" s="75"/>
      <c r="B47" s="76"/>
    </row>
    <row r="48" spans="1:13" ht="14.25" customHeight="1" x14ac:dyDescent="0.25">
      <c r="A48" s="676" t="s">
        <v>31</v>
      </c>
      <c r="B48" s="678" t="s">
        <v>32</v>
      </c>
      <c r="C48" s="680" t="s">
        <v>5</v>
      </c>
      <c r="D48" s="682" t="s">
        <v>33</v>
      </c>
      <c r="E48" s="77" t="s">
        <v>7</v>
      </c>
      <c r="F48" s="78"/>
      <c r="G48" s="78"/>
      <c r="H48" s="78"/>
      <c r="I48" s="78"/>
      <c r="J48" s="78"/>
      <c r="K48" s="79"/>
    </row>
    <row r="49" spans="1:14" s="10" customFormat="1" ht="117" customHeight="1" x14ac:dyDescent="0.25">
      <c r="A49" s="677"/>
      <c r="B49" s="679"/>
      <c r="C49" s="681"/>
      <c r="D49" s="683"/>
      <c r="E49" s="80" t="s">
        <v>14</v>
      </c>
      <c r="F49" s="81" t="s">
        <v>15</v>
      </c>
      <c r="G49" s="81" t="s">
        <v>16</v>
      </c>
      <c r="H49" s="82" t="s">
        <v>17</v>
      </c>
      <c r="I49" s="82" t="s">
        <v>28</v>
      </c>
      <c r="J49" s="83" t="s">
        <v>19</v>
      </c>
      <c r="K49" s="84" t="s">
        <v>20</v>
      </c>
    </row>
    <row r="50" spans="1:14" ht="15" customHeight="1" x14ac:dyDescent="0.25">
      <c r="A50" s="630" t="s">
        <v>276</v>
      </c>
      <c r="B50" s="646"/>
      <c r="C50" s="29">
        <v>2014</v>
      </c>
      <c r="D50" s="85"/>
      <c r="E50" s="34"/>
      <c r="F50" s="31"/>
      <c r="G50" s="31"/>
      <c r="H50" s="31"/>
      <c r="I50" s="31"/>
      <c r="J50" s="31"/>
      <c r="K50" s="35"/>
    </row>
    <row r="51" spans="1:14" x14ac:dyDescent="0.25">
      <c r="A51" s="630"/>
      <c r="B51" s="646"/>
      <c r="C51" s="29">
        <v>2015</v>
      </c>
      <c r="D51" s="85"/>
      <c r="E51" s="34"/>
      <c r="F51" s="31"/>
      <c r="G51" s="31"/>
      <c r="H51" s="31"/>
      <c r="I51" s="31"/>
      <c r="J51" s="31"/>
      <c r="K51" s="35"/>
    </row>
    <row r="52" spans="1:14" x14ac:dyDescent="0.25">
      <c r="A52" s="630"/>
      <c r="B52" s="646"/>
      <c r="C52" s="29">
        <v>2016</v>
      </c>
      <c r="D52" s="85"/>
      <c r="E52" s="34"/>
      <c r="F52" s="31"/>
      <c r="G52" s="31"/>
      <c r="H52" s="31"/>
      <c r="I52" s="31"/>
      <c r="J52" s="31"/>
      <c r="K52" s="35"/>
    </row>
    <row r="53" spans="1:14" x14ac:dyDescent="0.25">
      <c r="A53" s="630"/>
      <c r="B53" s="646"/>
      <c r="C53" s="29">
        <v>2017</v>
      </c>
      <c r="D53" s="86"/>
      <c r="E53" s="39"/>
      <c r="F53" s="37"/>
      <c r="G53" s="37"/>
      <c r="H53" s="37"/>
      <c r="I53" s="37"/>
      <c r="J53" s="37"/>
      <c r="K53" s="40"/>
    </row>
    <row r="54" spans="1:14" x14ac:dyDescent="0.25">
      <c r="A54" s="630"/>
      <c r="B54" s="646"/>
      <c r="C54" s="29">
        <v>2018</v>
      </c>
      <c r="D54" s="85"/>
      <c r="E54" s="34"/>
      <c r="F54" s="31"/>
      <c r="G54" s="31"/>
      <c r="H54" s="31"/>
      <c r="I54" s="31"/>
      <c r="J54" s="31"/>
      <c r="K54" s="35"/>
    </row>
    <row r="55" spans="1:14" x14ac:dyDescent="0.25">
      <c r="A55" s="630"/>
      <c r="B55" s="646"/>
      <c r="C55" s="29">
        <v>2019</v>
      </c>
      <c r="D55" s="85"/>
      <c r="E55" s="34"/>
      <c r="F55" s="31"/>
      <c r="G55" s="31"/>
      <c r="H55" s="31"/>
      <c r="I55" s="31"/>
      <c r="J55" s="31"/>
      <c r="K55" s="35"/>
    </row>
    <row r="56" spans="1:14" x14ac:dyDescent="0.25">
      <c r="A56" s="630"/>
      <c r="B56" s="646"/>
      <c r="C56" s="29">
        <v>2020</v>
      </c>
      <c r="D56" s="85">
        <v>2</v>
      </c>
      <c r="E56" s="34">
        <v>2</v>
      </c>
      <c r="F56" s="31"/>
      <c r="G56" s="31"/>
      <c r="H56" s="31"/>
      <c r="I56" s="31"/>
      <c r="J56" s="31"/>
      <c r="K56" s="35"/>
    </row>
    <row r="57" spans="1:14" ht="51" customHeight="1" thickBot="1" x14ac:dyDescent="0.3">
      <c r="A57" s="647"/>
      <c r="B57" s="648"/>
      <c r="C57" s="41" t="s">
        <v>13</v>
      </c>
      <c r="D57" s="371">
        <f t="shared" ref="D57:I57" si="5">SUM(D50:D56)</f>
        <v>2</v>
      </c>
      <c r="E57" s="366">
        <f t="shared" si="5"/>
        <v>2</v>
      </c>
      <c r="F57" s="364">
        <f t="shared" si="5"/>
        <v>0</v>
      </c>
      <c r="G57" s="364">
        <f t="shared" si="5"/>
        <v>0</v>
      </c>
      <c r="H57" s="364">
        <f t="shared" si="5"/>
        <v>0</v>
      </c>
      <c r="I57" s="364">
        <f t="shared" si="5"/>
        <v>0</v>
      </c>
      <c r="J57" s="364">
        <f>SUM(J50:J56)</f>
        <v>0</v>
      </c>
      <c r="K57" s="335">
        <f>SUM(K50:K56)</f>
        <v>0</v>
      </c>
    </row>
    <row r="58" spans="1:14" x14ac:dyDescent="0.25">
      <c r="B58" s="9"/>
    </row>
    <row r="59" spans="1:14" ht="21" x14ac:dyDescent="0.35">
      <c r="A59" s="88" t="s">
        <v>34</v>
      </c>
      <c r="B59" s="89"/>
      <c r="C59" s="88"/>
      <c r="D59" s="90"/>
      <c r="E59" s="90"/>
      <c r="F59" s="90"/>
      <c r="G59" s="90"/>
      <c r="H59" s="90"/>
      <c r="I59" s="90"/>
      <c r="J59" s="90"/>
      <c r="K59" s="90"/>
      <c r="L59" s="90"/>
      <c r="M59" s="10"/>
    </row>
    <row r="60" spans="1:14" ht="15" customHeight="1" thickBot="1" x14ac:dyDescent="0.4">
      <c r="A60" s="91"/>
      <c r="B60" s="76"/>
      <c r="M60" s="10"/>
    </row>
    <row r="61" spans="1:14" s="10" customFormat="1" x14ac:dyDescent="0.25">
      <c r="A61" s="665" t="s">
        <v>35</v>
      </c>
      <c r="B61" s="657" t="s">
        <v>36</v>
      </c>
      <c r="C61" s="666" t="s">
        <v>5</v>
      </c>
      <c r="D61" s="92"/>
      <c r="E61" s="93"/>
      <c r="F61" s="94" t="s">
        <v>37</v>
      </c>
      <c r="G61" s="95"/>
      <c r="H61" s="95"/>
      <c r="I61" s="95"/>
      <c r="J61" s="95"/>
      <c r="K61" s="95"/>
      <c r="L61" s="96"/>
      <c r="N61" s="97"/>
    </row>
    <row r="62" spans="1:14" s="10" customFormat="1" ht="90" customHeight="1" x14ac:dyDescent="0.25">
      <c r="A62" s="656"/>
      <c r="B62" s="658"/>
      <c r="C62" s="667"/>
      <c r="D62" s="98" t="s">
        <v>38</v>
      </c>
      <c r="E62" s="99" t="s">
        <v>39</v>
      </c>
      <c r="F62" s="100" t="s">
        <v>14</v>
      </c>
      <c r="G62" s="101" t="s">
        <v>15</v>
      </c>
      <c r="H62" s="101" t="s">
        <v>16</v>
      </c>
      <c r="I62" s="102" t="s">
        <v>17</v>
      </c>
      <c r="J62" s="102" t="s">
        <v>28</v>
      </c>
      <c r="K62" s="103" t="s">
        <v>19</v>
      </c>
      <c r="L62" s="104" t="s">
        <v>20</v>
      </c>
    </row>
    <row r="63" spans="1:14" x14ac:dyDescent="0.25">
      <c r="A63" s="630" t="s">
        <v>21</v>
      </c>
      <c r="B63" s="646"/>
      <c r="C63" s="29">
        <v>2014</v>
      </c>
      <c r="D63" s="30"/>
      <c r="E63" s="31"/>
      <c r="F63" s="34"/>
      <c r="G63" s="31"/>
      <c r="H63" s="31"/>
      <c r="I63" s="31"/>
      <c r="J63" s="31"/>
      <c r="K63" s="31"/>
      <c r="L63" s="35"/>
      <c r="M63" s="10"/>
    </row>
    <row r="64" spans="1:14" x14ac:dyDescent="0.25">
      <c r="A64" s="630"/>
      <c r="B64" s="646"/>
      <c r="C64" s="29">
        <v>2015</v>
      </c>
      <c r="D64" s="30"/>
      <c r="E64" s="31"/>
      <c r="F64" s="34"/>
      <c r="G64" s="31"/>
      <c r="H64" s="31"/>
      <c r="I64" s="31"/>
      <c r="J64" s="31"/>
      <c r="K64" s="31"/>
      <c r="L64" s="35"/>
      <c r="M64" s="10"/>
    </row>
    <row r="65" spans="1:13" x14ac:dyDescent="0.25">
      <c r="A65" s="630"/>
      <c r="B65" s="646"/>
      <c r="C65" s="29">
        <v>2016</v>
      </c>
      <c r="D65" s="30"/>
      <c r="E65" s="31"/>
      <c r="F65" s="34"/>
      <c r="G65" s="31"/>
      <c r="H65" s="31"/>
      <c r="I65" s="31"/>
      <c r="J65" s="31"/>
      <c r="K65" s="31"/>
      <c r="L65" s="35"/>
      <c r="M65" s="10"/>
    </row>
    <row r="66" spans="1:13" x14ac:dyDescent="0.25">
      <c r="A66" s="630"/>
      <c r="B66" s="646"/>
      <c r="C66" s="29">
        <v>2017</v>
      </c>
      <c r="D66" s="36"/>
      <c r="E66" s="37"/>
      <c r="F66" s="39"/>
      <c r="G66" s="37"/>
      <c r="H66" s="37"/>
      <c r="I66" s="37"/>
      <c r="J66" s="37"/>
      <c r="K66" s="37"/>
      <c r="L66" s="40"/>
      <c r="M66" s="10"/>
    </row>
    <row r="67" spans="1:13" x14ac:dyDescent="0.25">
      <c r="A67" s="630"/>
      <c r="B67" s="646"/>
      <c r="C67" s="29">
        <v>2018</v>
      </c>
      <c r="D67" s="30"/>
      <c r="E67" s="31"/>
      <c r="F67" s="34"/>
      <c r="G67" s="31"/>
      <c r="H67" s="31"/>
      <c r="I67" s="31"/>
      <c r="J67" s="31"/>
      <c r="K67" s="31"/>
      <c r="L67" s="35"/>
      <c r="M67" s="10"/>
    </row>
    <row r="68" spans="1:13" x14ac:dyDescent="0.25">
      <c r="A68" s="630"/>
      <c r="B68" s="646"/>
      <c r="C68" s="29">
        <v>2019</v>
      </c>
      <c r="D68" s="30"/>
      <c r="E68" s="31"/>
      <c r="F68" s="34"/>
      <c r="G68" s="31"/>
      <c r="H68" s="31"/>
      <c r="I68" s="31"/>
      <c r="J68" s="31"/>
      <c r="K68" s="31"/>
      <c r="L68" s="35"/>
      <c r="M68" s="10"/>
    </row>
    <row r="69" spans="1:13" x14ac:dyDescent="0.25">
      <c r="A69" s="630"/>
      <c r="B69" s="646"/>
      <c r="C69" s="29">
        <v>2020</v>
      </c>
      <c r="D69" s="30"/>
      <c r="E69" s="31"/>
      <c r="F69" s="34"/>
      <c r="G69" s="31"/>
      <c r="H69" s="31"/>
      <c r="I69" s="31"/>
      <c r="J69" s="31"/>
      <c r="K69" s="31"/>
      <c r="L69" s="35"/>
      <c r="M69" s="10"/>
    </row>
    <row r="70" spans="1:13" ht="33" customHeight="1" thickBot="1" x14ac:dyDescent="0.3">
      <c r="A70" s="647"/>
      <c r="B70" s="648"/>
      <c r="C70" s="41" t="s">
        <v>13</v>
      </c>
      <c r="D70" s="42">
        <f t="shared" ref="D70:K70" si="6">SUM(D63:D69)</f>
        <v>0</v>
      </c>
      <c r="E70" s="43">
        <f t="shared" si="6"/>
        <v>0</v>
      </c>
      <c r="F70" s="46">
        <f t="shared" si="6"/>
        <v>0</v>
      </c>
      <c r="G70" s="43">
        <f t="shared" si="6"/>
        <v>0</v>
      </c>
      <c r="H70" s="43">
        <f t="shared" si="6"/>
        <v>0</v>
      </c>
      <c r="I70" s="43">
        <f t="shared" si="6"/>
        <v>0</v>
      </c>
      <c r="J70" s="43">
        <f t="shared" si="6"/>
        <v>0</v>
      </c>
      <c r="K70" s="43">
        <f t="shared" si="6"/>
        <v>0</v>
      </c>
      <c r="L70" s="47">
        <f>SUM(L63:L69)</f>
        <v>0</v>
      </c>
      <c r="M70" s="10"/>
    </row>
    <row r="71" spans="1:13" ht="15.75" thickBot="1" x14ac:dyDescent="0.3">
      <c r="A71" s="105"/>
      <c r="B71" s="106"/>
      <c r="D71" s="48"/>
    </row>
    <row r="72" spans="1:13" s="10" customFormat="1" ht="18.95" customHeight="1" x14ac:dyDescent="0.25">
      <c r="A72" s="665" t="s">
        <v>40</v>
      </c>
      <c r="B72" s="657" t="s">
        <v>41</v>
      </c>
      <c r="C72" s="666" t="s">
        <v>5</v>
      </c>
      <c r="D72" s="663" t="s">
        <v>42</v>
      </c>
      <c r="E72" s="94" t="s">
        <v>43</v>
      </c>
      <c r="F72" s="95"/>
      <c r="G72" s="95"/>
      <c r="H72" s="95"/>
      <c r="I72" s="95"/>
      <c r="J72" s="95"/>
      <c r="K72" s="96"/>
      <c r="L72"/>
      <c r="M72" s="97"/>
    </row>
    <row r="73" spans="1:13" s="10" customFormat="1" ht="93.75" customHeight="1" x14ac:dyDescent="0.25">
      <c r="A73" s="656"/>
      <c r="B73" s="658"/>
      <c r="C73" s="667"/>
      <c r="D73" s="664"/>
      <c r="E73" s="100" t="s">
        <v>14</v>
      </c>
      <c r="F73" s="227" t="s">
        <v>15</v>
      </c>
      <c r="G73" s="101" t="s">
        <v>16</v>
      </c>
      <c r="H73" s="102" t="s">
        <v>17</v>
      </c>
      <c r="I73" s="102" t="s">
        <v>28</v>
      </c>
      <c r="J73" s="103" t="s">
        <v>19</v>
      </c>
      <c r="K73" s="104" t="s">
        <v>20</v>
      </c>
      <c r="L73"/>
    </row>
    <row r="74" spans="1:13" ht="15" customHeight="1" x14ac:dyDescent="0.25">
      <c r="A74" s="630" t="s">
        <v>21</v>
      </c>
      <c r="B74" s="646"/>
      <c r="C74" s="29">
        <v>2014</v>
      </c>
      <c r="D74" s="31"/>
      <c r="E74" s="34"/>
      <c r="F74" s="31"/>
      <c r="G74" s="31"/>
      <c r="H74" s="31"/>
      <c r="I74" s="31"/>
      <c r="J74" s="31"/>
      <c r="K74" s="35"/>
    </row>
    <row r="75" spans="1:13" x14ac:dyDescent="0.25">
      <c r="A75" s="630"/>
      <c r="B75" s="646"/>
      <c r="C75" s="29">
        <v>2015</v>
      </c>
      <c r="D75" s="31"/>
      <c r="E75" s="34"/>
      <c r="F75" s="31"/>
      <c r="G75" s="31"/>
      <c r="H75" s="31"/>
      <c r="I75" s="31"/>
      <c r="J75" s="31"/>
      <c r="K75" s="35"/>
    </row>
    <row r="76" spans="1:13" x14ac:dyDescent="0.25">
      <c r="A76" s="630"/>
      <c r="B76" s="646"/>
      <c r="C76" s="29">
        <v>2016</v>
      </c>
      <c r="D76" s="31"/>
      <c r="E76" s="34"/>
      <c r="F76" s="31"/>
      <c r="G76" s="31"/>
      <c r="H76" s="31"/>
      <c r="I76" s="31"/>
      <c r="J76" s="31"/>
      <c r="K76" s="35"/>
    </row>
    <row r="77" spans="1:13" x14ac:dyDescent="0.25">
      <c r="A77" s="630"/>
      <c r="B77" s="646"/>
      <c r="C77" s="29">
        <v>2017</v>
      </c>
      <c r="D77" s="37"/>
      <c r="E77" s="39"/>
      <c r="F77" s="37"/>
      <c r="G77" s="37"/>
      <c r="H77" s="37"/>
      <c r="I77" s="37"/>
      <c r="J77" s="37"/>
      <c r="K77" s="40"/>
    </row>
    <row r="78" spans="1:13" x14ac:dyDescent="0.25">
      <c r="A78" s="630"/>
      <c r="B78" s="646"/>
      <c r="C78" s="29">
        <v>2018</v>
      </c>
      <c r="D78" s="31"/>
      <c r="E78" s="34"/>
      <c r="F78" s="31"/>
      <c r="G78" s="31"/>
      <c r="H78" s="31"/>
      <c r="I78" s="31"/>
      <c r="J78" s="31"/>
      <c r="K78" s="35"/>
    </row>
    <row r="79" spans="1:13" x14ac:dyDescent="0.25">
      <c r="A79" s="630"/>
      <c r="B79" s="646"/>
      <c r="C79" s="29">
        <v>2019</v>
      </c>
      <c r="D79" s="31"/>
      <c r="E79" s="34"/>
      <c r="F79" s="31"/>
      <c r="G79" s="31"/>
      <c r="H79" s="31"/>
      <c r="I79" s="31"/>
      <c r="J79" s="31"/>
      <c r="K79" s="35"/>
    </row>
    <row r="80" spans="1:13" x14ac:dyDescent="0.25">
      <c r="A80" s="630"/>
      <c r="B80" s="646"/>
      <c r="C80" s="29">
        <v>2020</v>
      </c>
      <c r="D80" s="31"/>
      <c r="E80" s="34"/>
      <c r="F80" s="31"/>
      <c r="G80" s="31"/>
      <c r="H80" s="31"/>
      <c r="I80" s="31"/>
      <c r="J80" s="31"/>
      <c r="K80" s="35"/>
    </row>
    <row r="81" spans="1:14" ht="42" customHeight="1" thickBot="1" x14ac:dyDescent="0.3">
      <c r="A81" s="647"/>
      <c r="B81" s="648"/>
      <c r="C81" s="41" t="s">
        <v>13</v>
      </c>
      <c r="D81" s="43">
        <f t="shared" ref="D81:J81" si="7">SUM(D74:D80)</f>
        <v>0</v>
      </c>
      <c r="E81" s="46">
        <f t="shared" si="7"/>
        <v>0</v>
      </c>
      <c r="F81" s="43">
        <f t="shared" si="7"/>
        <v>0</v>
      </c>
      <c r="G81" s="43">
        <f t="shared" si="7"/>
        <v>0</v>
      </c>
      <c r="H81" s="43">
        <f t="shared" si="7"/>
        <v>0</v>
      </c>
      <c r="I81" s="43">
        <f t="shared" si="7"/>
        <v>0</v>
      </c>
      <c r="J81" s="43">
        <f t="shared" si="7"/>
        <v>0</v>
      </c>
      <c r="K81" s="47">
        <f>SUM(K74:K80)</f>
        <v>0</v>
      </c>
    </row>
    <row r="82" spans="1:14" ht="15" customHeight="1" thickBot="1" x14ac:dyDescent="0.4">
      <c r="A82" s="91"/>
      <c r="B82" s="76"/>
    </row>
    <row r="83" spans="1:14" ht="24.95" customHeight="1" x14ac:dyDescent="0.25">
      <c r="A83" s="665" t="s">
        <v>44</v>
      </c>
      <c r="B83" s="657" t="s">
        <v>41</v>
      </c>
      <c r="C83" s="666" t="s">
        <v>5</v>
      </c>
      <c r="D83" s="668" t="s">
        <v>45</v>
      </c>
      <c r="E83" s="94" t="s">
        <v>46</v>
      </c>
      <c r="F83" s="95"/>
      <c r="G83" s="95"/>
      <c r="H83" s="95"/>
      <c r="I83" s="95"/>
      <c r="J83" s="95"/>
      <c r="K83" s="96"/>
      <c r="L83" s="10"/>
    </row>
    <row r="84" spans="1:14" s="10" customFormat="1" ht="93.75" customHeight="1" x14ac:dyDescent="0.25">
      <c r="A84" s="656"/>
      <c r="B84" s="658"/>
      <c r="C84" s="667"/>
      <c r="D84" s="669"/>
      <c r="E84" s="100" t="s">
        <v>14</v>
      </c>
      <c r="F84" s="101" t="s">
        <v>15</v>
      </c>
      <c r="G84" s="101" t="s">
        <v>16</v>
      </c>
      <c r="H84" s="102" t="s">
        <v>17</v>
      </c>
      <c r="I84" s="102" t="s">
        <v>28</v>
      </c>
      <c r="J84" s="103" t="s">
        <v>19</v>
      </c>
      <c r="K84" s="104" t="s">
        <v>20</v>
      </c>
      <c r="L84"/>
    </row>
    <row r="85" spans="1:14" s="10" customFormat="1" ht="18" customHeight="1" x14ac:dyDescent="0.25">
      <c r="A85" s="630" t="s">
        <v>21</v>
      </c>
      <c r="B85" s="646"/>
      <c r="C85" s="29">
        <v>2014</v>
      </c>
      <c r="D85" s="31"/>
      <c r="E85" s="34"/>
      <c r="F85" s="31"/>
      <c r="G85" s="31"/>
      <c r="H85" s="31"/>
      <c r="I85" s="31"/>
      <c r="J85" s="31"/>
      <c r="K85" s="35"/>
      <c r="L85"/>
    </row>
    <row r="86" spans="1:14" ht="15.95" customHeight="1" x14ac:dyDescent="0.25">
      <c r="A86" s="630"/>
      <c r="B86" s="646"/>
      <c r="C86" s="29">
        <v>2015</v>
      </c>
      <c r="D86" s="31"/>
      <c r="E86" s="34"/>
      <c r="F86" s="31"/>
      <c r="G86" s="31"/>
      <c r="H86" s="31"/>
      <c r="I86" s="31"/>
      <c r="J86" s="31"/>
      <c r="K86" s="35"/>
    </row>
    <row r="87" spans="1:14" x14ac:dyDescent="0.25">
      <c r="A87" s="630"/>
      <c r="B87" s="646"/>
      <c r="C87" s="29">
        <v>2016</v>
      </c>
      <c r="D87" s="31"/>
      <c r="E87" s="34"/>
      <c r="F87" s="31"/>
      <c r="G87" s="31"/>
      <c r="H87" s="31"/>
      <c r="I87" s="31"/>
      <c r="J87" s="31"/>
      <c r="K87" s="35"/>
    </row>
    <row r="88" spans="1:14" x14ac:dyDescent="0.25">
      <c r="A88" s="630"/>
      <c r="B88" s="646"/>
      <c r="C88" s="29">
        <v>2017</v>
      </c>
      <c r="D88" s="37"/>
      <c r="E88" s="39"/>
      <c r="F88" s="37"/>
      <c r="G88" s="37"/>
      <c r="H88" s="37"/>
      <c r="I88" s="37"/>
      <c r="J88" s="37"/>
      <c r="K88" s="40"/>
    </row>
    <row r="89" spans="1:14" x14ac:dyDescent="0.25">
      <c r="A89" s="630"/>
      <c r="B89" s="646"/>
      <c r="C89" s="29">
        <v>2018</v>
      </c>
      <c r="D89" s="31"/>
      <c r="E89" s="34"/>
      <c r="F89" s="31"/>
      <c r="G89" s="31"/>
      <c r="H89" s="31"/>
      <c r="I89" s="31"/>
      <c r="J89" s="31"/>
      <c r="K89" s="35"/>
      <c r="L89" s="10"/>
    </row>
    <row r="90" spans="1:14" x14ac:dyDescent="0.25">
      <c r="A90" s="630"/>
      <c r="B90" s="646"/>
      <c r="C90" s="29">
        <v>2019</v>
      </c>
      <c r="D90" s="31"/>
      <c r="E90" s="34"/>
      <c r="F90" s="31"/>
      <c r="G90" s="31"/>
      <c r="H90" s="31"/>
      <c r="I90" s="31"/>
      <c r="J90" s="31"/>
      <c r="K90" s="35"/>
    </row>
    <row r="91" spans="1:14" x14ac:dyDescent="0.25">
      <c r="A91" s="630"/>
      <c r="B91" s="646"/>
      <c r="C91" s="29">
        <v>2020</v>
      </c>
      <c r="D91" s="31"/>
      <c r="E91" s="34"/>
      <c r="F91" s="31"/>
      <c r="G91" s="31"/>
      <c r="H91" s="31"/>
      <c r="I91" s="31"/>
      <c r="J91" s="31"/>
      <c r="K91" s="35"/>
    </row>
    <row r="92" spans="1:14" ht="18.95" customHeight="1" thickBot="1" x14ac:dyDescent="0.3">
      <c r="A92" s="647"/>
      <c r="B92" s="648"/>
      <c r="C92" s="41" t="s">
        <v>13</v>
      </c>
      <c r="D92" s="43">
        <f t="shared" ref="D92:J92" si="8">SUM(D85:D91)</f>
        <v>0</v>
      </c>
      <c r="E92" s="46">
        <f t="shared" si="8"/>
        <v>0</v>
      </c>
      <c r="F92" s="43">
        <f t="shared" si="8"/>
        <v>0</v>
      </c>
      <c r="G92" s="43">
        <f t="shared" si="8"/>
        <v>0</v>
      </c>
      <c r="H92" s="43">
        <f t="shared" si="8"/>
        <v>0</v>
      </c>
      <c r="I92" s="43">
        <f t="shared" si="8"/>
        <v>0</v>
      </c>
      <c r="J92" s="43">
        <f t="shared" si="8"/>
        <v>0</v>
      </c>
      <c r="K92" s="47">
        <f>SUM(K85:K91)</f>
        <v>0</v>
      </c>
    </row>
    <row r="93" spans="1:14" ht="18.75" customHeight="1" thickBot="1" x14ac:dyDescent="0.4">
      <c r="A93" s="91"/>
      <c r="B93" s="76"/>
    </row>
    <row r="94" spans="1:14" x14ac:dyDescent="0.25">
      <c r="A94" s="655" t="s">
        <v>47</v>
      </c>
      <c r="B94" s="657" t="s">
        <v>48</v>
      </c>
      <c r="C94" s="339" t="s">
        <v>5</v>
      </c>
      <c r="D94" s="108" t="s">
        <v>49</v>
      </c>
      <c r="E94" s="109"/>
      <c r="F94" s="109"/>
      <c r="G94" s="110"/>
      <c r="H94" s="10"/>
      <c r="I94" s="10"/>
      <c r="J94" s="10"/>
      <c r="K94" s="10"/>
    </row>
    <row r="95" spans="1:14" ht="64.5" x14ac:dyDescent="0.25">
      <c r="A95" s="656"/>
      <c r="B95" s="658"/>
      <c r="C95" s="340"/>
      <c r="D95" s="98" t="s">
        <v>50</v>
      </c>
      <c r="E95" s="99" t="s">
        <v>51</v>
      </c>
      <c r="F95" s="99" t="s">
        <v>52</v>
      </c>
      <c r="G95" s="112" t="s">
        <v>13</v>
      </c>
      <c r="H95" s="10"/>
      <c r="I95" s="10"/>
      <c r="J95" s="10"/>
      <c r="K95" s="10"/>
      <c r="L95" s="10"/>
      <c r="M95" s="10"/>
      <c r="N95" s="10"/>
    </row>
    <row r="96" spans="1:14" s="10" customFormat="1" ht="26.25" customHeight="1" x14ac:dyDescent="0.25">
      <c r="A96" s="630" t="s">
        <v>21</v>
      </c>
      <c r="B96" s="646"/>
      <c r="C96" s="29">
        <v>2015</v>
      </c>
      <c r="D96" s="30"/>
      <c r="E96" s="31"/>
      <c r="F96" s="31"/>
      <c r="G96" s="33">
        <f t="shared" ref="G96:G101" si="9">SUM(D96:F96)</f>
        <v>0</v>
      </c>
      <c r="H96"/>
      <c r="I96"/>
      <c r="J96"/>
      <c r="K96"/>
    </row>
    <row r="97" spans="1:14" s="10" customFormat="1" ht="16.5" customHeight="1" x14ac:dyDescent="0.25">
      <c r="A97" s="630"/>
      <c r="B97" s="646"/>
      <c r="C97" s="29">
        <v>2016</v>
      </c>
      <c r="D97" s="30"/>
      <c r="E97" s="31"/>
      <c r="F97" s="31"/>
      <c r="G97" s="33">
        <f t="shared" si="9"/>
        <v>0</v>
      </c>
      <c r="H97"/>
      <c r="I97"/>
      <c r="J97"/>
      <c r="K97"/>
      <c r="L97"/>
      <c r="M97"/>
      <c r="N97"/>
    </row>
    <row r="98" spans="1:14" x14ac:dyDescent="0.25">
      <c r="A98" s="630"/>
      <c r="B98" s="646"/>
      <c r="C98" s="29">
        <v>2017</v>
      </c>
      <c r="D98" s="36"/>
      <c r="E98" s="37"/>
      <c r="F98" s="37"/>
      <c r="G98" s="33">
        <f t="shared" si="9"/>
        <v>0</v>
      </c>
    </row>
    <row r="99" spans="1:14" x14ac:dyDescent="0.25">
      <c r="A99" s="630"/>
      <c r="B99" s="646"/>
      <c r="C99" s="29">
        <v>2018</v>
      </c>
      <c r="D99" s="30"/>
      <c r="E99" s="31"/>
      <c r="F99" s="31"/>
      <c r="G99" s="33">
        <f t="shared" si="9"/>
        <v>0</v>
      </c>
    </row>
    <row r="100" spans="1:14" x14ac:dyDescent="0.25">
      <c r="A100" s="630"/>
      <c r="B100" s="646"/>
      <c r="C100" s="29">
        <v>2019</v>
      </c>
      <c r="D100" s="30"/>
      <c r="E100" s="31"/>
      <c r="F100" s="31"/>
      <c r="G100" s="33">
        <f t="shared" si="9"/>
        <v>0</v>
      </c>
    </row>
    <row r="101" spans="1:14" x14ac:dyDescent="0.25">
      <c r="A101" s="630"/>
      <c r="B101" s="646"/>
      <c r="C101" s="29">
        <v>2020</v>
      </c>
      <c r="D101" s="30"/>
      <c r="E101" s="31"/>
      <c r="F101" s="31"/>
      <c r="G101" s="33">
        <f t="shared" si="9"/>
        <v>0</v>
      </c>
    </row>
    <row r="102" spans="1:14" ht="15.75" thickBot="1" x14ac:dyDescent="0.3">
      <c r="A102" s="647"/>
      <c r="B102" s="648"/>
      <c r="C102" s="41" t="s">
        <v>13</v>
      </c>
      <c r="D102" s="42">
        <f>SUM(D96:D101)</f>
        <v>0</v>
      </c>
      <c r="E102" s="43">
        <f>SUM(E96:E101)</f>
        <v>0</v>
      </c>
      <c r="F102" s="43">
        <f>SUM(F96:F101)</f>
        <v>0</v>
      </c>
      <c r="G102" s="113">
        <f>SUM(G95:G101)</f>
        <v>0</v>
      </c>
    </row>
    <row r="103" spans="1:14" x14ac:dyDescent="0.25">
      <c r="A103" s="106"/>
      <c r="B103" s="114"/>
      <c r="C103" s="48"/>
      <c r="D103" s="48"/>
      <c r="J103" s="75"/>
    </row>
    <row r="104" spans="1:14" ht="21" x14ac:dyDescent="0.35">
      <c r="A104" s="115" t="s">
        <v>53</v>
      </c>
      <c r="B104" s="116"/>
      <c r="C104" s="115"/>
      <c r="D104" s="117"/>
      <c r="E104" s="117"/>
      <c r="F104" s="117"/>
      <c r="G104" s="117"/>
      <c r="H104" s="117"/>
      <c r="I104" s="117"/>
      <c r="J104" s="117"/>
      <c r="K104" s="117"/>
      <c r="L104" s="117"/>
    </row>
    <row r="105" spans="1:14" ht="15.75" thickBot="1" x14ac:dyDescent="0.3">
      <c r="B105" s="9"/>
    </row>
    <row r="106" spans="1:14" s="10" customFormat="1" ht="47.25" customHeight="1" x14ac:dyDescent="0.25">
      <c r="A106" s="659" t="s">
        <v>54</v>
      </c>
      <c r="B106" s="661" t="s">
        <v>55</v>
      </c>
      <c r="C106" s="644" t="s">
        <v>5</v>
      </c>
      <c r="D106" s="118" t="s">
        <v>56</v>
      </c>
      <c r="E106" s="118"/>
      <c r="F106" s="119"/>
      <c r="G106" s="119"/>
      <c r="H106" s="120" t="s">
        <v>57</v>
      </c>
      <c r="I106" s="118"/>
      <c r="J106" s="121"/>
    </row>
    <row r="107" spans="1:14" s="10" customFormat="1" ht="87.75" customHeight="1" x14ac:dyDescent="0.25">
      <c r="A107" s="660"/>
      <c r="B107" s="662"/>
      <c r="C107" s="645"/>
      <c r="D107" s="122" t="s">
        <v>58</v>
      </c>
      <c r="E107" s="123" t="s">
        <v>59</v>
      </c>
      <c r="F107" s="124" t="s">
        <v>60</v>
      </c>
      <c r="G107" s="125" t="s">
        <v>61</v>
      </c>
      <c r="H107" s="122" t="s">
        <v>62</v>
      </c>
      <c r="I107" s="123" t="s">
        <v>63</v>
      </c>
      <c r="J107" s="126" t="s">
        <v>64</v>
      </c>
    </row>
    <row r="108" spans="1:14" x14ac:dyDescent="0.25">
      <c r="A108" s="630" t="s">
        <v>21</v>
      </c>
      <c r="B108" s="646"/>
      <c r="C108" s="127">
        <v>2014</v>
      </c>
      <c r="D108" s="30"/>
      <c r="E108" s="31"/>
      <c r="F108" s="128"/>
      <c r="G108" s="129">
        <f>SUM(D108:F108)</f>
        <v>0</v>
      </c>
      <c r="H108" s="30"/>
      <c r="I108" s="31"/>
      <c r="J108" s="35"/>
    </row>
    <row r="109" spans="1:14" x14ac:dyDescent="0.25">
      <c r="A109" s="630"/>
      <c r="B109" s="646"/>
      <c r="C109" s="127">
        <v>2015</v>
      </c>
      <c r="D109" s="30"/>
      <c r="E109" s="31"/>
      <c r="F109" s="128"/>
      <c r="G109" s="129">
        <f t="shared" ref="G109:G114" si="10">SUM(D109:F109)</f>
        <v>0</v>
      </c>
      <c r="H109" s="30"/>
      <c r="I109" s="31"/>
      <c r="J109" s="35"/>
    </row>
    <row r="110" spans="1:14" x14ac:dyDescent="0.25">
      <c r="A110" s="630"/>
      <c r="B110" s="646"/>
      <c r="C110" s="127">
        <v>2016</v>
      </c>
      <c r="D110" s="30"/>
      <c r="E110" s="31"/>
      <c r="F110" s="128"/>
      <c r="G110" s="129">
        <f t="shared" si="10"/>
        <v>0</v>
      </c>
      <c r="H110" s="30"/>
      <c r="I110" s="31"/>
      <c r="J110" s="35"/>
    </row>
    <row r="111" spans="1:14" x14ac:dyDescent="0.25">
      <c r="A111" s="630"/>
      <c r="B111" s="646"/>
      <c r="C111" s="127">
        <v>2017</v>
      </c>
      <c r="D111" s="36"/>
      <c r="E111" s="37"/>
      <c r="F111" s="130"/>
      <c r="G111" s="129">
        <f t="shared" si="10"/>
        <v>0</v>
      </c>
      <c r="H111" s="131"/>
      <c r="I111" s="132"/>
      <c r="J111" s="133"/>
    </row>
    <row r="112" spans="1:14" x14ac:dyDescent="0.25">
      <c r="A112" s="630"/>
      <c r="B112" s="646"/>
      <c r="C112" s="127">
        <v>2018</v>
      </c>
      <c r="D112" s="30"/>
      <c r="E112" s="31"/>
      <c r="F112" s="128"/>
      <c r="G112" s="129">
        <f t="shared" si="10"/>
        <v>0</v>
      </c>
      <c r="H112" s="30"/>
      <c r="I112" s="31"/>
      <c r="J112" s="35"/>
    </row>
    <row r="113" spans="1:19" x14ac:dyDescent="0.25">
      <c r="A113" s="630"/>
      <c r="B113" s="646"/>
      <c r="C113" s="127">
        <v>2019</v>
      </c>
      <c r="D113" s="30"/>
      <c r="E113" s="31"/>
      <c r="F113" s="128"/>
      <c r="G113" s="129">
        <f t="shared" si="10"/>
        <v>0</v>
      </c>
      <c r="H113" s="30"/>
      <c r="I113" s="31"/>
      <c r="J113" s="35"/>
    </row>
    <row r="114" spans="1:19" x14ac:dyDescent="0.25">
      <c r="A114" s="630"/>
      <c r="B114" s="646"/>
      <c r="C114" s="127">
        <v>2020</v>
      </c>
      <c r="D114" s="30"/>
      <c r="E114" s="31"/>
      <c r="F114" s="128"/>
      <c r="G114" s="129">
        <f t="shared" si="10"/>
        <v>0</v>
      </c>
      <c r="H114" s="30"/>
      <c r="I114" s="31"/>
      <c r="J114" s="35"/>
    </row>
    <row r="115" spans="1:19" ht="30.6" customHeight="1" thickBot="1" x14ac:dyDescent="0.3">
      <c r="A115" s="647"/>
      <c r="B115" s="648"/>
      <c r="C115" s="134" t="s">
        <v>13</v>
      </c>
      <c r="D115" s="42">
        <f t="shared" ref="D115:J115" si="11">SUM(D108:D114)</f>
        <v>0</v>
      </c>
      <c r="E115" s="43">
        <f t="shared" si="11"/>
        <v>0</v>
      </c>
      <c r="F115" s="135">
        <f t="shared" si="11"/>
        <v>0</v>
      </c>
      <c r="G115" s="135">
        <f t="shared" si="11"/>
        <v>0</v>
      </c>
      <c r="H115" s="42">
        <f t="shared" si="11"/>
        <v>0</v>
      </c>
      <c r="I115" s="43">
        <f t="shared" si="11"/>
        <v>0</v>
      </c>
      <c r="J115" s="136">
        <f t="shared" si="11"/>
        <v>0</v>
      </c>
    </row>
    <row r="116" spans="1:19" ht="17.100000000000001" customHeight="1" thickBot="1" x14ac:dyDescent="0.3">
      <c r="A116" s="137"/>
      <c r="B116" s="114"/>
      <c r="C116" s="138"/>
      <c r="D116" s="139"/>
      <c r="H116" s="140"/>
      <c r="K116" s="75"/>
    </row>
    <row r="117" spans="1:19" s="10" customFormat="1" ht="78" customHeight="1" x14ac:dyDescent="0.3">
      <c r="A117" s="141" t="s">
        <v>65</v>
      </c>
      <c r="B117" s="338" t="s">
        <v>36</v>
      </c>
      <c r="C117" s="143" t="s">
        <v>5</v>
      </c>
      <c r="D117" s="144" t="s">
        <v>66</v>
      </c>
      <c r="E117" s="145" t="s">
        <v>67</v>
      </c>
      <c r="F117" s="145" t="s">
        <v>68</v>
      </c>
      <c r="G117" s="145" t="s">
        <v>69</v>
      </c>
      <c r="H117" s="145" t="s">
        <v>70</v>
      </c>
      <c r="I117" s="146" t="s">
        <v>71</v>
      </c>
      <c r="J117" s="147" t="s">
        <v>72</v>
      </c>
      <c r="K117" s="147" t="s">
        <v>73</v>
      </c>
    </row>
    <row r="118" spans="1:19" x14ac:dyDescent="0.25">
      <c r="A118" s="630" t="s">
        <v>21</v>
      </c>
      <c r="B118" s="646"/>
      <c r="C118" s="29">
        <v>2014</v>
      </c>
      <c r="D118" s="34"/>
      <c r="E118" s="31"/>
      <c r="F118" s="31"/>
      <c r="G118" s="31"/>
      <c r="H118" s="31"/>
      <c r="I118" s="35"/>
      <c r="J118" s="148">
        <f t="shared" ref="J118:K124" si="12">D118+F118+H118</f>
        <v>0</v>
      </c>
      <c r="K118" s="148">
        <f t="shared" si="12"/>
        <v>0</v>
      </c>
    </row>
    <row r="119" spans="1:19" x14ac:dyDescent="0.25">
      <c r="A119" s="630"/>
      <c r="B119" s="646"/>
      <c r="C119" s="29">
        <v>2015</v>
      </c>
      <c r="D119" s="34"/>
      <c r="E119" s="31"/>
      <c r="F119" s="31"/>
      <c r="G119" s="31"/>
      <c r="H119" s="31"/>
      <c r="I119" s="35"/>
      <c r="J119" s="148">
        <f t="shared" si="12"/>
        <v>0</v>
      </c>
      <c r="K119" s="148">
        <f t="shared" si="12"/>
        <v>0</v>
      </c>
    </row>
    <row r="120" spans="1:19" x14ac:dyDescent="0.25">
      <c r="A120" s="630"/>
      <c r="B120" s="646"/>
      <c r="C120" s="29">
        <v>2016</v>
      </c>
      <c r="D120" s="34"/>
      <c r="E120" s="31"/>
      <c r="F120" s="31"/>
      <c r="G120" s="31"/>
      <c r="H120" s="31"/>
      <c r="I120" s="35"/>
      <c r="J120" s="148">
        <f t="shared" si="12"/>
        <v>0</v>
      </c>
      <c r="K120" s="148">
        <f t="shared" si="12"/>
        <v>0</v>
      </c>
    </row>
    <row r="121" spans="1:19" x14ac:dyDescent="0.25">
      <c r="A121" s="630"/>
      <c r="B121" s="646"/>
      <c r="C121" s="29">
        <v>2017</v>
      </c>
      <c r="D121" s="39"/>
      <c r="E121" s="37"/>
      <c r="F121" s="37"/>
      <c r="G121" s="37"/>
      <c r="H121" s="37"/>
      <c r="I121" s="40"/>
      <c r="J121" s="148">
        <f t="shared" si="12"/>
        <v>0</v>
      </c>
      <c r="K121" s="148">
        <f t="shared" si="12"/>
        <v>0</v>
      </c>
    </row>
    <row r="122" spans="1:19" x14ac:dyDescent="0.25">
      <c r="A122" s="630"/>
      <c r="B122" s="646"/>
      <c r="C122" s="29">
        <v>2018</v>
      </c>
      <c r="D122" s="34"/>
      <c r="E122" s="31"/>
      <c r="F122" s="31"/>
      <c r="G122" s="31"/>
      <c r="H122" s="31"/>
      <c r="I122" s="35"/>
      <c r="J122" s="148">
        <f t="shared" si="12"/>
        <v>0</v>
      </c>
      <c r="K122" s="148">
        <f t="shared" si="12"/>
        <v>0</v>
      </c>
    </row>
    <row r="123" spans="1:19" x14ac:dyDescent="0.25">
      <c r="A123" s="630"/>
      <c r="B123" s="646"/>
      <c r="C123" s="29">
        <v>2019</v>
      </c>
      <c r="D123" s="34"/>
      <c r="E123" s="31"/>
      <c r="F123" s="31"/>
      <c r="G123" s="31"/>
      <c r="H123" s="31"/>
      <c r="I123" s="35"/>
      <c r="J123" s="148">
        <f t="shared" si="12"/>
        <v>0</v>
      </c>
      <c r="K123" s="148">
        <f t="shared" si="12"/>
        <v>0</v>
      </c>
    </row>
    <row r="124" spans="1:19" x14ac:dyDescent="0.25">
      <c r="A124" s="630"/>
      <c r="B124" s="646"/>
      <c r="C124" s="29">
        <v>2020</v>
      </c>
      <c r="D124" s="34"/>
      <c r="E124" s="31"/>
      <c r="F124" s="31"/>
      <c r="G124" s="31"/>
      <c r="H124" s="31"/>
      <c r="I124" s="35"/>
      <c r="J124" s="148">
        <f t="shared" si="12"/>
        <v>0</v>
      </c>
      <c r="K124" s="148">
        <f t="shared" si="12"/>
        <v>0</v>
      </c>
    </row>
    <row r="125" spans="1:19" ht="51" customHeight="1" thickBot="1" x14ac:dyDescent="0.3">
      <c r="A125" s="647"/>
      <c r="B125" s="648"/>
      <c r="C125" s="41" t="s">
        <v>13</v>
      </c>
      <c r="D125" s="43">
        <f t="shared" ref="D125" si="13">SUM(D118:D124)</f>
        <v>0</v>
      </c>
      <c r="E125" s="43">
        <f>SUM(E118:E124)</f>
        <v>0</v>
      </c>
      <c r="F125" s="43">
        <f t="shared" ref="F125:I125" si="14">SUM(F118:F124)</f>
        <v>0</v>
      </c>
      <c r="G125" s="43">
        <f t="shared" si="14"/>
        <v>0</v>
      </c>
      <c r="H125" s="43">
        <f t="shared" si="14"/>
        <v>0</v>
      </c>
      <c r="I125" s="43">
        <f t="shared" si="14"/>
        <v>0</v>
      </c>
      <c r="J125" s="47">
        <f>SUM(J118:J124)</f>
        <v>0</v>
      </c>
      <c r="K125" s="47">
        <f>SUM(K118:K124)</f>
        <v>0</v>
      </c>
    </row>
    <row r="126" spans="1:19" ht="18.95" customHeight="1" x14ac:dyDescent="0.25">
      <c r="A126" s="149"/>
      <c r="B126" s="114"/>
      <c r="C126" s="48"/>
      <c r="D126" s="48"/>
      <c r="S126" s="75"/>
    </row>
    <row r="127" spans="1:19" ht="21" x14ac:dyDescent="0.35">
      <c r="A127" s="150" t="s">
        <v>74</v>
      </c>
      <c r="B127" s="151"/>
      <c r="C127" s="150"/>
      <c r="D127" s="152"/>
      <c r="E127" s="152"/>
      <c r="F127" s="152"/>
      <c r="G127" s="152"/>
      <c r="H127" s="152"/>
      <c r="I127" s="152"/>
      <c r="J127" s="152"/>
      <c r="K127" s="152"/>
      <c r="L127" s="152"/>
      <c r="M127" s="152"/>
      <c r="N127" s="152"/>
      <c r="O127" s="152"/>
    </row>
    <row r="128" spans="1:19" ht="21.75" thickBot="1" x14ac:dyDescent="0.4">
      <c r="A128" s="91"/>
      <c r="B128" s="76"/>
    </row>
    <row r="129" spans="1:15" s="10" customFormat="1" ht="27" customHeight="1" x14ac:dyDescent="0.25">
      <c r="A129" s="649" t="s">
        <v>75</v>
      </c>
      <c r="B129" s="651" t="s">
        <v>36</v>
      </c>
      <c r="C129" s="653" t="s">
        <v>76</v>
      </c>
      <c r="D129" s="153" t="s">
        <v>77</v>
      </c>
      <c r="E129" s="154"/>
      <c r="F129" s="154"/>
      <c r="G129" s="155"/>
      <c r="H129" s="156"/>
      <c r="I129" s="627" t="s">
        <v>7</v>
      </c>
      <c r="J129" s="628"/>
      <c r="K129" s="628"/>
      <c r="L129" s="628"/>
      <c r="M129" s="628"/>
      <c r="N129" s="628"/>
      <c r="O129" s="629"/>
    </row>
    <row r="130" spans="1:15" s="10" customFormat="1" ht="110.25" customHeight="1" x14ac:dyDescent="0.25">
      <c r="A130" s="650"/>
      <c r="B130" s="652"/>
      <c r="C130" s="654"/>
      <c r="D130" s="157" t="s">
        <v>78</v>
      </c>
      <c r="E130" s="158" t="s">
        <v>79</v>
      </c>
      <c r="F130" s="158" t="s">
        <v>80</v>
      </c>
      <c r="G130" s="159" t="s">
        <v>81</v>
      </c>
      <c r="H130" s="160" t="s">
        <v>82</v>
      </c>
      <c r="I130" s="161" t="s">
        <v>14</v>
      </c>
      <c r="J130" s="161" t="s">
        <v>15</v>
      </c>
      <c r="K130" s="158" t="s">
        <v>16</v>
      </c>
      <c r="L130" s="157" t="s">
        <v>17</v>
      </c>
      <c r="M130" s="157" t="s">
        <v>28</v>
      </c>
      <c r="N130" s="158" t="s">
        <v>19</v>
      </c>
      <c r="O130" s="162" t="s">
        <v>20</v>
      </c>
    </row>
    <row r="131" spans="1:15" ht="15" customHeight="1" x14ac:dyDescent="0.25">
      <c r="A131" s="632" t="s">
        <v>277</v>
      </c>
      <c r="B131" s="631"/>
      <c r="C131" s="29">
        <v>2014</v>
      </c>
      <c r="D131" s="30"/>
      <c r="E131" s="31"/>
      <c r="F131" s="31"/>
      <c r="G131" s="129">
        <f>SUM(D131:F131)</f>
        <v>0</v>
      </c>
      <c r="H131" s="85"/>
      <c r="I131" s="34"/>
      <c r="J131" s="31"/>
      <c r="K131" s="31"/>
      <c r="L131" s="31"/>
      <c r="M131" s="31"/>
      <c r="N131" s="31"/>
      <c r="O131" s="35"/>
    </row>
    <row r="132" spans="1:15" x14ac:dyDescent="0.25">
      <c r="A132" s="632"/>
      <c r="B132" s="631"/>
      <c r="C132" s="29">
        <v>2015</v>
      </c>
      <c r="D132" s="30"/>
      <c r="E132" s="31"/>
      <c r="F132" s="31"/>
      <c r="G132" s="129">
        <f t="shared" ref="G132:G137" si="15">SUM(D132:F132)</f>
        <v>0</v>
      </c>
      <c r="H132" s="85"/>
      <c r="I132" s="34"/>
      <c r="J132" s="31"/>
      <c r="K132" s="31"/>
      <c r="L132" s="31"/>
      <c r="M132" s="31"/>
      <c r="N132" s="31"/>
      <c r="O132" s="35"/>
    </row>
    <row r="133" spans="1:15" x14ac:dyDescent="0.25">
      <c r="A133" s="632"/>
      <c r="B133" s="631"/>
      <c r="C133" s="29">
        <v>2016</v>
      </c>
      <c r="D133" s="30"/>
      <c r="E133" s="31"/>
      <c r="F133" s="31"/>
      <c r="G133" s="129">
        <f t="shared" si="15"/>
        <v>0</v>
      </c>
      <c r="H133" s="85"/>
      <c r="I133" s="34"/>
      <c r="J133" s="31"/>
      <c r="K133" s="31"/>
      <c r="L133" s="31"/>
      <c r="M133" s="31"/>
      <c r="N133" s="31"/>
      <c r="O133" s="35"/>
    </row>
    <row r="134" spans="1:15" x14ac:dyDescent="0.25">
      <c r="A134" s="632"/>
      <c r="B134" s="631"/>
      <c r="C134" s="29">
        <v>2017</v>
      </c>
      <c r="D134" s="36"/>
      <c r="E134" s="37"/>
      <c r="F134" s="37"/>
      <c r="G134" s="129">
        <f t="shared" si="15"/>
        <v>0</v>
      </c>
      <c r="H134" s="85"/>
      <c r="I134" s="39"/>
      <c r="J134" s="37"/>
      <c r="K134" s="37"/>
      <c r="L134" s="37"/>
      <c r="M134" s="37"/>
      <c r="N134" s="37"/>
      <c r="O134" s="40"/>
    </row>
    <row r="135" spans="1:15" x14ac:dyDescent="0.25">
      <c r="A135" s="632"/>
      <c r="B135" s="631"/>
      <c r="C135" s="29">
        <v>2018</v>
      </c>
      <c r="D135" s="30"/>
      <c r="E135" s="31"/>
      <c r="F135" s="31"/>
      <c r="G135" s="129">
        <f t="shared" si="15"/>
        <v>0</v>
      </c>
      <c r="H135" s="85"/>
      <c r="I135" s="34"/>
      <c r="J135" s="31"/>
      <c r="K135" s="31"/>
      <c r="L135" s="31"/>
      <c r="M135" s="31"/>
      <c r="N135" s="31"/>
      <c r="O135" s="35"/>
    </row>
    <row r="136" spans="1:15" x14ac:dyDescent="0.25">
      <c r="A136" s="632"/>
      <c r="B136" s="631"/>
      <c r="C136" s="29">
        <v>2019</v>
      </c>
      <c r="D136" s="30"/>
      <c r="E136" s="31"/>
      <c r="F136" s="31"/>
      <c r="G136" s="129">
        <f t="shared" si="15"/>
        <v>0</v>
      </c>
      <c r="H136" s="85"/>
      <c r="I136" s="34"/>
      <c r="J136" s="31"/>
      <c r="K136" s="31"/>
      <c r="L136" s="31"/>
      <c r="M136" s="31"/>
      <c r="N136" s="31"/>
      <c r="O136" s="35"/>
    </row>
    <row r="137" spans="1:15" x14ac:dyDescent="0.25">
      <c r="A137" s="632"/>
      <c r="B137" s="631"/>
      <c r="C137" s="29">
        <v>2020</v>
      </c>
      <c r="D137" s="30">
        <v>8</v>
      </c>
      <c r="E137" s="31">
        <v>1</v>
      </c>
      <c r="F137" s="31">
        <v>10</v>
      </c>
      <c r="G137" s="129">
        <f t="shared" si="15"/>
        <v>19</v>
      </c>
      <c r="H137" s="85">
        <v>26</v>
      </c>
      <c r="I137" s="34">
        <v>19</v>
      </c>
      <c r="J137" s="31"/>
      <c r="K137" s="31"/>
      <c r="L137" s="31"/>
      <c r="M137" s="31"/>
      <c r="N137" s="31"/>
      <c r="O137" s="35"/>
    </row>
    <row r="138" spans="1:15" ht="73.5" customHeight="1" thickBot="1" x14ac:dyDescent="0.3">
      <c r="A138" s="633"/>
      <c r="B138" s="634"/>
      <c r="C138" s="41" t="s">
        <v>13</v>
      </c>
      <c r="D138" s="363">
        <f>SUM(D131:D137)</f>
        <v>8</v>
      </c>
      <c r="E138" s="364">
        <f>SUM(E131:E137)</f>
        <v>1</v>
      </c>
      <c r="F138" s="364">
        <f>SUM(F131:F137)</f>
        <v>10</v>
      </c>
      <c r="G138" s="372">
        <f t="shared" ref="G138:O138" si="16">SUM(G131:G137)</f>
        <v>19</v>
      </c>
      <c r="H138" s="371">
        <f t="shared" si="16"/>
        <v>26</v>
      </c>
      <c r="I138" s="366">
        <f t="shared" si="16"/>
        <v>19</v>
      </c>
      <c r="J138" s="364">
        <f t="shared" si="16"/>
        <v>0</v>
      </c>
      <c r="K138" s="364">
        <f t="shared" si="16"/>
        <v>0</v>
      </c>
      <c r="L138" s="364">
        <f t="shared" si="16"/>
        <v>0</v>
      </c>
      <c r="M138" s="364">
        <f t="shared" si="16"/>
        <v>0</v>
      </c>
      <c r="N138" s="364">
        <f t="shared" si="16"/>
        <v>0</v>
      </c>
      <c r="O138" s="335">
        <f t="shared" si="16"/>
        <v>0</v>
      </c>
    </row>
    <row r="139" spans="1:15" ht="15.75" thickBot="1" x14ac:dyDescent="0.3">
      <c r="B139" s="9"/>
    </row>
    <row r="140" spans="1:15" ht="19.5" customHeight="1" x14ac:dyDescent="0.25">
      <c r="A140" s="635" t="s">
        <v>83</v>
      </c>
      <c r="B140" s="637" t="s">
        <v>84</v>
      </c>
      <c r="C140" s="639" t="s">
        <v>5</v>
      </c>
      <c r="D140" s="639" t="s">
        <v>77</v>
      </c>
      <c r="E140" s="639"/>
      <c r="F140" s="639"/>
      <c r="G140" s="641"/>
      <c r="H140" s="642" t="s">
        <v>85</v>
      </c>
      <c r="I140" s="639"/>
      <c r="J140" s="639"/>
      <c r="K140" s="639"/>
      <c r="L140" s="643"/>
    </row>
    <row r="141" spans="1:15" ht="102.75" x14ac:dyDescent="0.25">
      <c r="A141" s="636"/>
      <c r="B141" s="638"/>
      <c r="C141" s="640"/>
      <c r="D141" s="164" t="s">
        <v>86</v>
      </c>
      <c r="E141" s="165" t="s">
        <v>87</v>
      </c>
      <c r="F141" s="164" t="s">
        <v>88</v>
      </c>
      <c r="G141" s="166" t="s">
        <v>89</v>
      </c>
      <c r="H141" s="167" t="s">
        <v>90</v>
      </c>
      <c r="I141" s="164" t="s">
        <v>91</v>
      </c>
      <c r="J141" s="164" t="s">
        <v>92</v>
      </c>
      <c r="K141" s="164" t="s">
        <v>93</v>
      </c>
      <c r="L141" s="168" t="s">
        <v>94</v>
      </c>
    </row>
    <row r="142" spans="1:15" ht="15" customHeight="1" x14ac:dyDescent="0.25">
      <c r="A142" s="709" t="s">
        <v>278</v>
      </c>
      <c r="B142" s="710"/>
      <c r="C142" s="169">
        <v>2014</v>
      </c>
      <c r="D142" s="170"/>
      <c r="E142" s="67"/>
      <c r="F142" s="67"/>
      <c r="G142" s="171">
        <f>SUM(D142:F142)</f>
        <v>0</v>
      </c>
      <c r="H142" s="66"/>
      <c r="I142" s="67"/>
      <c r="J142" s="67"/>
      <c r="K142" s="67"/>
      <c r="L142" s="68"/>
    </row>
    <row r="143" spans="1:15" x14ac:dyDescent="0.25">
      <c r="A143" s="630"/>
      <c r="B143" s="646"/>
      <c r="C143" s="29">
        <v>2015</v>
      </c>
      <c r="D143" s="30"/>
      <c r="E143" s="31"/>
      <c r="F143" s="31"/>
      <c r="G143" s="171">
        <f t="shared" ref="G143:G148" si="17">SUM(D143:F143)</f>
        <v>0</v>
      </c>
      <c r="H143" s="34"/>
      <c r="I143" s="31"/>
      <c r="J143" s="31"/>
      <c r="K143" s="31"/>
      <c r="L143" s="35"/>
    </row>
    <row r="144" spans="1:15" x14ac:dyDescent="0.25">
      <c r="A144" s="630"/>
      <c r="B144" s="646"/>
      <c r="C144" s="29">
        <v>2016</v>
      </c>
      <c r="D144" s="30"/>
      <c r="E144" s="31"/>
      <c r="F144" s="31"/>
      <c r="G144" s="171">
        <f t="shared" si="17"/>
        <v>0</v>
      </c>
      <c r="H144" s="34"/>
      <c r="I144" s="31"/>
      <c r="J144" s="31"/>
      <c r="K144" s="31"/>
      <c r="L144" s="35"/>
    </row>
    <row r="145" spans="1:13" x14ac:dyDescent="0.25">
      <c r="A145" s="630"/>
      <c r="B145" s="646"/>
      <c r="C145" s="29">
        <v>2017</v>
      </c>
      <c r="D145" s="36"/>
      <c r="E145" s="37"/>
      <c r="F145" s="37"/>
      <c r="G145" s="171">
        <f t="shared" si="17"/>
        <v>0</v>
      </c>
      <c r="H145" s="39"/>
      <c r="I145" s="37"/>
      <c r="J145" s="37"/>
      <c r="K145" s="37"/>
      <c r="L145" s="40"/>
    </row>
    <row r="146" spans="1:13" x14ac:dyDescent="0.25">
      <c r="A146" s="630"/>
      <c r="B146" s="646"/>
      <c r="C146" s="29">
        <v>2018</v>
      </c>
      <c r="D146" s="30"/>
      <c r="E146" s="31"/>
      <c r="F146" s="31"/>
      <c r="G146" s="171">
        <f t="shared" si="17"/>
        <v>0</v>
      </c>
      <c r="H146" s="34"/>
      <c r="I146" s="31"/>
      <c r="J146" s="31"/>
      <c r="K146" s="31"/>
      <c r="L146" s="35"/>
    </row>
    <row r="147" spans="1:13" x14ac:dyDescent="0.25">
      <c r="A147" s="630"/>
      <c r="B147" s="646"/>
      <c r="C147" s="29">
        <v>2019</v>
      </c>
      <c r="D147" s="30"/>
      <c r="E147" s="31"/>
      <c r="F147" s="31"/>
      <c r="G147" s="171">
        <f t="shared" si="17"/>
        <v>0</v>
      </c>
      <c r="H147" s="34"/>
      <c r="I147" s="31"/>
      <c r="J147" s="31"/>
      <c r="K147" s="31"/>
      <c r="L147" s="35"/>
    </row>
    <row r="148" spans="1:13" x14ac:dyDescent="0.25">
      <c r="A148" s="630"/>
      <c r="B148" s="646"/>
      <c r="C148" s="29">
        <v>2020</v>
      </c>
      <c r="D148" s="30">
        <v>364</v>
      </c>
      <c r="E148" s="31">
        <v>50</v>
      </c>
      <c r="F148" s="351">
        <v>525</v>
      </c>
      <c r="G148" s="353">
        <f t="shared" si="17"/>
        <v>939</v>
      </c>
      <c r="H148" s="34"/>
      <c r="I148" s="31">
        <f>3</f>
        <v>3</v>
      </c>
      <c r="J148" s="31">
        <f>(6*2)+6+(2*4)+(2*3)+8+14+88+56+34+2</f>
        <v>234</v>
      </c>
      <c r="K148" s="351">
        <f>(6*12)+204+(2*21)+(2*32)+49+41+92+29+66+43</f>
        <v>702</v>
      </c>
      <c r="L148" s="35"/>
      <c r="M148" s="199"/>
    </row>
    <row r="149" spans="1:13" ht="84" customHeight="1" thickBot="1" x14ac:dyDescent="0.3">
      <c r="A149" s="647"/>
      <c r="B149" s="648"/>
      <c r="C149" s="41" t="s">
        <v>13</v>
      </c>
      <c r="D149" s="363">
        <f t="shared" ref="D149:L149" si="18">SUM(D142:D148)</f>
        <v>364</v>
      </c>
      <c r="E149" s="364">
        <f t="shared" si="18"/>
        <v>50</v>
      </c>
      <c r="F149" s="368">
        <f t="shared" si="18"/>
        <v>525</v>
      </c>
      <c r="G149" s="369">
        <f t="shared" si="18"/>
        <v>939</v>
      </c>
      <c r="H149" s="366">
        <f t="shared" si="18"/>
        <v>0</v>
      </c>
      <c r="I149" s="364">
        <f t="shared" si="18"/>
        <v>3</v>
      </c>
      <c r="J149" s="364">
        <f t="shared" si="18"/>
        <v>234</v>
      </c>
      <c r="K149" s="368">
        <f t="shared" si="18"/>
        <v>702</v>
      </c>
      <c r="L149" s="335">
        <f t="shared" si="18"/>
        <v>0</v>
      </c>
    </row>
    <row r="150" spans="1:13" x14ac:dyDescent="0.25">
      <c r="B150" s="9"/>
    </row>
    <row r="151" spans="1:13" x14ac:dyDescent="0.25">
      <c r="B151" s="9"/>
    </row>
    <row r="152" spans="1:13" ht="21" x14ac:dyDescent="0.35">
      <c r="A152" s="172" t="s">
        <v>95</v>
      </c>
      <c r="B152" s="55"/>
      <c r="C152" s="54"/>
      <c r="D152" s="56"/>
      <c r="E152" s="56"/>
      <c r="F152" s="56"/>
      <c r="G152" s="56"/>
      <c r="H152" s="56"/>
      <c r="I152" s="56"/>
      <c r="J152" s="56"/>
      <c r="K152" s="56"/>
      <c r="L152" s="56"/>
    </row>
    <row r="153" spans="1:13" ht="15.75" thickBot="1" x14ac:dyDescent="0.3">
      <c r="A153" s="75"/>
      <c r="B153" s="76"/>
    </row>
    <row r="154" spans="1:13" s="10" customFormat="1" ht="65.25" x14ac:dyDescent="0.3">
      <c r="A154" s="173" t="s">
        <v>96</v>
      </c>
      <c r="B154" s="174" t="s">
        <v>97</v>
      </c>
      <c r="C154" s="175" t="s">
        <v>98</v>
      </c>
      <c r="D154" s="176" t="s">
        <v>99</v>
      </c>
      <c r="E154" s="177" t="s">
        <v>100</v>
      </c>
      <c r="F154" s="177" t="s">
        <v>101</v>
      </c>
      <c r="G154" s="178" t="s">
        <v>102</v>
      </c>
    </row>
    <row r="155" spans="1:13" ht="15" customHeight="1" x14ac:dyDescent="0.25">
      <c r="A155" s="623" t="s">
        <v>21</v>
      </c>
      <c r="B155" s="624"/>
      <c r="C155" s="29">
        <v>2014</v>
      </c>
      <c r="D155" s="30"/>
      <c r="E155" s="31"/>
      <c r="F155" s="31"/>
      <c r="G155" s="35"/>
    </row>
    <row r="156" spans="1:13" x14ac:dyDescent="0.25">
      <c r="A156" s="623"/>
      <c r="B156" s="624"/>
      <c r="C156" s="29">
        <v>2015</v>
      </c>
      <c r="D156" s="30"/>
      <c r="E156" s="31"/>
      <c r="F156" s="31"/>
      <c r="G156" s="35"/>
    </row>
    <row r="157" spans="1:13" x14ac:dyDescent="0.25">
      <c r="A157" s="623"/>
      <c r="B157" s="624"/>
      <c r="C157" s="29">
        <v>2016</v>
      </c>
      <c r="D157" s="30"/>
      <c r="E157" s="31"/>
      <c r="F157" s="31"/>
      <c r="G157" s="35"/>
    </row>
    <row r="158" spans="1:13" x14ac:dyDescent="0.25">
      <c r="A158" s="623"/>
      <c r="B158" s="624"/>
      <c r="C158" s="29">
        <v>2017</v>
      </c>
      <c r="D158" s="36"/>
      <c r="E158" s="37"/>
      <c r="F158" s="37"/>
      <c r="G158" s="40"/>
    </row>
    <row r="159" spans="1:13" x14ac:dyDescent="0.25">
      <c r="A159" s="623"/>
      <c r="B159" s="624"/>
      <c r="C159" s="29">
        <v>2018</v>
      </c>
      <c r="D159" s="30"/>
      <c r="E159" s="31"/>
      <c r="F159" s="31"/>
      <c r="G159" s="35"/>
    </row>
    <row r="160" spans="1:13" x14ac:dyDescent="0.25">
      <c r="A160" s="623"/>
      <c r="B160" s="624"/>
      <c r="C160" s="29">
        <v>2019</v>
      </c>
      <c r="D160" s="30"/>
      <c r="E160" s="31"/>
      <c r="F160" s="31"/>
      <c r="G160" s="35"/>
    </row>
    <row r="161" spans="1:9" x14ac:dyDescent="0.25">
      <c r="A161" s="623"/>
      <c r="B161" s="624"/>
      <c r="C161" s="29">
        <v>2020</v>
      </c>
      <c r="D161" s="179"/>
      <c r="E161" s="180"/>
      <c r="F161" s="180"/>
      <c r="G161" s="181"/>
    </row>
    <row r="162" spans="1:9" ht="15.75" thickBot="1" x14ac:dyDescent="0.3">
      <c r="A162" s="625"/>
      <c r="B162" s="626"/>
      <c r="C162" s="41" t="s">
        <v>13</v>
      </c>
      <c r="D162" s="42">
        <f>SUM(D155:D161)</f>
        <v>0</v>
      </c>
      <c r="E162" s="42">
        <f t="shared" ref="E162:G162" si="19">SUM(E155:E161)</f>
        <v>0</v>
      </c>
      <c r="F162" s="42">
        <f t="shared" si="19"/>
        <v>0</v>
      </c>
      <c r="G162" s="47">
        <f t="shared" si="19"/>
        <v>0</v>
      </c>
    </row>
    <row r="163" spans="1:9" x14ac:dyDescent="0.25">
      <c r="B163" s="9"/>
    </row>
    <row r="164" spans="1:9" ht="15.75" thickBot="1" x14ac:dyDescent="0.3">
      <c r="B164" s="9"/>
    </row>
    <row r="165" spans="1:9" ht="18.75" x14ac:dyDescent="0.3">
      <c r="A165" s="182" t="s">
        <v>103</v>
      </c>
      <c r="B165" s="183" t="s">
        <v>104</v>
      </c>
      <c r="C165" s="184">
        <v>2014</v>
      </c>
      <c r="D165" s="184">
        <v>2015</v>
      </c>
      <c r="E165" s="184">
        <v>2016</v>
      </c>
      <c r="F165" s="184">
        <v>2017</v>
      </c>
      <c r="G165" s="184">
        <v>2018</v>
      </c>
      <c r="H165" s="184">
        <v>2019</v>
      </c>
      <c r="I165" s="185">
        <v>2020</v>
      </c>
    </row>
    <row r="166" spans="1:9" ht="14.1" customHeight="1" x14ac:dyDescent="0.25">
      <c r="A166" s="186" t="s">
        <v>105</v>
      </c>
      <c r="B166" s="747" t="s">
        <v>279</v>
      </c>
      <c r="C166" s="188">
        <f>SUM(C167:C169)</f>
        <v>0</v>
      </c>
      <c r="D166" s="188">
        <f t="shared" ref="D166:I166" si="20">SUM(D167:D169)</f>
        <v>0</v>
      </c>
      <c r="E166" s="188">
        <f t="shared" si="20"/>
        <v>0</v>
      </c>
      <c r="F166" s="188">
        <f t="shared" si="20"/>
        <v>0</v>
      </c>
      <c r="G166" s="188">
        <f t="shared" si="20"/>
        <v>0</v>
      </c>
      <c r="H166" s="188">
        <f t="shared" si="20"/>
        <v>0</v>
      </c>
      <c r="I166" s="373">
        <f t="shared" si="20"/>
        <v>368018.41</v>
      </c>
    </row>
    <row r="167" spans="1:9" ht="15.75" x14ac:dyDescent="0.25">
      <c r="A167" s="190" t="s">
        <v>106</v>
      </c>
      <c r="B167" s="748"/>
      <c r="C167" s="65"/>
      <c r="D167" s="65"/>
      <c r="E167" s="65"/>
      <c r="F167" s="69"/>
      <c r="G167" s="65"/>
      <c r="H167" s="65"/>
      <c r="I167" s="251">
        <v>317642.90999999997</v>
      </c>
    </row>
    <row r="168" spans="1:9" ht="15.75" x14ac:dyDescent="0.25">
      <c r="A168" s="190" t="s">
        <v>107</v>
      </c>
      <c r="B168" s="748"/>
      <c r="C168" s="65"/>
      <c r="D168" s="65"/>
      <c r="E168" s="65"/>
      <c r="F168" s="69"/>
      <c r="G168" s="65"/>
      <c r="H168" s="65"/>
      <c r="I168" s="251">
        <f>31000+2475+3500+500+3370.5+8000+430+1100</f>
        <v>50375.5</v>
      </c>
    </row>
    <row r="169" spans="1:9" ht="15.75" x14ac:dyDescent="0.25">
      <c r="A169" s="190" t="s">
        <v>108</v>
      </c>
      <c r="B169" s="748"/>
      <c r="C169" s="65"/>
      <c r="D169" s="65"/>
      <c r="E169" s="65"/>
      <c r="F169" s="69"/>
      <c r="G169" s="65"/>
      <c r="H169" s="65"/>
      <c r="I169" s="251">
        <v>0</v>
      </c>
    </row>
    <row r="170" spans="1:9" ht="31.5" x14ac:dyDescent="0.25">
      <c r="A170" s="186" t="s">
        <v>109</v>
      </c>
      <c r="B170" s="748"/>
      <c r="C170" s="65"/>
      <c r="D170" s="65"/>
      <c r="E170" s="65"/>
      <c r="F170" s="69"/>
      <c r="G170" s="65"/>
      <c r="H170" s="65"/>
      <c r="I170" s="251">
        <v>248344.5</v>
      </c>
    </row>
    <row r="171" spans="1:9" ht="409.5" customHeight="1" x14ac:dyDescent="0.25">
      <c r="A171" s="750" t="s">
        <v>110</v>
      </c>
      <c r="B171" s="748"/>
      <c r="C171" s="752">
        <f t="shared" ref="C171:I171" si="21">C166+C170</f>
        <v>0</v>
      </c>
      <c r="D171" s="741">
        <f t="shared" si="21"/>
        <v>0</v>
      </c>
      <c r="E171" s="741">
        <f t="shared" si="21"/>
        <v>0</v>
      </c>
      <c r="F171" s="741">
        <f t="shared" si="21"/>
        <v>0</v>
      </c>
      <c r="G171" s="741">
        <f t="shared" si="21"/>
        <v>0</v>
      </c>
      <c r="H171" s="741">
        <f t="shared" si="21"/>
        <v>0</v>
      </c>
      <c r="I171" s="744">
        <f t="shared" si="21"/>
        <v>616362.90999999992</v>
      </c>
    </row>
    <row r="172" spans="1:9" ht="409.5" customHeight="1" x14ac:dyDescent="0.25">
      <c r="A172" s="750"/>
      <c r="B172" s="748"/>
      <c r="C172" s="753"/>
      <c r="D172" s="742"/>
      <c r="E172" s="742"/>
      <c r="F172" s="742"/>
      <c r="G172" s="742"/>
      <c r="H172" s="742"/>
      <c r="I172" s="745"/>
    </row>
    <row r="173" spans="1:9" ht="375" customHeight="1" thickBot="1" x14ac:dyDescent="0.3">
      <c r="A173" s="751"/>
      <c r="B173" s="749"/>
      <c r="C173" s="754"/>
      <c r="D173" s="743"/>
      <c r="E173" s="743"/>
      <c r="F173" s="743"/>
      <c r="G173" s="743"/>
      <c r="H173" s="743"/>
      <c r="I173" s="746"/>
    </row>
  </sheetData>
  <mergeCells count="58">
    <mergeCell ref="B10:B11"/>
    <mergeCell ref="C10:C11"/>
    <mergeCell ref="A12:B19"/>
    <mergeCell ref="C21:C22"/>
    <mergeCell ref="A23:B30"/>
    <mergeCell ref="D34:D35"/>
    <mergeCell ref="A36:B43"/>
    <mergeCell ref="A48:A49"/>
    <mergeCell ref="B48:B49"/>
    <mergeCell ref="C48:C49"/>
    <mergeCell ref="D48:D49"/>
    <mergeCell ref="A34:A35"/>
    <mergeCell ref="B34:B35"/>
    <mergeCell ref="C34:C35"/>
    <mergeCell ref="A50:B57"/>
    <mergeCell ref="A61:A62"/>
    <mergeCell ref="B61:B62"/>
    <mergeCell ref="C61:C62"/>
    <mergeCell ref="A63:B70"/>
    <mergeCell ref="D72:D73"/>
    <mergeCell ref="A74:B81"/>
    <mergeCell ref="A83:A84"/>
    <mergeCell ref="B83:B84"/>
    <mergeCell ref="C83:C84"/>
    <mergeCell ref="D83:D84"/>
    <mergeCell ref="A72:A73"/>
    <mergeCell ref="B72:B73"/>
    <mergeCell ref="C72:C73"/>
    <mergeCell ref="A85:B92"/>
    <mergeCell ref="A94:A95"/>
    <mergeCell ref="B94:B95"/>
    <mergeCell ref="A96:B102"/>
    <mergeCell ref="A106:A107"/>
    <mergeCell ref="B106:B107"/>
    <mergeCell ref="F171:F173"/>
    <mergeCell ref="G171:G173"/>
    <mergeCell ref="C106:C107"/>
    <mergeCell ref="A108:B115"/>
    <mergeCell ref="A118:B125"/>
    <mergeCell ref="A129:A130"/>
    <mergeCell ref="B129:B130"/>
    <mergeCell ref="C129:C130"/>
    <mergeCell ref="H171:H173"/>
    <mergeCell ref="I171:I173"/>
    <mergeCell ref="D171:D173"/>
    <mergeCell ref="I129:O129"/>
    <mergeCell ref="A131:B138"/>
    <mergeCell ref="A140:A141"/>
    <mergeCell ref="B140:B141"/>
    <mergeCell ref="C140:C141"/>
    <mergeCell ref="D140:G140"/>
    <mergeCell ref="H140:L140"/>
    <mergeCell ref="A142:B149"/>
    <mergeCell ref="A155:B162"/>
    <mergeCell ref="B166:B173"/>
    <mergeCell ref="A171:A173"/>
    <mergeCell ref="C171:C173"/>
    <mergeCell ref="E171:E173"/>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S171"/>
  <sheetViews>
    <sheetView topLeftCell="B1" workbookViewId="0">
      <selection activeCell="J148" sqref="J148:K148"/>
    </sheetView>
  </sheetViews>
  <sheetFormatPr defaultColWidth="8.85546875" defaultRowHeight="15" x14ac:dyDescent="0.25"/>
  <cols>
    <col min="1" max="1" width="87.28515625" customWidth="1"/>
    <col min="2" max="2" width="29.42578125" customWidth="1"/>
    <col min="3" max="3" width="15.7109375" customWidth="1"/>
    <col min="4" max="4" width="17.7109375" style="376" customWidth="1"/>
    <col min="5" max="5" width="17.5703125" style="376" customWidth="1"/>
    <col min="6" max="6" width="15.85546875" style="376" customWidth="1"/>
    <col min="7" max="7" width="14" style="376" customWidth="1"/>
    <col min="8" max="8" width="13.28515625" style="376" customWidth="1"/>
    <col min="9" max="9" width="15.28515625" style="376" customWidth="1"/>
    <col min="10" max="10" width="16.5703125" customWidth="1"/>
    <col min="11" max="11" width="18.7109375" customWidth="1"/>
    <col min="12" max="12" width="16" customWidth="1"/>
    <col min="13" max="13" width="15.42578125" customWidth="1"/>
    <col min="14" max="14" width="14.85546875" customWidth="1"/>
    <col min="15" max="15" width="14.28515625" customWidth="1"/>
    <col min="16" max="17" width="11.85546875" customWidth="1"/>
    <col min="18" max="18" width="12" customWidth="1"/>
  </cols>
  <sheetData>
    <row r="1" spans="1:17" s="1" customFormat="1" ht="31.5" x14ac:dyDescent="0.5">
      <c r="A1" s="1" t="s">
        <v>0</v>
      </c>
      <c r="D1" s="374"/>
      <c r="E1" s="374"/>
      <c r="F1" s="374"/>
      <c r="G1" s="374"/>
      <c r="H1" s="374"/>
      <c r="I1" s="374"/>
    </row>
    <row r="2" spans="1:17" s="2" customFormat="1" ht="7.5" customHeight="1" x14ac:dyDescent="0.25">
      <c r="D2" s="375"/>
      <c r="E2" s="375"/>
      <c r="F2" s="375"/>
      <c r="G2" s="375"/>
      <c r="H2" s="375"/>
      <c r="I2" s="375"/>
    </row>
    <row r="3" spans="1:17" s="2" customFormat="1" ht="15.75" x14ac:dyDescent="0.25">
      <c r="A3" s="3" t="s">
        <v>1</v>
      </c>
      <c r="D3" s="375"/>
      <c r="E3" s="375"/>
      <c r="F3" s="375"/>
      <c r="G3" s="375"/>
      <c r="H3" s="375"/>
      <c r="I3" s="375"/>
    </row>
    <row r="4" spans="1:17" s="2" customFormat="1" ht="15.75" x14ac:dyDescent="0.25">
      <c r="A4" s="4" t="s">
        <v>280</v>
      </c>
      <c r="D4" s="375"/>
      <c r="E4" s="375"/>
      <c r="F4" s="375"/>
      <c r="G4" s="375"/>
      <c r="H4" s="375"/>
      <c r="I4" s="375"/>
    </row>
    <row r="5" spans="1:17" s="2" customFormat="1" ht="15.75" x14ac:dyDescent="0.25">
      <c r="A5" s="5" t="s">
        <v>112</v>
      </c>
      <c r="D5" s="375"/>
      <c r="E5" s="375"/>
      <c r="F5" s="375"/>
      <c r="G5" s="375"/>
      <c r="H5" s="375"/>
      <c r="I5" s="375"/>
    </row>
    <row r="6" spans="1:17" s="2" customFormat="1" ht="6" customHeight="1" x14ac:dyDescent="0.25">
      <c r="D6" s="375"/>
      <c r="E6" s="375"/>
      <c r="F6" s="375"/>
      <c r="G6" s="375"/>
      <c r="H6" s="375"/>
      <c r="I6" s="375"/>
    </row>
    <row r="7" spans="1:17" ht="6.75" customHeight="1" x14ac:dyDescent="0.25"/>
    <row r="8" spans="1:17" ht="21" x14ac:dyDescent="0.35">
      <c r="A8" s="6" t="s">
        <v>3</v>
      </c>
      <c r="B8" s="7"/>
      <c r="C8" s="8"/>
      <c r="D8" s="377"/>
      <c r="E8" s="377"/>
      <c r="F8" s="377"/>
      <c r="G8" s="377"/>
      <c r="H8" s="377"/>
      <c r="I8" s="377"/>
      <c r="J8" s="8"/>
      <c r="K8" s="8"/>
      <c r="L8" s="8"/>
      <c r="M8" s="8"/>
      <c r="N8" s="8"/>
    </row>
    <row r="9" spans="1:17" ht="15.75" thickBot="1" x14ac:dyDescent="0.3">
      <c r="B9" s="9"/>
      <c r="O9" s="10"/>
      <c r="P9" s="10"/>
    </row>
    <row r="10" spans="1:17" s="10" customFormat="1" ht="30" customHeight="1" x14ac:dyDescent="0.3">
      <c r="A10" s="11"/>
      <c r="B10" s="797" t="s">
        <v>4</v>
      </c>
      <c r="C10" s="799" t="s">
        <v>5</v>
      </c>
      <c r="D10" s="378"/>
      <c r="E10" s="379"/>
      <c r="F10" s="380" t="s">
        <v>6</v>
      </c>
      <c r="G10" s="381"/>
      <c r="H10" s="382"/>
      <c r="I10" s="383" t="s">
        <v>281</v>
      </c>
      <c r="J10" s="13"/>
      <c r="K10" s="13"/>
      <c r="L10" s="13"/>
      <c r="M10" s="13"/>
      <c r="N10" s="13"/>
      <c r="O10" s="18"/>
    </row>
    <row r="11" spans="1:17" s="10" customFormat="1" ht="105" customHeight="1" x14ac:dyDescent="0.3">
      <c r="A11" s="19" t="s">
        <v>8</v>
      </c>
      <c r="B11" s="798"/>
      <c r="C11" s="800"/>
      <c r="D11" s="384" t="s">
        <v>9</v>
      </c>
      <c r="E11" s="385" t="s">
        <v>10</v>
      </c>
      <c r="F11" s="385" t="s">
        <v>11</v>
      </c>
      <c r="G11" s="386" t="s">
        <v>12</v>
      </c>
      <c r="H11" s="387" t="s">
        <v>13</v>
      </c>
      <c r="I11" s="388" t="s">
        <v>14</v>
      </c>
      <c r="J11" s="26" t="s">
        <v>15</v>
      </c>
      <c r="K11" s="26" t="s">
        <v>16</v>
      </c>
      <c r="L11" s="27" t="s">
        <v>17</v>
      </c>
      <c r="M11" s="27" t="s">
        <v>18</v>
      </c>
      <c r="N11" s="27" t="s">
        <v>19</v>
      </c>
      <c r="O11" s="28" t="s">
        <v>20</v>
      </c>
    </row>
    <row r="12" spans="1:17" ht="27.75" customHeight="1" x14ac:dyDescent="0.25">
      <c r="A12" s="630" t="s">
        <v>282</v>
      </c>
      <c r="B12" s="646"/>
      <c r="C12" s="29">
        <v>2014</v>
      </c>
      <c r="D12" s="389"/>
      <c r="E12" s="390"/>
      <c r="F12" s="390"/>
      <c r="G12" s="391"/>
      <c r="H12" s="392">
        <f>SUM(D12:G12)</f>
        <v>0</v>
      </c>
      <c r="I12" s="393"/>
      <c r="J12" s="31"/>
      <c r="K12" s="31"/>
      <c r="L12" s="31"/>
      <c r="M12" s="31"/>
      <c r="N12" s="31"/>
      <c r="O12" s="35"/>
      <c r="P12" s="10"/>
      <c r="Q12" s="10"/>
    </row>
    <row r="13" spans="1:17" ht="27.75" customHeight="1" x14ac:dyDescent="0.25">
      <c r="A13" s="630"/>
      <c r="B13" s="646"/>
      <c r="C13" s="29">
        <v>2015</v>
      </c>
      <c r="D13" s="389"/>
      <c r="E13" s="390"/>
      <c r="F13" s="390"/>
      <c r="G13" s="391"/>
      <c r="H13" s="392">
        <f t="shared" ref="H13:H18" si="0">SUM(D13:G13)</f>
        <v>0</v>
      </c>
      <c r="I13" s="393"/>
      <c r="J13" s="31"/>
      <c r="K13" s="31"/>
      <c r="L13" s="31"/>
      <c r="M13" s="31"/>
      <c r="N13" s="31"/>
      <c r="O13" s="35"/>
      <c r="P13" s="10"/>
      <c r="Q13" s="10"/>
    </row>
    <row r="14" spans="1:17" ht="27.75" customHeight="1" x14ac:dyDescent="0.25">
      <c r="A14" s="630"/>
      <c r="B14" s="646"/>
      <c r="C14" s="29">
        <v>2016</v>
      </c>
      <c r="D14" s="389"/>
      <c r="E14" s="390"/>
      <c r="F14" s="390"/>
      <c r="G14" s="391"/>
      <c r="H14" s="392">
        <f t="shared" si="0"/>
        <v>0</v>
      </c>
      <c r="I14" s="393"/>
      <c r="J14" s="31"/>
      <c r="K14" s="31"/>
      <c r="L14" s="31"/>
      <c r="M14" s="31"/>
      <c r="N14" s="31"/>
      <c r="O14" s="35"/>
      <c r="P14" s="10"/>
      <c r="Q14" s="10"/>
    </row>
    <row r="15" spans="1:17" ht="27.75" customHeight="1" x14ac:dyDescent="0.25">
      <c r="A15" s="630"/>
      <c r="B15" s="646"/>
      <c r="C15" s="29">
        <v>2017</v>
      </c>
      <c r="D15" s="394"/>
      <c r="E15" s="395"/>
      <c r="F15" s="395"/>
      <c r="G15" s="396"/>
      <c r="H15" s="392">
        <f t="shared" si="0"/>
        <v>0</v>
      </c>
      <c r="I15" s="397"/>
      <c r="J15" s="37"/>
      <c r="K15" s="37"/>
      <c r="L15" s="37"/>
      <c r="M15" s="37"/>
      <c r="N15" s="37"/>
      <c r="O15" s="40"/>
      <c r="P15" s="10"/>
      <c r="Q15" s="10"/>
    </row>
    <row r="16" spans="1:17" ht="27.75" customHeight="1" x14ac:dyDescent="0.25">
      <c r="A16" s="630"/>
      <c r="B16" s="646"/>
      <c r="C16" s="29">
        <v>2018</v>
      </c>
      <c r="D16" s="389"/>
      <c r="E16" s="390"/>
      <c r="F16" s="390"/>
      <c r="G16" s="391"/>
      <c r="H16" s="392">
        <f t="shared" si="0"/>
        <v>0</v>
      </c>
      <c r="I16" s="393"/>
      <c r="J16" s="31"/>
      <c r="K16" s="31"/>
      <c r="L16" s="31"/>
      <c r="M16" s="31"/>
      <c r="N16" s="31"/>
      <c r="O16" s="35"/>
      <c r="P16" s="10"/>
      <c r="Q16" s="10"/>
    </row>
    <row r="17" spans="1:17" ht="27.75" customHeight="1" x14ac:dyDescent="0.25">
      <c r="A17" s="630"/>
      <c r="B17" s="646"/>
      <c r="C17" s="29">
        <v>2019</v>
      </c>
      <c r="D17" s="389"/>
      <c r="E17" s="390"/>
      <c r="F17" s="390"/>
      <c r="G17" s="391"/>
      <c r="H17" s="392">
        <f t="shared" si="0"/>
        <v>0</v>
      </c>
      <c r="I17" s="393"/>
      <c r="J17" s="31"/>
      <c r="K17" s="31"/>
      <c r="L17" s="31"/>
      <c r="M17" s="31"/>
      <c r="N17" s="31"/>
      <c r="O17" s="35"/>
      <c r="P17" s="10"/>
      <c r="Q17" s="10"/>
    </row>
    <row r="18" spans="1:17" ht="27.75" customHeight="1" x14ac:dyDescent="0.25">
      <c r="A18" s="630"/>
      <c r="B18" s="646"/>
      <c r="C18" s="29">
        <v>2020</v>
      </c>
      <c r="D18" s="389">
        <v>27</v>
      </c>
      <c r="E18" s="390">
        <v>19</v>
      </c>
      <c r="F18" s="390"/>
      <c r="G18" s="391"/>
      <c r="H18" s="392">
        <f t="shared" si="0"/>
        <v>46</v>
      </c>
      <c r="I18" s="393">
        <v>34</v>
      </c>
      <c r="J18" s="31"/>
      <c r="K18" s="31"/>
      <c r="L18" s="31"/>
      <c r="M18" s="31">
        <v>12</v>
      </c>
      <c r="N18" s="31"/>
      <c r="O18" s="35"/>
      <c r="P18" s="10"/>
      <c r="Q18" s="10"/>
    </row>
    <row r="19" spans="1:17" ht="52.5" customHeight="1" thickBot="1" x14ac:dyDescent="0.3">
      <c r="A19" s="647"/>
      <c r="B19" s="648"/>
      <c r="C19" s="41" t="s">
        <v>13</v>
      </c>
      <c r="D19" s="398">
        <f t="shared" ref="D19:I19" si="1">SUM(D12:D18)</f>
        <v>27</v>
      </c>
      <c r="E19" s="399">
        <f t="shared" si="1"/>
        <v>19</v>
      </c>
      <c r="F19" s="399">
        <f t="shared" si="1"/>
        <v>0</v>
      </c>
      <c r="G19" s="399">
        <f t="shared" si="1"/>
        <v>0</v>
      </c>
      <c r="H19" s="399">
        <f t="shared" si="1"/>
        <v>46</v>
      </c>
      <c r="I19" s="400">
        <f t="shared" si="1"/>
        <v>34</v>
      </c>
      <c r="J19" s="43"/>
      <c r="K19" s="43">
        <f>SUM(K12:K18)</f>
        <v>0</v>
      </c>
      <c r="L19" s="43">
        <f>SUM(L12:L18)</f>
        <v>0</v>
      </c>
      <c r="M19" s="43">
        <f>SUM(M12:M18)</f>
        <v>12</v>
      </c>
      <c r="N19" s="43">
        <f>SUM(N12:N18)</f>
        <v>0</v>
      </c>
      <c r="O19" s="47">
        <f>SUM(O12:O18)</f>
        <v>0</v>
      </c>
      <c r="P19" s="10"/>
      <c r="Q19" s="10"/>
    </row>
    <row r="20" spans="1:17" ht="15.75" thickBot="1" x14ac:dyDescent="0.3">
      <c r="B20" s="9"/>
      <c r="C20" s="401"/>
      <c r="D20" s="402"/>
      <c r="O20" s="10"/>
      <c r="P20" s="10"/>
    </row>
    <row r="21" spans="1:17" s="10" customFormat="1" ht="27.75" customHeight="1" x14ac:dyDescent="0.3">
      <c r="A21" s="11"/>
      <c r="B21" s="690" t="s">
        <v>23</v>
      </c>
      <c r="C21" s="799" t="s">
        <v>5</v>
      </c>
      <c r="D21" s="378"/>
      <c r="E21" s="379"/>
      <c r="F21" s="380" t="s">
        <v>6</v>
      </c>
      <c r="G21" s="381"/>
      <c r="H21" s="382"/>
      <c r="I21" s="403"/>
    </row>
    <row r="22" spans="1:17" s="10" customFormat="1" ht="30.75" customHeight="1" x14ac:dyDescent="0.3">
      <c r="A22" s="50" t="s">
        <v>22</v>
      </c>
      <c r="B22" s="691"/>
      <c r="C22" s="800"/>
      <c r="D22" s="384" t="s">
        <v>9</v>
      </c>
      <c r="E22" s="385" t="s">
        <v>10</v>
      </c>
      <c r="F22" s="385" t="s">
        <v>11</v>
      </c>
      <c r="G22" s="386" t="s">
        <v>12</v>
      </c>
      <c r="H22" s="387" t="s">
        <v>13</v>
      </c>
      <c r="I22" s="403"/>
    </row>
    <row r="23" spans="1:17" ht="24.75" customHeight="1" x14ac:dyDescent="0.25">
      <c r="A23" s="630" t="s">
        <v>283</v>
      </c>
      <c r="B23" s="646"/>
      <c r="C23" s="29">
        <v>2014</v>
      </c>
      <c r="D23" s="389"/>
      <c r="E23" s="390"/>
      <c r="F23" s="390"/>
      <c r="G23" s="391"/>
      <c r="H23" s="392">
        <f>SUM(D23:G23)</f>
        <v>0</v>
      </c>
    </row>
    <row r="24" spans="1:17" ht="24.75" customHeight="1" x14ac:dyDescent="0.25">
      <c r="A24" s="630"/>
      <c r="B24" s="646"/>
      <c r="C24" s="29">
        <v>2015</v>
      </c>
      <c r="D24" s="389"/>
      <c r="E24" s="390"/>
      <c r="F24" s="390"/>
      <c r="G24" s="391"/>
      <c r="H24" s="392">
        <f t="shared" ref="H24:H29" si="2">SUM(D24:G24)</f>
        <v>0</v>
      </c>
    </row>
    <row r="25" spans="1:17" ht="24.75" customHeight="1" x14ac:dyDescent="0.25">
      <c r="A25" s="630"/>
      <c r="B25" s="646"/>
      <c r="C25" s="29">
        <v>2016</v>
      </c>
      <c r="D25" s="389"/>
      <c r="E25" s="390"/>
      <c r="F25" s="390"/>
      <c r="G25" s="391"/>
      <c r="H25" s="392">
        <f t="shared" si="2"/>
        <v>0</v>
      </c>
    </row>
    <row r="26" spans="1:17" ht="24.75" customHeight="1" x14ac:dyDescent="0.25">
      <c r="A26" s="630"/>
      <c r="B26" s="646"/>
      <c r="C26" s="29">
        <v>2017</v>
      </c>
      <c r="D26" s="394"/>
      <c r="E26" s="395"/>
      <c r="F26" s="395"/>
      <c r="G26" s="396"/>
      <c r="H26" s="392">
        <f t="shared" si="2"/>
        <v>0</v>
      </c>
    </row>
    <row r="27" spans="1:17" ht="24.75" customHeight="1" x14ac:dyDescent="0.25">
      <c r="A27" s="630"/>
      <c r="B27" s="646"/>
      <c r="C27" s="29">
        <v>2018</v>
      </c>
      <c r="D27" s="389"/>
      <c r="E27" s="390"/>
      <c r="F27" s="390"/>
      <c r="G27" s="391"/>
      <c r="H27" s="392">
        <f t="shared" si="2"/>
        <v>0</v>
      </c>
    </row>
    <row r="28" spans="1:17" ht="24.75" customHeight="1" x14ac:dyDescent="0.25">
      <c r="A28" s="630"/>
      <c r="B28" s="646"/>
      <c r="C28" s="29">
        <v>2019</v>
      </c>
      <c r="D28" s="389"/>
      <c r="E28" s="390"/>
      <c r="F28" s="390"/>
      <c r="G28" s="391"/>
      <c r="H28" s="392">
        <f>SUM(D28:G28)</f>
        <v>0</v>
      </c>
    </row>
    <row r="29" spans="1:17" ht="24.75" customHeight="1" x14ac:dyDescent="0.25">
      <c r="A29" s="630"/>
      <c r="B29" s="646"/>
      <c r="C29" s="29">
        <v>2020</v>
      </c>
      <c r="D29" s="389">
        <v>27023</v>
      </c>
      <c r="E29" s="390">
        <v>33110</v>
      </c>
      <c r="F29" s="390"/>
      <c r="G29" s="391"/>
      <c r="H29" s="392">
        <f t="shared" si="2"/>
        <v>60133</v>
      </c>
    </row>
    <row r="30" spans="1:17" ht="69" customHeight="1" thickBot="1" x14ac:dyDescent="0.3">
      <c r="A30" s="647"/>
      <c r="B30" s="648"/>
      <c r="C30" s="41" t="s">
        <v>13</v>
      </c>
      <c r="D30" s="398">
        <f>SUM(D23:D29)</f>
        <v>27023</v>
      </c>
      <c r="E30" s="399">
        <f>SUM(E23:E29)</f>
        <v>33110</v>
      </c>
      <c r="F30" s="399"/>
      <c r="G30" s="399">
        <f>SUM(G23:G29)</f>
        <v>0</v>
      </c>
      <c r="H30" s="404">
        <f>SUM(D30:G30)</f>
        <v>60133</v>
      </c>
    </row>
    <row r="31" spans="1:17" x14ac:dyDescent="0.25">
      <c r="A31" s="52"/>
      <c r="B31" s="53"/>
      <c r="D31" s="402"/>
    </row>
    <row r="32" spans="1:17" ht="21" x14ac:dyDescent="0.35">
      <c r="A32" s="54" t="s">
        <v>24</v>
      </c>
      <c r="B32" s="55"/>
      <c r="C32" s="54"/>
      <c r="D32" s="405"/>
      <c r="E32" s="405"/>
      <c r="F32" s="405"/>
      <c r="G32" s="405"/>
      <c r="H32" s="405"/>
      <c r="I32" s="405"/>
      <c r="J32" s="56"/>
      <c r="K32" s="56"/>
      <c r="L32" s="56"/>
      <c r="M32" s="56"/>
      <c r="N32" s="56"/>
      <c r="O32" s="56"/>
    </row>
    <row r="33" spans="1:13" ht="15.75" thickBot="1" x14ac:dyDescent="0.3">
      <c r="B33" s="9"/>
    </row>
    <row r="34" spans="1:13" ht="18.75" customHeight="1" x14ac:dyDescent="0.25">
      <c r="A34" s="684" t="s">
        <v>25</v>
      </c>
      <c r="B34" s="686" t="s">
        <v>26</v>
      </c>
      <c r="C34" s="801" t="s">
        <v>5</v>
      </c>
      <c r="D34" s="803" t="s">
        <v>27</v>
      </c>
      <c r="E34" s="794" t="s">
        <v>7</v>
      </c>
      <c r="F34" s="795"/>
      <c r="G34" s="795"/>
      <c r="H34" s="795"/>
      <c r="I34" s="795"/>
      <c r="J34" s="795"/>
      <c r="K34" s="796"/>
    </row>
    <row r="35" spans="1:13" ht="98.25" customHeight="1" x14ac:dyDescent="0.25">
      <c r="A35" s="685"/>
      <c r="B35" s="687"/>
      <c r="C35" s="802"/>
      <c r="D35" s="804"/>
      <c r="E35" s="406" t="s">
        <v>14</v>
      </c>
      <c r="F35" s="407" t="s">
        <v>15</v>
      </c>
      <c r="G35" s="407" t="s">
        <v>16</v>
      </c>
      <c r="H35" s="408" t="s">
        <v>17</v>
      </c>
      <c r="I35" s="408" t="s">
        <v>28</v>
      </c>
      <c r="J35" s="63" t="s">
        <v>19</v>
      </c>
      <c r="K35" s="64" t="s">
        <v>20</v>
      </c>
    </row>
    <row r="36" spans="1:13" ht="14.25" customHeight="1" x14ac:dyDescent="0.25">
      <c r="A36" s="623" t="s">
        <v>284</v>
      </c>
      <c r="B36" s="624"/>
      <c r="C36" s="29">
        <v>2014</v>
      </c>
      <c r="D36" s="409"/>
      <c r="E36" s="410"/>
      <c r="F36" s="411"/>
      <c r="G36" s="411"/>
      <c r="H36" s="411"/>
      <c r="I36" s="411"/>
      <c r="J36" s="67"/>
      <c r="K36" s="68"/>
    </row>
    <row r="37" spans="1:13" ht="14.25" customHeight="1" x14ac:dyDescent="0.25">
      <c r="A37" s="623"/>
      <c r="B37" s="624"/>
      <c r="C37" s="29">
        <v>2015</v>
      </c>
      <c r="D37" s="409"/>
      <c r="E37" s="393"/>
      <c r="F37" s="390"/>
      <c r="G37" s="390"/>
      <c r="H37" s="390"/>
      <c r="I37" s="390"/>
      <c r="J37" s="31"/>
      <c r="K37" s="35"/>
    </row>
    <row r="38" spans="1:13" ht="14.25" customHeight="1" x14ac:dyDescent="0.25">
      <c r="A38" s="623"/>
      <c r="B38" s="624"/>
      <c r="C38" s="29">
        <v>2016</v>
      </c>
      <c r="D38" s="409"/>
      <c r="E38" s="393"/>
      <c r="F38" s="390"/>
      <c r="G38" s="390"/>
      <c r="H38" s="390"/>
      <c r="I38" s="390"/>
      <c r="J38" s="31"/>
      <c r="K38" s="35"/>
    </row>
    <row r="39" spans="1:13" ht="14.25" customHeight="1" x14ac:dyDescent="0.25">
      <c r="A39" s="623"/>
      <c r="B39" s="624"/>
      <c r="C39" s="29">
        <v>2017</v>
      </c>
      <c r="D39" s="412"/>
      <c r="E39" s="397"/>
      <c r="F39" s="395"/>
      <c r="G39" s="395"/>
      <c r="H39" s="395"/>
      <c r="I39" s="395"/>
      <c r="J39" s="37"/>
      <c r="K39" s="40"/>
    </row>
    <row r="40" spans="1:13" ht="14.25" customHeight="1" x14ac:dyDescent="0.25">
      <c r="A40" s="623"/>
      <c r="B40" s="624"/>
      <c r="C40" s="29">
        <v>2018</v>
      </c>
      <c r="D40" s="409"/>
      <c r="E40" s="393"/>
      <c r="F40" s="390"/>
      <c r="G40" s="390"/>
      <c r="H40" s="390"/>
      <c r="I40" s="390"/>
      <c r="J40" s="31"/>
      <c r="K40" s="35"/>
    </row>
    <row r="41" spans="1:13" ht="14.25" customHeight="1" x14ac:dyDescent="0.25">
      <c r="A41" s="623"/>
      <c r="B41" s="624"/>
      <c r="C41" s="29">
        <v>2019</v>
      </c>
      <c r="D41" s="409"/>
      <c r="E41" s="393"/>
      <c r="F41" s="390"/>
      <c r="G41" s="390"/>
      <c r="H41" s="390"/>
      <c r="I41" s="390"/>
      <c r="J41" s="31"/>
      <c r="K41" s="35"/>
    </row>
    <row r="42" spans="1:13" ht="14.25" customHeight="1" x14ac:dyDescent="0.25">
      <c r="A42" s="623"/>
      <c r="B42" s="624"/>
      <c r="C42" s="29">
        <v>2020</v>
      </c>
      <c r="D42" s="409">
        <v>2</v>
      </c>
      <c r="E42" s="393"/>
      <c r="F42" s="390"/>
      <c r="G42" s="390"/>
      <c r="H42" s="390"/>
      <c r="I42" s="390">
        <v>2</v>
      </c>
      <c r="J42" s="31"/>
      <c r="K42" s="35"/>
    </row>
    <row r="43" spans="1:13" ht="14.25" customHeight="1" thickBot="1" x14ac:dyDescent="0.3">
      <c r="A43" s="625"/>
      <c r="B43" s="626"/>
      <c r="C43" s="41" t="s">
        <v>13</v>
      </c>
      <c r="D43" s="399">
        <f>SUM(D36:D42)</f>
        <v>2</v>
      </c>
      <c r="E43" s="400">
        <f t="shared" ref="E43:J43" si="3">SUM(E36:E42)</f>
        <v>0</v>
      </c>
      <c r="F43" s="399">
        <f t="shared" si="3"/>
        <v>0</v>
      </c>
      <c r="G43" s="399">
        <f t="shared" si="3"/>
        <v>0</v>
      </c>
      <c r="H43" s="399">
        <f t="shared" si="3"/>
        <v>0</v>
      </c>
      <c r="I43" s="399">
        <f t="shared" si="3"/>
        <v>2</v>
      </c>
      <c r="J43" s="43">
        <f t="shared" si="3"/>
        <v>0</v>
      </c>
      <c r="K43" s="47">
        <f>SUM(K36:K42)</f>
        <v>0</v>
      </c>
    </row>
    <row r="44" spans="1:13" x14ac:dyDescent="0.25">
      <c r="B44" s="9"/>
    </row>
    <row r="45" spans="1:13" x14ac:dyDescent="0.25">
      <c r="B45" s="9"/>
    </row>
    <row r="46" spans="1:13" ht="21" x14ac:dyDescent="0.35">
      <c r="A46" s="71" t="s">
        <v>30</v>
      </c>
      <c r="B46" s="72"/>
      <c r="C46" s="71"/>
      <c r="D46" s="413"/>
      <c r="E46" s="413"/>
      <c r="F46" s="413"/>
      <c r="G46" s="413"/>
      <c r="H46" s="413"/>
      <c r="I46" s="413"/>
      <c r="J46" s="73"/>
      <c r="K46" s="73"/>
      <c r="L46" s="74"/>
      <c r="M46" s="74"/>
    </row>
    <row r="47" spans="1:13" ht="14.25" customHeight="1" thickBot="1" x14ac:dyDescent="0.3">
      <c r="A47" s="75"/>
      <c r="B47" s="76"/>
    </row>
    <row r="48" spans="1:13" ht="17.25" customHeight="1" x14ac:dyDescent="0.25">
      <c r="A48" s="676" t="s">
        <v>31</v>
      </c>
      <c r="B48" s="678" t="s">
        <v>32</v>
      </c>
      <c r="C48" s="787" t="s">
        <v>5</v>
      </c>
      <c r="D48" s="789" t="s">
        <v>33</v>
      </c>
      <c r="E48" s="791" t="s">
        <v>7</v>
      </c>
      <c r="F48" s="792"/>
      <c r="G48" s="792"/>
      <c r="H48" s="792"/>
      <c r="I48" s="792"/>
      <c r="J48" s="792"/>
      <c r="K48" s="793"/>
    </row>
    <row r="49" spans="1:14" s="10" customFormat="1" ht="117" customHeight="1" x14ac:dyDescent="0.25">
      <c r="A49" s="677"/>
      <c r="B49" s="679"/>
      <c r="C49" s="788"/>
      <c r="D49" s="790"/>
      <c r="E49" s="414" t="s">
        <v>14</v>
      </c>
      <c r="F49" s="415" t="s">
        <v>15</v>
      </c>
      <c r="G49" s="415" t="s">
        <v>16</v>
      </c>
      <c r="H49" s="416" t="s">
        <v>17</v>
      </c>
      <c r="I49" s="416" t="s">
        <v>28</v>
      </c>
      <c r="J49" s="83" t="s">
        <v>19</v>
      </c>
      <c r="K49" s="84" t="s">
        <v>20</v>
      </c>
    </row>
    <row r="50" spans="1:14" ht="15" customHeight="1" x14ac:dyDescent="0.25">
      <c r="A50" s="672"/>
      <c r="B50" s="771"/>
      <c r="C50" s="29">
        <v>2014</v>
      </c>
      <c r="D50" s="417"/>
      <c r="E50" s="393"/>
      <c r="F50" s="390"/>
      <c r="G50" s="390"/>
      <c r="H50" s="390"/>
      <c r="I50" s="390"/>
      <c r="J50" s="31"/>
      <c r="K50" s="35"/>
    </row>
    <row r="51" spans="1:14" x14ac:dyDescent="0.25">
      <c r="A51" s="772"/>
      <c r="B51" s="771"/>
      <c r="C51" s="29">
        <v>2015</v>
      </c>
      <c r="D51" s="417"/>
      <c r="E51" s="393"/>
      <c r="F51" s="390"/>
      <c r="G51" s="390"/>
      <c r="H51" s="390"/>
      <c r="I51" s="390"/>
      <c r="J51" s="31"/>
      <c r="K51" s="35"/>
    </row>
    <row r="52" spans="1:14" x14ac:dyDescent="0.25">
      <c r="A52" s="772"/>
      <c r="B52" s="771"/>
      <c r="C52" s="29">
        <v>2016</v>
      </c>
      <c r="D52" s="417"/>
      <c r="E52" s="393"/>
      <c r="F52" s="390"/>
      <c r="G52" s="390"/>
      <c r="H52" s="390"/>
      <c r="I52" s="390"/>
      <c r="J52" s="31"/>
      <c r="K52" s="35"/>
    </row>
    <row r="53" spans="1:14" x14ac:dyDescent="0.25">
      <c r="A53" s="772"/>
      <c r="B53" s="771"/>
      <c r="C53" s="29">
        <v>2017</v>
      </c>
      <c r="D53" s="418"/>
      <c r="E53" s="397"/>
      <c r="F53" s="395"/>
      <c r="G53" s="395"/>
      <c r="H53" s="395"/>
      <c r="I53" s="395"/>
      <c r="J53" s="37"/>
      <c r="K53" s="40"/>
    </row>
    <row r="54" spans="1:14" x14ac:dyDescent="0.25">
      <c r="A54" s="772"/>
      <c r="B54" s="771"/>
      <c r="C54" s="29">
        <v>2018</v>
      </c>
      <c r="D54" s="417"/>
      <c r="E54" s="393"/>
      <c r="F54" s="390"/>
      <c r="G54" s="390"/>
      <c r="H54" s="390"/>
      <c r="I54" s="390"/>
      <c r="J54" s="31"/>
      <c r="K54" s="35"/>
    </row>
    <row r="55" spans="1:14" x14ac:dyDescent="0.25">
      <c r="A55" s="772"/>
      <c r="B55" s="771"/>
      <c r="C55" s="29">
        <v>2019</v>
      </c>
      <c r="D55" s="417"/>
      <c r="E55" s="393"/>
      <c r="F55" s="390"/>
      <c r="G55" s="390"/>
      <c r="H55" s="390"/>
      <c r="I55" s="390"/>
      <c r="J55" s="31"/>
      <c r="K55" s="35"/>
    </row>
    <row r="56" spans="1:14" x14ac:dyDescent="0.25">
      <c r="A56" s="772"/>
      <c r="B56" s="771"/>
      <c r="C56" s="29">
        <v>2020</v>
      </c>
      <c r="D56" s="417"/>
      <c r="E56" s="393"/>
      <c r="F56" s="390"/>
      <c r="G56" s="390"/>
      <c r="H56" s="390"/>
      <c r="I56" s="390"/>
      <c r="J56" s="31"/>
      <c r="K56" s="35"/>
    </row>
    <row r="57" spans="1:14" ht="15.75" customHeight="1" thickBot="1" x14ac:dyDescent="0.3">
      <c r="A57" s="773"/>
      <c r="B57" s="774"/>
      <c r="C57" s="41" t="s">
        <v>13</v>
      </c>
      <c r="D57" s="419">
        <f t="shared" ref="D57:I57" si="4">SUM(D50:D56)</f>
        <v>0</v>
      </c>
      <c r="E57" s="400">
        <f t="shared" si="4"/>
        <v>0</v>
      </c>
      <c r="F57" s="399">
        <f t="shared" si="4"/>
        <v>0</v>
      </c>
      <c r="G57" s="399">
        <f t="shared" si="4"/>
        <v>0</v>
      </c>
      <c r="H57" s="399">
        <f t="shared" si="4"/>
        <v>0</v>
      </c>
      <c r="I57" s="399">
        <f t="shared" si="4"/>
        <v>0</v>
      </c>
      <c r="J57" s="420">
        <f>SUM(J50:J56)</f>
        <v>0</v>
      </c>
      <c r="K57" s="421">
        <f>SUM(K50:K56)</f>
        <v>0</v>
      </c>
    </row>
    <row r="58" spans="1:14" x14ac:dyDescent="0.25">
      <c r="B58" s="9"/>
    </row>
    <row r="59" spans="1:14" ht="21" x14ac:dyDescent="0.35">
      <c r="A59" s="88" t="s">
        <v>34</v>
      </c>
      <c r="B59" s="89"/>
      <c r="C59" s="88"/>
      <c r="D59" s="422"/>
      <c r="E59" s="422"/>
      <c r="F59" s="422"/>
      <c r="G59" s="422"/>
      <c r="H59" s="422"/>
      <c r="I59" s="422"/>
      <c r="J59" s="90"/>
      <c r="K59" s="90"/>
      <c r="L59" s="90"/>
      <c r="M59" s="10"/>
    </row>
    <row r="60" spans="1:14" ht="15" customHeight="1" thickBot="1" x14ac:dyDescent="0.4">
      <c r="A60" s="91"/>
      <c r="B60" s="76"/>
      <c r="M60" s="10"/>
    </row>
    <row r="61" spans="1:14" s="10" customFormat="1" ht="17.25" customHeight="1" x14ac:dyDescent="0.25">
      <c r="A61" s="665" t="s">
        <v>35</v>
      </c>
      <c r="B61" s="657" t="s">
        <v>36</v>
      </c>
      <c r="C61" s="778" t="s">
        <v>5</v>
      </c>
      <c r="D61" s="423"/>
      <c r="E61" s="424"/>
      <c r="F61" s="782" t="s">
        <v>37</v>
      </c>
      <c r="G61" s="783"/>
      <c r="H61" s="783"/>
      <c r="I61" s="783"/>
      <c r="J61" s="783"/>
      <c r="K61" s="783"/>
      <c r="L61" s="784"/>
      <c r="N61" s="97"/>
    </row>
    <row r="62" spans="1:14" s="10" customFormat="1" ht="99.75" customHeight="1" x14ac:dyDescent="0.25">
      <c r="A62" s="656"/>
      <c r="B62" s="658"/>
      <c r="C62" s="779"/>
      <c r="D62" s="425" t="s">
        <v>38</v>
      </c>
      <c r="E62" s="426" t="s">
        <v>39</v>
      </c>
      <c r="F62" s="427" t="s">
        <v>14</v>
      </c>
      <c r="G62" s="428" t="s">
        <v>15</v>
      </c>
      <c r="H62" s="428" t="s">
        <v>16</v>
      </c>
      <c r="I62" s="429" t="s">
        <v>17</v>
      </c>
      <c r="J62" s="102" t="s">
        <v>28</v>
      </c>
      <c r="K62" s="103" t="s">
        <v>19</v>
      </c>
      <c r="L62" s="104" t="s">
        <v>20</v>
      </c>
    </row>
    <row r="63" spans="1:14" x14ac:dyDescent="0.25">
      <c r="A63" s="623"/>
      <c r="B63" s="646"/>
      <c r="C63" s="29">
        <v>2014</v>
      </c>
      <c r="D63" s="389"/>
      <c r="E63" s="390"/>
      <c r="F63" s="393"/>
      <c r="G63" s="390"/>
      <c r="H63" s="390"/>
      <c r="I63" s="390"/>
      <c r="J63" s="31"/>
      <c r="K63" s="31"/>
      <c r="L63" s="35"/>
      <c r="M63" s="10"/>
    </row>
    <row r="64" spans="1:14" x14ac:dyDescent="0.25">
      <c r="A64" s="630"/>
      <c r="B64" s="646"/>
      <c r="C64" s="29">
        <v>2015</v>
      </c>
      <c r="D64" s="389"/>
      <c r="E64" s="390"/>
      <c r="F64" s="393"/>
      <c r="G64" s="390"/>
      <c r="H64" s="390"/>
      <c r="I64" s="390"/>
      <c r="J64" s="31"/>
      <c r="K64" s="31"/>
      <c r="L64" s="35"/>
      <c r="M64" s="10"/>
    </row>
    <row r="65" spans="1:13" x14ac:dyDescent="0.25">
      <c r="A65" s="630"/>
      <c r="B65" s="646"/>
      <c r="C65" s="29">
        <v>2016</v>
      </c>
      <c r="D65" s="389"/>
      <c r="E65" s="390"/>
      <c r="F65" s="393"/>
      <c r="G65" s="390"/>
      <c r="H65" s="390"/>
      <c r="I65" s="390"/>
      <c r="J65" s="31"/>
      <c r="K65" s="31"/>
      <c r="L65" s="35"/>
      <c r="M65" s="10"/>
    </row>
    <row r="66" spans="1:13" x14ac:dyDescent="0.25">
      <c r="A66" s="630"/>
      <c r="B66" s="646"/>
      <c r="C66" s="29">
        <v>2017</v>
      </c>
      <c r="D66" s="394"/>
      <c r="E66" s="395"/>
      <c r="F66" s="397"/>
      <c r="G66" s="395"/>
      <c r="H66" s="395"/>
      <c r="I66" s="395"/>
      <c r="J66" s="37"/>
      <c r="K66" s="37"/>
      <c r="L66" s="40"/>
      <c r="M66" s="10"/>
    </row>
    <row r="67" spans="1:13" x14ac:dyDescent="0.25">
      <c r="A67" s="630"/>
      <c r="B67" s="646"/>
      <c r="C67" s="29">
        <v>2018</v>
      </c>
      <c r="D67" s="389"/>
      <c r="E67" s="430"/>
      <c r="F67" s="393"/>
      <c r="G67" s="390"/>
      <c r="H67" s="390"/>
      <c r="I67" s="390"/>
      <c r="J67" s="31"/>
      <c r="K67" s="31"/>
      <c r="L67" s="35"/>
      <c r="M67" s="10"/>
    </row>
    <row r="68" spans="1:13" x14ac:dyDescent="0.25">
      <c r="A68" s="630"/>
      <c r="B68" s="646"/>
      <c r="C68" s="29">
        <v>2019</v>
      </c>
      <c r="D68" s="389"/>
      <c r="E68" s="390"/>
      <c r="F68" s="393"/>
      <c r="G68" s="390"/>
      <c r="H68" s="390"/>
      <c r="I68" s="390"/>
      <c r="J68" s="31"/>
      <c r="K68" s="31"/>
      <c r="L68" s="35"/>
      <c r="M68" s="10"/>
    </row>
    <row r="69" spans="1:13" x14ac:dyDescent="0.25">
      <c r="A69" s="630"/>
      <c r="B69" s="646"/>
      <c r="C69" s="29">
        <v>2020</v>
      </c>
      <c r="D69" s="389"/>
      <c r="E69" s="390"/>
      <c r="F69" s="393"/>
      <c r="G69" s="390"/>
      <c r="H69" s="390"/>
      <c r="I69" s="390"/>
      <c r="J69" s="31"/>
      <c r="K69" s="31"/>
      <c r="L69" s="35"/>
      <c r="M69" s="10"/>
    </row>
    <row r="70" spans="1:13" ht="33" customHeight="1" thickBot="1" x14ac:dyDescent="0.3">
      <c r="A70" s="647"/>
      <c r="B70" s="648"/>
      <c r="C70" s="41" t="s">
        <v>13</v>
      </c>
      <c r="D70" s="398">
        <f t="shared" ref="D70:K70" si="5">SUM(D63:D69)</f>
        <v>0</v>
      </c>
      <c r="E70" s="399">
        <f t="shared" si="5"/>
        <v>0</v>
      </c>
      <c r="F70" s="400">
        <f t="shared" si="5"/>
        <v>0</v>
      </c>
      <c r="G70" s="399">
        <f t="shared" si="5"/>
        <v>0</v>
      </c>
      <c r="H70" s="399">
        <f t="shared" si="5"/>
        <v>0</v>
      </c>
      <c r="I70" s="399">
        <f t="shared" si="5"/>
        <v>0</v>
      </c>
      <c r="J70" s="43">
        <f t="shared" si="5"/>
        <v>0</v>
      </c>
      <c r="K70" s="43">
        <f t="shared" si="5"/>
        <v>0</v>
      </c>
      <c r="L70" s="47">
        <f>SUM(L63:L69)</f>
        <v>0</v>
      </c>
      <c r="M70" s="10"/>
    </row>
    <row r="71" spans="1:13" ht="15.75" thickBot="1" x14ac:dyDescent="0.3">
      <c r="A71" s="105"/>
      <c r="B71" s="106"/>
      <c r="D71" s="402"/>
    </row>
    <row r="72" spans="1:13" s="10" customFormat="1" ht="18.95" customHeight="1" x14ac:dyDescent="0.25">
      <c r="A72" s="665" t="s">
        <v>40</v>
      </c>
      <c r="B72" s="657" t="s">
        <v>41</v>
      </c>
      <c r="C72" s="778" t="s">
        <v>5</v>
      </c>
      <c r="D72" s="785" t="s">
        <v>42</v>
      </c>
      <c r="E72" s="782" t="s">
        <v>43</v>
      </c>
      <c r="F72" s="783"/>
      <c r="G72" s="783"/>
      <c r="H72" s="783"/>
      <c r="I72" s="783"/>
      <c r="J72" s="783"/>
      <c r="K72" s="784"/>
      <c r="L72"/>
      <c r="M72" s="97"/>
    </row>
    <row r="73" spans="1:13" s="10" customFormat="1" ht="93.75" customHeight="1" x14ac:dyDescent="0.25">
      <c r="A73" s="656"/>
      <c r="B73" s="658"/>
      <c r="C73" s="779"/>
      <c r="D73" s="786"/>
      <c r="E73" s="427" t="s">
        <v>14</v>
      </c>
      <c r="F73" s="431" t="s">
        <v>15</v>
      </c>
      <c r="G73" s="428" t="s">
        <v>16</v>
      </c>
      <c r="H73" s="429" t="s">
        <v>17</v>
      </c>
      <c r="I73" s="429" t="s">
        <v>28</v>
      </c>
      <c r="J73" s="103" t="s">
        <v>19</v>
      </c>
      <c r="K73" s="104" t="s">
        <v>20</v>
      </c>
      <c r="L73"/>
    </row>
    <row r="74" spans="1:13" ht="39.75" customHeight="1" x14ac:dyDescent="0.25">
      <c r="A74" s="772" t="s">
        <v>285</v>
      </c>
      <c r="B74" s="771"/>
      <c r="C74" s="29">
        <v>2014</v>
      </c>
      <c r="D74" s="390"/>
      <c r="E74" s="393"/>
      <c r="F74" s="390"/>
      <c r="G74" s="390"/>
      <c r="H74" s="390"/>
      <c r="I74" s="390"/>
      <c r="J74" s="31"/>
      <c r="K74" s="35"/>
    </row>
    <row r="75" spans="1:13" ht="39.75" customHeight="1" x14ac:dyDescent="0.25">
      <c r="A75" s="772"/>
      <c r="B75" s="771"/>
      <c r="C75" s="29">
        <v>2015</v>
      </c>
      <c r="D75" s="390"/>
      <c r="E75" s="393"/>
      <c r="F75" s="390"/>
      <c r="G75" s="390"/>
      <c r="H75" s="390"/>
      <c r="I75" s="390"/>
      <c r="J75" s="31"/>
      <c r="K75" s="35"/>
    </row>
    <row r="76" spans="1:13" ht="39.75" customHeight="1" x14ac:dyDescent="0.25">
      <c r="A76" s="772"/>
      <c r="B76" s="771"/>
      <c r="C76" s="29">
        <v>2016</v>
      </c>
      <c r="D76" s="390"/>
      <c r="E76" s="393"/>
      <c r="F76" s="390"/>
      <c r="G76" s="390"/>
      <c r="H76" s="390"/>
      <c r="I76" s="390"/>
      <c r="J76" s="31"/>
      <c r="K76" s="35"/>
    </row>
    <row r="77" spans="1:13" ht="39.75" customHeight="1" x14ac:dyDescent="0.25">
      <c r="A77" s="772"/>
      <c r="B77" s="771"/>
      <c r="C77" s="29">
        <v>2017</v>
      </c>
      <c r="D77" s="395"/>
      <c r="E77" s="397"/>
      <c r="F77" s="395"/>
      <c r="G77" s="395"/>
      <c r="H77" s="395"/>
      <c r="I77" s="395"/>
      <c r="J77" s="37"/>
      <c r="K77" s="40"/>
    </row>
    <row r="78" spans="1:13" ht="39.75" customHeight="1" x14ac:dyDescent="0.25">
      <c r="A78" s="772"/>
      <c r="B78" s="771"/>
      <c r="C78" s="29">
        <v>2018</v>
      </c>
      <c r="D78" s="390"/>
      <c r="E78" s="393"/>
      <c r="F78" s="390"/>
      <c r="G78" s="390"/>
      <c r="H78" s="390"/>
      <c r="I78" s="390"/>
      <c r="J78" s="31"/>
      <c r="K78" s="35"/>
    </row>
    <row r="79" spans="1:13" ht="39.75" customHeight="1" x14ac:dyDescent="0.25">
      <c r="A79" s="772"/>
      <c r="B79" s="771"/>
      <c r="C79" s="29">
        <v>2019</v>
      </c>
      <c r="D79" s="390"/>
      <c r="E79" s="393"/>
      <c r="F79" s="390"/>
      <c r="G79" s="390"/>
      <c r="H79" s="390"/>
      <c r="I79" s="390"/>
      <c r="J79" s="31"/>
      <c r="K79" s="35"/>
    </row>
    <row r="80" spans="1:13" ht="39.75" customHeight="1" x14ac:dyDescent="0.25">
      <c r="A80" s="772"/>
      <c r="B80" s="771"/>
      <c r="C80" s="29">
        <v>2020</v>
      </c>
      <c r="D80" s="390">
        <v>30</v>
      </c>
      <c r="E80" s="393">
        <v>30</v>
      </c>
      <c r="F80" s="390"/>
      <c r="G80" s="390"/>
      <c r="H80" s="390"/>
      <c r="I80" s="390"/>
      <c r="J80" s="31"/>
      <c r="K80" s="35"/>
    </row>
    <row r="81" spans="1:14" ht="59.25" customHeight="1" thickBot="1" x14ac:dyDescent="0.3">
      <c r="A81" s="773"/>
      <c r="B81" s="774"/>
      <c r="C81" s="41" t="s">
        <v>13</v>
      </c>
      <c r="D81" s="399">
        <f t="shared" ref="D81:J81" si="6">SUM(D74:D80)</f>
        <v>30</v>
      </c>
      <c r="E81" s="400">
        <f t="shared" si="6"/>
        <v>30</v>
      </c>
      <c r="F81" s="399">
        <f t="shared" si="6"/>
        <v>0</v>
      </c>
      <c r="G81" s="399">
        <f t="shared" si="6"/>
        <v>0</v>
      </c>
      <c r="H81" s="399">
        <f t="shared" si="6"/>
        <v>0</v>
      </c>
      <c r="I81" s="399">
        <f t="shared" si="6"/>
        <v>0</v>
      </c>
      <c r="J81" s="43">
        <f t="shared" si="6"/>
        <v>0</v>
      </c>
      <c r="K81" s="47">
        <f>SUM(K74:K80)</f>
        <v>0</v>
      </c>
    </row>
    <row r="82" spans="1:14" ht="15" customHeight="1" thickBot="1" x14ac:dyDescent="0.4">
      <c r="A82" s="91"/>
      <c r="B82" s="76"/>
    </row>
    <row r="83" spans="1:14" ht="18" customHeight="1" x14ac:dyDescent="0.25">
      <c r="A83" s="665" t="s">
        <v>44</v>
      </c>
      <c r="B83" s="657" t="s">
        <v>41</v>
      </c>
      <c r="C83" s="778" t="s">
        <v>5</v>
      </c>
      <c r="D83" s="780" t="s">
        <v>45</v>
      </c>
      <c r="E83" s="782" t="s">
        <v>46</v>
      </c>
      <c r="F83" s="783"/>
      <c r="G83" s="783"/>
      <c r="H83" s="783"/>
      <c r="I83" s="783"/>
      <c r="J83" s="783"/>
      <c r="K83" s="784"/>
      <c r="L83" s="10"/>
    </row>
    <row r="84" spans="1:14" s="10" customFormat="1" ht="99" customHeight="1" x14ac:dyDescent="0.25">
      <c r="A84" s="656"/>
      <c r="B84" s="658"/>
      <c r="C84" s="779"/>
      <c r="D84" s="781"/>
      <c r="E84" s="427" t="s">
        <v>14</v>
      </c>
      <c r="F84" s="428" t="s">
        <v>15</v>
      </c>
      <c r="G84" s="428" t="s">
        <v>16</v>
      </c>
      <c r="H84" s="429" t="s">
        <v>17</v>
      </c>
      <c r="I84" s="429" t="s">
        <v>28</v>
      </c>
      <c r="J84" s="103" t="s">
        <v>19</v>
      </c>
      <c r="K84" s="104" t="s">
        <v>20</v>
      </c>
      <c r="L84"/>
    </row>
    <row r="85" spans="1:14" s="10" customFormat="1" ht="18" customHeight="1" x14ac:dyDescent="0.25">
      <c r="A85" s="630"/>
      <c r="B85" s="646"/>
      <c r="C85" s="29">
        <v>2014</v>
      </c>
      <c r="D85" s="390"/>
      <c r="E85" s="393"/>
      <c r="F85" s="390"/>
      <c r="G85" s="390"/>
      <c r="H85" s="390"/>
      <c r="I85" s="390"/>
      <c r="J85" s="31"/>
      <c r="K85" s="35"/>
      <c r="L85"/>
    </row>
    <row r="86" spans="1:14" ht="15.95" customHeight="1" x14ac:dyDescent="0.25">
      <c r="A86" s="630"/>
      <c r="B86" s="646"/>
      <c r="C86" s="29">
        <v>2015</v>
      </c>
      <c r="D86" s="390"/>
      <c r="E86" s="393"/>
      <c r="F86" s="390"/>
      <c r="G86" s="390"/>
      <c r="H86" s="390"/>
      <c r="I86" s="390"/>
      <c r="J86" s="31"/>
      <c r="K86" s="35"/>
    </row>
    <row r="87" spans="1:14" x14ac:dyDescent="0.25">
      <c r="A87" s="630"/>
      <c r="B87" s="646"/>
      <c r="C87" s="29">
        <v>2016</v>
      </c>
      <c r="D87" s="390"/>
      <c r="E87" s="393"/>
      <c r="F87" s="390"/>
      <c r="G87" s="390"/>
      <c r="H87" s="390"/>
      <c r="I87" s="390"/>
      <c r="J87" s="31"/>
      <c r="K87" s="35"/>
    </row>
    <row r="88" spans="1:14" x14ac:dyDescent="0.25">
      <c r="A88" s="630"/>
      <c r="B88" s="646"/>
      <c r="C88" s="29">
        <v>2017</v>
      </c>
      <c r="D88" s="395"/>
      <c r="E88" s="397"/>
      <c r="F88" s="395"/>
      <c r="G88" s="395"/>
      <c r="H88" s="395"/>
      <c r="I88" s="395"/>
      <c r="J88" s="37"/>
      <c r="K88" s="40"/>
    </row>
    <row r="89" spans="1:14" x14ac:dyDescent="0.25">
      <c r="A89" s="630"/>
      <c r="B89" s="646"/>
      <c r="C89" s="29">
        <v>2018</v>
      </c>
      <c r="D89" s="390"/>
      <c r="E89" s="393"/>
      <c r="F89" s="390"/>
      <c r="G89" s="390"/>
      <c r="H89" s="390"/>
      <c r="I89" s="390"/>
      <c r="J89" s="31"/>
      <c r="K89" s="35"/>
      <c r="L89" s="10"/>
    </row>
    <row r="90" spans="1:14" x14ac:dyDescent="0.25">
      <c r="A90" s="630"/>
      <c r="B90" s="646"/>
      <c r="C90" s="29">
        <v>2019</v>
      </c>
      <c r="D90" s="390"/>
      <c r="E90" s="393"/>
      <c r="F90" s="390"/>
      <c r="G90" s="390"/>
      <c r="H90" s="390"/>
      <c r="I90" s="390"/>
      <c r="J90" s="31"/>
      <c r="K90" s="35"/>
    </row>
    <row r="91" spans="1:14" x14ac:dyDescent="0.25">
      <c r="A91" s="630"/>
      <c r="B91" s="646"/>
      <c r="C91" s="29">
        <v>2020</v>
      </c>
      <c r="D91" s="390"/>
      <c r="E91" s="393"/>
      <c r="F91" s="390"/>
      <c r="G91" s="390"/>
      <c r="H91" s="390"/>
      <c r="I91" s="390"/>
      <c r="J91" s="31"/>
      <c r="K91" s="35"/>
    </row>
    <row r="92" spans="1:14" ht="18.95" customHeight="1" thickBot="1" x14ac:dyDescent="0.3">
      <c r="A92" s="647"/>
      <c r="B92" s="648"/>
      <c r="C92" s="41" t="s">
        <v>13</v>
      </c>
      <c r="D92" s="399">
        <f t="shared" ref="D92:J92" si="7">SUM(D85:D91)</f>
        <v>0</v>
      </c>
      <c r="E92" s="400">
        <f t="shared" si="7"/>
        <v>0</v>
      </c>
      <c r="F92" s="399">
        <f t="shared" si="7"/>
        <v>0</v>
      </c>
      <c r="G92" s="399">
        <f t="shared" si="7"/>
        <v>0</v>
      </c>
      <c r="H92" s="399">
        <f t="shared" si="7"/>
        <v>0</v>
      </c>
      <c r="I92" s="399">
        <f t="shared" si="7"/>
        <v>0</v>
      </c>
      <c r="J92" s="43">
        <f t="shared" si="7"/>
        <v>0</v>
      </c>
      <c r="K92" s="47">
        <f>SUM(K85:K91)</f>
        <v>0</v>
      </c>
    </row>
    <row r="93" spans="1:14" ht="18.75" customHeight="1" thickBot="1" x14ac:dyDescent="0.4">
      <c r="A93" s="91"/>
      <c r="B93" s="76"/>
    </row>
    <row r="94" spans="1:14" ht="19.5" customHeight="1" x14ac:dyDescent="0.25">
      <c r="A94" s="655" t="s">
        <v>47</v>
      </c>
      <c r="B94" s="657" t="s">
        <v>48</v>
      </c>
      <c r="C94" s="778" t="s">
        <v>5</v>
      </c>
      <c r="D94" s="775" t="s">
        <v>49</v>
      </c>
      <c r="E94" s="776"/>
      <c r="F94" s="776"/>
      <c r="G94" s="777"/>
      <c r="H94" s="403"/>
      <c r="I94" s="403"/>
      <c r="J94" s="10"/>
      <c r="K94" s="10"/>
    </row>
    <row r="95" spans="1:14" ht="63.75" x14ac:dyDescent="0.25">
      <c r="A95" s="656"/>
      <c r="B95" s="658"/>
      <c r="C95" s="779"/>
      <c r="D95" s="425" t="s">
        <v>50</v>
      </c>
      <c r="E95" s="426" t="s">
        <v>51</v>
      </c>
      <c r="F95" s="426" t="s">
        <v>52</v>
      </c>
      <c r="G95" s="432" t="s">
        <v>13</v>
      </c>
      <c r="H95" s="403"/>
      <c r="I95" s="403"/>
      <c r="J95" s="10"/>
      <c r="K95" s="10"/>
      <c r="L95" s="10"/>
      <c r="M95" s="10"/>
      <c r="N95" s="10"/>
    </row>
    <row r="96" spans="1:14" s="10" customFormat="1" ht="16.5" customHeight="1" x14ac:dyDescent="0.25">
      <c r="A96" s="630"/>
      <c r="B96" s="646"/>
      <c r="C96" s="29">
        <v>2015</v>
      </c>
      <c r="D96" s="389"/>
      <c r="E96" s="390"/>
      <c r="F96" s="390"/>
      <c r="G96" s="392">
        <f t="shared" ref="G96:G101" si="8">SUM(D96:F96)</f>
        <v>0</v>
      </c>
      <c r="H96" s="376"/>
      <c r="I96" s="376"/>
      <c r="J96"/>
      <c r="K96"/>
    </row>
    <row r="97" spans="1:14" s="10" customFormat="1" ht="16.5" customHeight="1" x14ac:dyDescent="0.25">
      <c r="A97" s="630"/>
      <c r="B97" s="646"/>
      <c r="C97" s="29">
        <v>2016</v>
      </c>
      <c r="D97" s="389"/>
      <c r="E97" s="390"/>
      <c r="F97" s="390"/>
      <c r="G97" s="392">
        <f t="shared" si="8"/>
        <v>0</v>
      </c>
      <c r="H97" s="376"/>
      <c r="I97" s="376"/>
      <c r="J97"/>
      <c r="K97"/>
      <c r="L97"/>
      <c r="M97"/>
      <c r="N97"/>
    </row>
    <row r="98" spans="1:14" x14ac:dyDescent="0.25">
      <c r="A98" s="630"/>
      <c r="B98" s="646"/>
      <c r="C98" s="29">
        <v>2017</v>
      </c>
      <c r="D98" s="394"/>
      <c r="E98" s="395"/>
      <c r="F98" s="395"/>
      <c r="G98" s="392">
        <f t="shared" si="8"/>
        <v>0</v>
      </c>
    </row>
    <row r="99" spans="1:14" x14ac:dyDescent="0.25">
      <c r="A99" s="630"/>
      <c r="B99" s="646"/>
      <c r="C99" s="29">
        <v>2018</v>
      </c>
      <c r="D99" s="389"/>
      <c r="E99" s="390"/>
      <c r="F99" s="390"/>
      <c r="G99" s="392">
        <f t="shared" si="8"/>
        <v>0</v>
      </c>
    </row>
    <row r="100" spans="1:14" x14ac:dyDescent="0.25">
      <c r="A100" s="630"/>
      <c r="B100" s="646"/>
      <c r="C100" s="29">
        <v>2019</v>
      </c>
      <c r="D100" s="389"/>
      <c r="E100" s="390"/>
      <c r="F100" s="390"/>
      <c r="G100" s="392">
        <f t="shared" si="8"/>
        <v>0</v>
      </c>
    </row>
    <row r="101" spans="1:14" x14ac:dyDescent="0.25">
      <c r="A101" s="630"/>
      <c r="B101" s="646"/>
      <c r="C101" s="29">
        <v>2020</v>
      </c>
      <c r="D101" s="389"/>
      <c r="E101" s="390">
        <v>362</v>
      </c>
      <c r="F101" s="390"/>
      <c r="G101" s="392">
        <f t="shared" si="8"/>
        <v>362</v>
      </c>
    </row>
    <row r="102" spans="1:14" ht="15.75" thickBot="1" x14ac:dyDescent="0.3">
      <c r="A102" s="647"/>
      <c r="B102" s="648"/>
      <c r="C102" s="41" t="s">
        <v>13</v>
      </c>
      <c r="D102" s="398">
        <f>SUM(D95:D101)</f>
        <v>0</v>
      </c>
      <c r="E102" s="399">
        <f>SUM(E95:E101)</f>
        <v>362</v>
      </c>
      <c r="F102" s="399">
        <f>SUM(F95:F101)</f>
        <v>0</v>
      </c>
      <c r="G102" s="433">
        <f>SUM(G95:G101)</f>
        <v>362</v>
      </c>
    </row>
    <row r="103" spans="1:14" x14ac:dyDescent="0.25">
      <c r="A103" s="106"/>
      <c r="B103" s="114"/>
      <c r="C103" s="48"/>
      <c r="D103" s="402"/>
      <c r="J103" s="75"/>
    </row>
    <row r="104" spans="1:14" ht="21" x14ac:dyDescent="0.35">
      <c r="A104" s="115" t="s">
        <v>53</v>
      </c>
      <c r="B104" s="116"/>
      <c r="C104" s="115"/>
      <c r="D104" s="434"/>
      <c r="E104" s="434"/>
      <c r="F104" s="434"/>
      <c r="G104" s="434"/>
      <c r="H104" s="434"/>
      <c r="I104" s="434"/>
      <c r="J104" s="117"/>
      <c r="K104" s="117"/>
      <c r="L104" s="117"/>
    </row>
    <row r="105" spans="1:14" ht="15.75" thickBot="1" x14ac:dyDescent="0.3">
      <c r="B105" s="9"/>
    </row>
    <row r="106" spans="1:14" s="10" customFormat="1" ht="22.5" customHeight="1" x14ac:dyDescent="0.25">
      <c r="A106" s="659" t="s">
        <v>54</v>
      </c>
      <c r="B106" s="661" t="s">
        <v>55</v>
      </c>
      <c r="C106" s="763" t="s">
        <v>5</v>
      </c>
      <c r="D106" s="765" t="s">
        <v>56</v>
      </c>
      <c r="E106" s="766"/>
      <c r="F106" s="767"/>
      <c r="G106" s="435"/>
      <c r="H106" s="768" t="s">
        <v>57</v>
      </c>
      <c r="I106" s="769"/>
      <c r="J106" s="770"/>
    </row>
    <row r="107" spans="1:14" s="10" customFormat="1" ht="87.75" customHeight="1" x14ac:dyDescent="0.25">
      <c r="A107" s="660"/>
      <c r="B107" s="662"/>
      <c r="C107" s="764"/>
      <c r="D107" s="436" t="s">
        <v>58</v>
      </c>
      <c r="E107" s="437" t="s">
        <v>59</v>
      </c>
      <c r="F107" s="438" t="s">
        <v>60</v>
      </c>
      <c r="G107" s="439" t="s">
        <v>61</v>
      </c>
      <c r="H107" s="436" t="s">
        <v>62</v>
      </c>
      <c r="I107" s="436" t="s">
        <v>63</v>
      </c>
      <c r="J107" s="440" t="s">
        <v>152</v>
      </c>
    </row>
    <row r="108" spans="1:14" x14ac:dyDescent="0.25">
      <c r="A108" s="630"/>
      <c r="B108" s="646"/>
      <c r="C108" s="127">
        <v>2014</v>
      </c>
      <c r="D108" s="389"/>
      <c r="E108" s="390"/>
      <c r="F108" s="441"/>
      <c r="G108" s="442">
        <f>SUM(D108:F108)</f>
        <v>0</v>
      </c>
      <c r="H108" s="389"/>
      <c r="I108" s="390"/>
      <c r="J108" s="35"/>
    </row>
    <row r="109" spans="1:14" x14ac:dyDescent="0.25">
      <c r="A109" s="630"/>
      <c r="B109" s="646"/>
      <c r="C109" s="127">
        <v>2015</v>
      </c>
      <c r="D109" s="389"/>
      <c r="E109" s="390"/>
      <c r="F109" s="441"/>
      <c r="G109" s="442">
        <f t="shared" ref="G109:G114" si="9">SUM(D109:F109)</f>
        <v>0</v>
      </c>
      <c r="H109" s="389"/>
      <c r="I109" s="390"/>
      <c r="J109" s="35"/>
    </row>
    <row r="110" spans="1:14" x14ac:dyDescent="0.25">
      <c r="A110" s="630"/>
      <c r="B110" s="646"/>
      <c r="C110" s="127">
        <v>2016</v>
      </c>
      <c r="D110" s="389"/>
      <c r="E110" s="390"/>
      <c r="F110" s="441"/>
      <c r="G110" s="442">
        <f t="shared" si="9"/>
        <v>0</v>
      </c>
      <c r="H110" s="389"/>
      <c r="I110" s="390"/>
      <c r="J110" s="35"/>
    </row>
    <row r="111" spans="1:14" x14ac:dyDescent="0.25">
      <c r="A111" s="630"/>
      <c r="B111" s="646"/>
      <c r="C111" s="127">
        <v>2017</v>
      </c>
      <c r="D111" s="394"/>
      <c r="E111" s="395"/>
      <c r="F111" s="443"/>
      <c r="G111" s="442">
        <f t="shared" si="9"/>
        <v>0</v>
      </c>
      <c r="H111" s="444"/>
      <c r="I111" s="445"/>
      <c r="J111" s="133"/>
    </row>
    <row r="112" spans="1:14" x14ac:dyDescent="0.25">
      <c r="A112" s="630"/>
      <c r="B112" s="646"/>
      <c r="C112" s="127">
        <v>2018</v>
      </c>
      <c r="D112" s="389"/>
      <c r="E112" s="390"/>
      <c r="F112" s="441"/>
      <c r="G112" s="442">
        <f t="shared" si="9"/>
        <v>0</v>
      </c>
      <c r="H112" s="389"/>
      <c r="I112" s="390"/>
      <c r="J112" s="35"/>
    </row>
    <row r="113" spans="1:19" x14ac:dyDescent="0.25">
      <c r="A113" s="630"/>
      <c r="B113" s="646"/>
      <c r="C113" s="127">
        <v>2019</v>
      </c>
      <c r="D113" s="389"/>
      <c r="E113" s="390"/>
      <c r="F113" s="441"/>
      <c r="G113" s="442">
        <f t="shared" si="9"/>
        <v>0</v>
      </c>
      <c r="H113" s="389"/>
      <c r="I113" s="390"/>
      <c r="J113" s="35"/>
    </row>
    <row r="114" spans="1:19" x14ac:dyDescent="0.25">
      <c r="A114" s="630"/>
      <c r="B114" s="646"/>
      <c r="C114" s="127">
        <v>2020</v>
      </c>
      <c r="D114" s="389"/>
      <c r="E114" s="390"/>
      <c r="F114" s="441"/>
      <c r="G114" s="442">
        <f t="shared" si="9"/>
        <v>0</v>
      </c>
      <c r="H114" s="389"/>
      <c r="I114" s="390"/>
      <c r="J114" s="35"/>
    </row>
    <row r="115" spans="1:19" ht="14.25" customHeight="1" thickBot="1" x14ac:dyDescent="0.3">
      <c r="A115" s="647"/>
      <c r="B115" s="648"/>
      <c r="C115" s="134" t="s">
        <v>13</v>
      </c>
      <c r="D115" s="398">
        <f t="shared" ref="D115:J115" si="10">SUM(D108:D114)</f>
        <v>0</v>
      </c>
      <c r="E115" s="399">
        <f t="shared" si="10"/>
        <v>0</v>
      </c>
      <c r="F115" s="446">
        <f t="shared" si="10"/>
        <v>0</v>
      </c>
      <c r="G115" s="446">
        <f t="shared" si="10"/>
        <v>0</v>
      </c>
      <c r="H115" s="398">
        <f t="shared" si="10"/>
        <v>0</v>
      </c>
      <c r="I115" s="399">
        <f t="shared" si="10"/>
        <v>0</v>
      </c>
      <c r="J115" s="136">
        <f t="shared" si="10"/>
        <v>0</v>
      </c>
    </row>
    <row r="116" spans="1:19" ht="17.100000000000001" customHeight="1" thickBot="1" x14ac:dyDescent="0.3">
      <c r="A116" s="137"/>
      <c r="B116" s="114"/>
      <c r="C116" s="138"/>
      <c r="D116" s="447"/>
      <c r="H116" s="448"/>
      <c r="K116" s="75"/>
    </row>
    <row r="117" spans="1:19" s="10" customFormat="1" ht="78" customHeight="1" x14ac:dyDescent="0.3">
      <c r="A117" s="141" t="s">
        <v>65</v>
      </c>
      <c r="B117" s="338" t="s">
        <v>36</v>
      </c>
      <c r="C117" s="449" t="s">
        <v>5</v>
      </c>
      <c r="D117" s="450" t="s">
        <v>66</v>
      </c>
      <c r="E117" s="451" t="s">
        <v>67</v>
      </c>
      <c r="F117" s="451" t="s">
        <v>68</v>
      </c>
      <c r="G117" s="451" t="s">
        <v>69</v>
      </c>
      <c r="H117" s="451" t="s">
        <v>70</v>
      </c>
      <c r="I117" s="452" t="s">
        <v>71</v>
      </c>
      <c r="J117" s="452" t="s">
        <v>72</v>
      </c>
      <c r="K117" s="452" t="s">
        <v>73</v>
      </c>
    </row>
    <row r="118" spans="1:19" x14ac:dyDescent="0.25">
      <c r="A118" s="630"/>
      <c r="B118" s="646"/>
      <c r="C118" s="29">
        <v>2014</v>
      </c>
      <c r="D118" s="393"/>
      <c r="E118" s="390"/>
      <c r="F118" s="390"/>
      <c r="G118" s="390"/>
      <c r="H118" s="390"/>
      <c r="I118" s="453"/>
      <c r="J118" s="148">
        <f t="shared" ref="J118:K124" si="11">D118+F118+H118</f>
        <v>0</v>
      </c>
      <c r="K118" s="148">
        <f t="shared" si="11"/>
        <v>0</v>
      </c>
    </row>
    <row r="119" spans="1:19" x14ac:dyDescent="0.25">
      <c r="A119" s="630"/>
      <c r="B119" s="646"/>
      <c r="C119" s="29">
        <v>2015</v>
      </c>
      <c r="D119" s="393"/>
      <c r="E119" s="390"/>
      <c r="F119" s="390"/>
      <c r="G119" s="390"/>
      <c r="H119" s="390"/>
      <c r="I119" s="453"/>
      <c r="J119" s="148">
        <f t="shared" si="11"/>
        <v>0</v>
      </c>
      <c r="K119" s="148">
        <f t="shared" si="11"/>
        <v>0</v>
      </c>
    </row>
    <row r="120" spans="1:19" x14ac:dyDescent="0.25">
      <c r="A120" s="630"/>
      <c r="B120" s="646"/>
      <c r="C120" s="29">
        <v>2016</v>
      </c>
      <c r="D120" s="393"/>
      <c r="E120" s="390"/>
      <c r="F120" s="390"/>
      <c r="G120" s="390"/>
      <c r="H120" s="390"/>
      <c r="I120" s="453"/>
      <c r="J120" s="148">
        <f t="shared" si="11"/>
        <v>0</v>
      </c>
      <c r="K120" s="148">
        <f t="shared" si="11"/>
        <v>0</v>
      </c>
    </row>
    <row r="121" spans="1:19" x14ac:dyDescent="0.25">
      <c r="A121" s="630"/>
      <c r="B121" s="646"/>
      <c r="C121" s="29">
        <v>2017</v>
      </c>
      <c r="D121" s="397"/>
      <c r="E121" s="395"/>
      <c r="F121" s="395"/>
      <c r="G121" s="395"/>
      <c r="H121" s="395"/>
      <c r="I121" s="454"/>
      <c r="J121" s="148">
        <f t="shared" si="11"/>
        <v>0</v>
      </c>
      <c r="K121" s="148">
        <f t="shared" si="11"/>
        <v>0</v>
      </c>
    </row>
    <row r="122" spans="1:19" x14ac:dyDescent="0.25">
      <c r="A122" s="630"/>
      <c r="B122" s="646"/>
      <c r="C122" s="29">
        <v>2018</v>
      </c>
      <c r="D122" s="393"/>
      <c r="E122" s="390"/>
      <c r="F122" s="390"/>
      <c r="G122" s="390"/>
      <c r="H122" s="390"/>
      <c r="I122" s="453"/>
      <c r="J122" s="148">
        <f t="shared" si="11"/>
        <v>0</v>
      </c>
      <c r="K122" s="148">
        <f t="shared" si="11"/>
        <v>0</v>
      </c>
    </row>
    <row r="123" spans="1:19" x14ac:dyDescent="0.25">
      <c r="A123" s="630"/>
      <c r="B123" s="646"/>
      <c r="C123" s="29">
        <v>2019</v>
      </c>
      <c r="D123" s="393"/>
      <c r="E123" s="390"/>
      <c r="F123" s="390"/>
      <c r="G123" s="390"/>
      <c r="H123" s="390"/>
      <c r="I123" s="453"/>
      <c r="J123" s="148">
        <f t="shared" si="11"/>
        <v>0</v>
      </c>
      <c r="K123" s="148">
        <f t="shared" si="11"/>
        <v>0</v>
      </c>
    </row>
    <row r="124" spans="1:19" x14ac:dyDescent="0.25">
      <c r="A124" s="630"/>
      <c r="B124" s="646"/>
      <c r="C124" s="29">
        <v>2020</v>
      </c>
      <c r="D124" s="393"/>
      <c r="E124" s="390"/>
      <c r="F124" s="390"/>
      <c r="G124" s="390"/>
      <c r="H124" s="390"/>
      <c r="I124" s="453"/>
      <c r="J124" s="148">
        <f t="shared" si="11"/>
        <v>0</v>
      </c>
      <c r="K124" s="148">
        <f t="shared" si="11"/>
        <v>0</v>
      </c>
    </row>
    <row r="125" spans="1:19" ht="16.5" customHeight="1" thickBot="1" x14ac:dyDescent="0.3">
      <c r="A125" s="647"/>
      <c r="B125" s="648"/>
      <c r="C125" s="41" t="s">
        <v>13</v>
      </c>
      <c r="D125" s="400"/>
      <c r="E125" s="399">
        <f>SUM(E118:E124)</f>
        <v>0</v>
      </c>
      <c r="F125" s="399"/>
      <c r="G125" s="399">
        <f>SUM(G118:G124)</f>
        <v>0</v>
      </c>
      <c r="H125" s="399"/>
      <c r="I125" s="455">
        <f>SUM(I118:I124)</f>
        <v>0</v>
      </c>
      <c r="J125" s="47">
        <f>SUM(J118:J124)</f>
        <v>0</v>
      </c>
      <c r="K125" s="47">
        <f>SUM(K118:K124)</f>
        <v>0</v>
      </c>
    </row>
    <row r="126" spans="1:19" ht="18.95" customHeight="1" x14ac:dyDescent="0.25">
      <c r="A126" s="149"/>
      <c r="B126" s="114"/>
      <c r="C126" s="48"/>
      <c r="D126" s="402"/>
      <c r="S126" s="75"/>
    </row>
    <row r="127" spans="1:19" ht="21" x14ac:dyDescent="0.35">
      <c r="A127" s="150" t="s">
        <v>74</v>
      </c>
      <c r="B127" s="151"/>
      <c r="C127" s="150"/>
      <c r="D127" s="456"/>
      <c r="E127" s="456"/>
      <c r="F127" s="456"/>
      <c r="G127" s="456"/>
      <c r="H127" s="456"/>
      <c r="I127" s="456"/>
      <c r="J127" s="152"/>
      <c r="K127" s="152"/>
      <c r="L127" s="152"/>
      <c r="M127" s="152"/>
      <c r="N127" s="152"/>
      <c r="O127" s="152"/>
    </row>
    <row r="128" spans="1:19" ht="21.75" thickBot="1" x14ac:dyDescent="0.4">
      <c r="A128" s="91"/>
      <c r="B128" s="76"/>
    </row>
    <row r="129" spans="1:15" s="10" customFormat="1" ht="27" customHeight="1" x14ac:dyDescent="0.25">
      <c r="A129" s="649" t="s">
        <v>75</v>
      </c>
      <c r="B129" s="651" t="s">
        <v>36</v>
      </c>
      <c r="C129" s="760" t="s">
        <v>5</v>
      </c>
      <c r="D129" s="457" t="s">
        <v>77</v>
      </c>
      <c r="E129" s="458"/>
      <c r="F129" s="458"/>
      <c r="G129" s="459"/>
      <c r="H129" s="460"/>
      <c r="I129" s="627" t="s">
        <v>7</v>
      </c>
      <c r="J129" s="628"/>
      <c r="K129" s="628"/>
      <c r="L129" s="628"/>
      <c r="M129" s="628"/>
      <c r="N129" s="628"/>
      <c r="O129" s="629"/>
    </row>
    <row r="130" spans="1:15" s="10" customFormat="1" ht="90.75" customHeight="1" x14ac:dyDescent="0.25">
      <c r="A130" s="650"/>
      <c r="B130" s="652"/>
      <c r="C130" s="761"/>
      <c r="D130" s="461" t="s">
        <v>78</v>
      </c>
      <c r="E130" s="462" t="s">
        <v>79</v>
      </c>
      <c r="F130" s="462" t="s">
        <v>80</v>
      </c>
      <c r="G130" s="463" t="s">
        <v>81</v>
      </c>
      <c r="H130" s="464" t="s">
        <v>82</v>
      </c>
      <c r="I130" s="465" t="s">
        <v>14</v>
      </c>
      <c r="J130" s="466" t="s">
        <v>15</v>
      </c>
      <c r="K130" s="157" t="s">
        <v>16</v>
      </c>
      <c r="L130" s="157" t="s">
        <v>17</v>
      </c>
      <c r="M130" s="157" t="s">
        <v>28</v>
      </c>
      <c r="N130" s="158" t="s">
        <v>19</v>
      </c>
      <c r="O130" s="162" t="s">
        <v>20</v>
      </c>
    </row>
    <row r="131" spans="1:15" ht="19.5" customHeight="1" x14ac:dyDescent="0.25">
      <c r="A131" s="632" t="s">
        <v>286</v>
      </c>
      <c r="B131" s="631"/>
      <c r="C131" s="29">
        <v>2014</v>
      </c>
      <c r="D131" s="389"/>
      <c r="E131" s="390"/>
      <c r="F131" s="390"/>
      <c r="G131" s="442">
        <f>SUM(D131:F131)</f>
        <v>0</v>
      </c>
      <c r="H131" s="417"/>
      <c r="I131" s="393"/>
      <c r="J131" s="31"/>
      <c r="K131" s="31"/>
      <c r="L131" s="31"/>
      <c r="M131" s="31"/>
      <c r="N131" s="31"/>
      <c r="O131" s="35"/>
    </row>
    <row r="132" spans="1:15" ht="19.5" customHeight="1" x14ac:dyDescent="0.25">
      <c r="A132" s="632"/>
      <c r="B132" s="631"/>
      <c r="C132" s="29">
        <v>2015</v>
      </c>
      <c r="D132" s="389"/>
      <c r="E132" s="390"/>
      <c r="F132" s="390"/>
      <c r="G132" s="442">
        <f t="shared" ref="G132:G138" si="12">SUM(D132:F132)</f>
        <v>0</v>
      </c>
      <c r="H132" s="417"/>
      <c r="I132" s="393"/>
      <c r="J132" s="31"/>
      <c r="K132" s="31"/>
      <c r="L132" s="31"/>
      <c r="M132" s="31"/>
      <c r="N132" s="31"/>
      <c r="O132" s="35"/>
    </row>
    <row r="133" spans="1:15" ht="19.5" customHeight="1" x14ac:dyDescent="0.25">
      <c r="A133" s="632"/>
      <c r="B133" s="631"/>
      <c r="C133" s="29">
        <v>2016</v>
      </c>
      <c r="D133" s="389"/>
      <c r="E133" s="390"/>
      <c r="F133" s="390"/>
      <c r="G133" s="442">
        <f t="shared" si="12"/>
        <v>0</v>
      </c>
      <c r="H133" s="417"/>
      <c r="I133" s="393"/>
      <c r="J133" s="31"/>
      <c r="K133" s="31"/>
      <c r="L133" s="31"/>
      <c r="M133" s="31"/>
      <c r="N133" s="31"/>
      <c r="O133" s="35"/>
    </row>
    <row r="134" spans="1:15" ht="19.5" customHeight="1" x14ac:dyDescent="0.25">
      <c r="A134" s="632"/>
      <c r="B134" s="631"/>
      <c r="C134" s="29">
        <v>2017</v>
      </c>
      <c r="D134" s="394"/>
      <c r="E134" s="395"/>
      <c r="F134" s="395"/>
      <c r="G134" s="442">
        <f t="shared" si="12"/>
        <v>0</v>
      </c>
      <c r="H134" s="417"/>
      <c r="I134" s="397"/>
      <c r="J134" s="37"/>
      <c r="K134" s="37"/>
      <c r="L134" s="37"/>
      <c r="M134" s="37"/>
      <c r="N134" s="37"/>
      <c r="O134" s="40"/>
    </row>
    <row r="135" spans="1:15" ht="19.5" customHeight="1" x14ac:dyDescent="0.25">
      <c r="A135" s="632"/>
      <c r="B135" s="631"/>
      <c r="C135" s="29">
        <v>2018</v>
      </c>
      <c r="D135" s="389"/>
      <c r="E135" s="390"/>
      <c r="F135" s="390"/>
      <c r="G135" s="442">
        <f t="shared" si="12"/>
        <v>0</v>
      </c>
      <c r="H135" s="417"/>
      <c r="I135" s="393"/>
      <c r="J135" s="31"/>
      <c r="K135" s="31"/>
      <c r="L135" s="31"/>
      <c r="M135" s="31"/>
      <c r="N135" s="31"/>
      <c r="O135" s="35"/>
    </row>
    <row r="136" spans="1:15" ht="19.5" customHeight="1" x14ac:dyDescent="0.25">
      <c r="A136" s="632"/>
      <c r="B136" s="631"/>
      <c r="C136" s="29">
        <v>2019</v>
      </c>
      <c r="D136" s="389"/>
      <c r="E136" s="390"/>
      <c r="F136" s="390"/>
      <c r="G136" s="442"/>
      <c r="H136" s="417"/>
      <c r="I136" s="393"/>
      <c r="J136" s="31"/>
      <c r="K136" s="31"/>
      <c r="L136" s="31"/>
      <c r="M136" s="31"/>
      <c r="N136" s="31"/>
      <c r="O136" s="35"/>
    </row>
    <row r="137" spans="1:15" ht="19.5" customHeight="1" x14ac:dyDescent="0.25">
      <c r="A137" s="632"/>
      <c r="B137" s="631"/>
      <c r="C137" s="29">
        <v>2020</v>
      </c>
      <c r="D137" s="389">
        <v>1</v>
      </c>
      <c r="E137" s="390">
        <v>2</v>
      </c>
      <c r="F137" s="390">
        <v>15</v>
      </c>
      <c r="G137" s="442">
        <f t="shared" si="12"/>
        <v>18</v>
      </c>
      <c r="H137" s="417">
        <v>25</v>
      </c>
      <c r="I137" s="393">
        <v>7</v>
      </c>
      <c r="J137" s="31"/>
      <c r="K137" s="31"/>
      <c r="L137" s="31"/>
      <c r="M137" s="31">
        <v>11</v>
      </c>
      <c r="N137" s="31"/>
      <c r="O137" s="35"/>
    </row>
    <row r="138" spans="1:15" ht="17.25" customHeight="1" thickBot="1" x14ac:dyDescent="0.3">
      <c r="A138" s="633"/>
      <c r="B138" s="634"/>
      <c r="C138" s="41" t="s">
        <v>13</v>
      </c>
      <c r="D138" s="398">
        <f>SUM(D131:D137)</f>
        <v>1</v>
      </c>
      <c r="E138" s="399">
        <f>SUM(E131:E137)</f>
        <v>2</v>
      </c>
      <c r="F138" s="399">
        <f>SUM(F131:F137)</f>
        <v>15</v>
      </c>
      <c r="G138" s="399">
        <f t="shared" si="12"/>
        <v>18</v>
      </c>
      <c r="H138" s="467">
        <f t="shared" ref="H138:O138" si="13">SUM(H131:H137)</f>
        <v>25</v>
      </c>
      <c r="I138" s="400">
        <f t="shared" si="13"/>
        <v>7</v>
      </c>
      <c r="J138" s="43">
        <f t="shared" si="13"/>
        <v>0</v>
      </c>
      <c r="K138" s="43">
        <f t="shared" si="13"/>
        <v>0</v>
      </c>
      <c r="L138" s="43">
        <f t="shared" si="13"/>
        <v>0</v>
      </c>
      <c r="M138" s="43">
        <f t="shared" si="13"/>
        <v>11</v>
      </c>
      <c r="N138" s="43">
        <f t="shared" si="13"/>
        <v>0</v>
      </c>
      <c r="O138" s="47">
        <f t="shared" si="13"/>
        <v>0</v>
      </c>
    </row>
    <row r="139" spans="1:15" ht="15.75" thickBot="1" x14ac:dyDescent="0.3">
      <c r="B139" s="9"/>
    </row>
    <row r="140" spans="1:15" ht="19.5" customHeight="1" x14ac:dyDescent="0.25">
      <c r="A140" s="635" t="s">
        <v>83</v>
      </c>
      <c r="B140" s="637" t="s">
        <v>84</v>
      </c>
      <c r="C140" s="758" t="s">
        <v>5</v>
      </c>
      <c r="D140" s="758" t="s">
        <v>77</v>
      </c>
      <c r="E140" s="758"/>
      <c r="F140" s="758"/>
      <c r="G140" s="759"/>
      <c r="H140" s="642" t="s">
        <v>85</v>
      </c>
      <c r="I140" s="639"/>
      <c r="J140" s="639"/>
      <c r="K140" s="639"/>
      <c r="L140" s="643"/>
    </row>
    <row r="141" spans="1:15" ht="64.5" x14ac:dyDescent="0.25">
      <c r="A141" s="636"/>
      <c r="B141" s="638"/>
      <c r="C141" s="762"/>
      <c r="D141" s="468" t="s">
        <v>86</v>
      </c>
      <c r="E141" s="469" t="s">
        <v>87</v>
      </c>
      <c r="F141" s="468" t="s">
        <v>88</v>
      </c>
      <c r="G141" s="470" t="s">
        <v>89</v>
      </c>
      <c r="H141" s="471" t="s">
        <v>90</v>
      </c>
      <c r="I141" s="468" t="s">
        <v>91</v>
      </c>
      <c r="J141" s="164" t="s">
        <v>92</v>
      </c>
      <c r="K141" s="164" t="s">
        <v>93</v>
      </c>
      <c r="L141" s="168" t="s">
        <v>153</v>
      </c>
    </row>
    <row r="142" spans="1:15" ht="18" customHeight="1" x14ac:dyDescent="0.25">
      <c r="A142" s="632" t="s">
        <v>287</v>
      </c>
      <c r="B142" s="631"/>
      <c r="C142" s="169">
        <v>2014</v>
      </c>
      <c r="D142" s="472"/>
      <c r="E142" s="411"/>
      <c r="F142" s="411"/>
      <c r="G142" s="473">
        <f>SUM(D142:F142)</f>
        <v>0</v>
      </c>
      <c r="H142" s="410"/>
      <c r="I142" s="411"/>
      <c r="J142" s="67"/>
      <c r="K142" s="67"/>
      <c r="L142" s="68"/>
    </row>
    <row r="143" spans="1:15" ht="18" customHeight="1" x14ac:dyDescent="0.25">
      <c r="A143" s="632"/>
      <c r="B143" s="631"/>
      <c r="C143" s="29">
        <v>2015</v>
      </c>
      <c r="D143" s="389"/>
      <c r="E143" s="390"/>
      <c r="F143" s="390"/>
      <c r="G143" s="473">
        <f t="shared" ref="G143:G148" si="14">SUM(D143:F143)</f>
        <v>0</v>
      </c>
      <c r="H143" s="393"/>
      <c r="I143" s="390"/>
      <c r="J143" s="31"/>
      <c r="K143" s="31"/>
      <c r="L143" s="35"/>
    </row>
    <row r="144" spans="1:15" ht="18" customHeight="1" x14ac:dyDescent="0.25">
      <c r="A144" s="632"/>
      <c r="B144" s="631"/>
      <c r="C144" s="29">
        <v>2016</v>
      </c>
      <c r="D144" s="389"/>
      <c r="E144" s="390"/>
      <c r="F144" s="390"/>
      <c r="G144" s="473">
        <f t="shared" si="14"/>
        <v>0</v>
      </c>
      <c r="H144" s="393"/>
      <c r="I144" s="390"/>
      <c r="J144" s="31"/>
      <c r="K144" s="31"/>
      <c r="L144" s="35"/>
    </row>
    <row r="145" spans="1:12" ht="18" customHeight="1" x14ac:dyDescent="0.25">
      <c r="A145" s="632"/>
      <c r="B145" s="631"/>
      <c r="C145" s="29">
        <v>2017</v>
      </c>
      <c r="D145" s="394"/>
      <c r="E145" s="395"/>
      <c r="F145" s="395"/>
      <c r="G145" s="473">
        <f t="shared" si="14"/>
        <v>0</v>
      </c>
      <c r="H145" s="397"/>
      <c r="I145" s="395"/>
      <c r="J145" s="37"/>
      <c r="K145" s="37"/>
      <c r="L145" s="40"/>
    </row>
    <row r="146" spans="1:12" ht="18" customHeight="1" x14ac:dyDescent="0.25">
      <c r="A146" s="632"/>
      <c r="B146" s="631"/>
      <c r="C146" s="29">
        <v>2018</v>
      </c>
      <c r="D146" s="389"/>
      <c r="E146" s="390"/>
      <c r="F146" s="390"/>
      <c r="G146" s="473">
        <f t="shared" si="14"/>
        <v>0</v>
      </c>
      <c r="H146" s="393"/>
      <c r="I146" s="390"/>
      <c r="J146" s="31"/>
      <c r="K146" s="31"/>
      <c r="L146" s="35"/>
    </row>
    <row r="147" spans="1:12" ht="18" customHeight="1" x14ac:dyDescent="0.25">
      <c r="A147" s="632"/>
      <c r="B147" s="631"/>
      <c r="C147" s="29">
        <v>2019</v>
      </c>
      <c r="D147" s="389"/>
      <c r="E147" s="390"/>
      <c r="F147" s="390"/>
      <c r="G147" s="473">
        <f>SUM(D147:F147)</f>
        <v>0</v>
      </c>
      <c r="H147" s="393"/>
      <c r="I147" s="390"/>
      <c r="J147" s="31"/>
      <c r="K147" s="31"/>
      <c r="L147" s="35"/>
    </row>
    <row r="148" spans="1:12" ht="18" customHeight="1" x14ac:dyDescent="0.25">
      <c r="A148" s="632"/>
      <c r="B148" s="631"/>
      <c r="C148" s="29">
        <v>2020</v>
      </c>
      <c r="D148" s="389">
        <v>32</v>
      </c>
      <c r="E148" s="390">
        <v>49</v>
      </c>
      <c r="F148" s="390">
        <v>817</v>
      </c>
      <c r="G148" s="473">
        <f t="shared" si="14"/>
        <v>898</v>
      </c>
      <c r="H148" s="393"/>
      <c r="I148" s="390"/>
      <c r="J148" s="31">
        <f>7+75+6+20+9</f>
        <v>117</v>
      </c>
      <c r="K148" s="31">
        <f>G148-J148</f>
        <v>781</v>
      </c>
      <c r="L148" s="35"/>
    </row>
    <row r="149" spans="1:12" ht="18" customHeight="1" thickBot="1" x14ac:dyDescent="0.3">
      <c r="A149" s="633"/>
      <c r="B149" s="634"/>
      <c r="C149" s="41" t="s">
        <v>13</v>
      </c>
      <c r="D149" s="398">
        <f t="shared" ref="D149:L149" si="15">SUM(D142:D148)</f>
        <v>32</v>
      </c>
      <c r="E149" s="399">
        <f t="shared" si="15"/>
        <v>49</v>
      </c>
      <c r="F149" s="399">
        <f t="shared" si="15"/>
        <v>817</v>
      </c>
      <c r="G149" s="404">
        <f t="shared" si="15"/>
        <v>898</v>
      </c>
      <c r="H149" s="400">
        <f t="shared" si="15"/>
        <v>0</v>
      </c>
      <c r="I149" s="399">
        <f t="shared" si="15"/>
        <v>0</v>
      </c>
      <c r="J149" s="43">
        <f t="shared" si="15"/>
        <v>117</v>
      </c>
      <c r="K149" s="43">
        <f t="shared" si="15"/>
        <v>781</v>
      </c>
      <c r="L149" s="47">
        <f t="shared" si="15"/>
        <v>0</v>
      </c>
    </row>
    <row r="150" spans="1:12" x14ac:dyDescent="0.25">
      <c r="B150" s="9"/>
    </row>
    <row r="151" spans="1:12" x14ac:dyDescent="0.25">
      <c r="B151" s="9"/>
    </row>
    <row r="152" spans="1:12" ht="21" x14ac:dyDescent="0.35">
      <c r="A152" s="172" t="s">
        <v>288</v>
      </c>
      <c r="B152" s="55"/>
      <c r="C152" s="54"/>
      <c r="D152" s="405"/>
      <c r="E152" s="405"/>
      <c r="F152" s="405"/>
      <c r="G152" s="405"/>
      <c r="H152" s="405"/>
      <c r="I152" s="405"/>
      <c r="J152" s="56"/>
      <c r="K152" s="56"/>
      <c r="L152" s="56"/>
    </row>
    <row r="153" spans="1:12" ht="15.75" thickBot="1" x14ac:dyDescent="0.3">
      <c r="A153" s="75"/>
      <c r="B153" s="76"/>
    </row>
    <row r="154" spans="1:12" s="10" customFormat="1" ht="63.75" x14ac:dyDescent="0.3">
      <c r="A154" s="173" t="s">
        <v>96</v>
      </c>
      <c r="B154" s="174" t="s">
        <v>97</v>
      </c>
      <c r="C154" s="474" t="s">
        <v>5</v>
      </c>
      <c r="D154" s="475" t="s">
        <v>99</v>
      </c>
      <c r="E154" s="476" t="s">
        <v>100</v>
      </c>
      <c r="F154" s="476" t="s">
        <v>101</v>
      </c>
      <c r="G154" s="477" t="s">
        <v>102</v>
      </c>
      <c r="H154" s="403"/>
      <c r="I154" s="403"/>
    </row>
    <row r="155" spans="1:12" ht="15" customHeight="1" x14ac:dyDescent="0.25">
      <c r="A155" s="623" t="s">
        <v>21</v>
      </c>
      <c r="B155" s="624"/>
      <c r="C155" s="29">
        <v>2014</v>
      </c>
      <c r="D155" s="389"/>
      <c r="E155" s="390"/>
      <c r="F155" s="390"/>
      <c r="G155" s="453"/>
    </row>
    <row r="156" spans="1:12" x14ac:dyDescent="0.25">
      <c r="A156" s="623"/>
      <c r="B156" s="624"/>
      <c r="C156" s="29">
        <v>2015</v>
      </c>
      <c r="D156" s="389"/>
      <c r="E156" s="390"/>
      <c r="F156" s="390"/>
      <c r="G156" s="453"/>
    </row>
    <row r="157" spans="1:12" x14ac:dyDescent="0.25">
      <c r="A157" s="623"/>
      <c r="B157" s="624"/>
      <c r="C157" s="29">
        <v>2016</v>
      </c>
      <c r="D157" s="389"/>
      <c r="E157" s="390"/>
      <c r="F157" s="390"/>
      <c r="G157" s="453"/>
    </row>
    <row r="158" spans="1:12" x14ac:dyDescent="0.25">
      <c r="A158" s="623"/>
      <c r="B158" s="624"/>
      <c r="C158" s="29">
        <v>2017</v>
      </c>
      <c r="D158" s="394"/>
      <c r="E158" s="395"/>
      <c r="F158" s="395"/>
      <c r="G158" s="454"/>
    </row>
    <row r="159" spans="1:12" x14ac:dyDescent="0.25">
      <c r="A159" s="623"/>
      <c r="B159" s="624"/>
      <c r="C159" s="29">
        <v>2018</v>
      </c>
      <c r="D159" s="389"/>
      <c r="E159" s="390"/>
      <c r="F159" s="390"/>
      <c r="G159" s="453"/>
    </row>
    <row r="160" spans="1:12" x14ac:dyDescent="0.25">
      <c r="A160" s="623"/>
      <c r="B160" s="624"/>
      <c r="C160" s="29">
        <v>2019</v>
      </c>
      <c r="D160" s="389"/>
      <c r="E160" s="390"/>
      <c r="F160" s="390"/>
      <c r="G160" s="453"/>
    </row>
    <row r="161" spans="1:9" x14ac:dyDescent="0.25">
      <c r="A161" s="623"/>
      <c r="B161" s="624"/>
      <c r="C161" s="29">
        <v>2020</v>
      </c>
      <c r="D161" s="478"/>
      <c r="E161" s="479"/>
      <c r="F161" s="479"/>
      <c r="G161" s="480"/>
    </row>
    <row r="162" spans="1:9" ht="15.75" thickBot="1" x14ac:dyDescent="0.3">
      <c r="A162" s="625"/>
      <c r="B162" s="626"/>
      <c r="C162" s="41" t="s">
        <v>13</v>
      </c>
      <c r="D162" s="398">
        <f>SUM(D155:D160)</f>
        <v>0</v>
      </c>
      <c r="E162" s="399">
        <f>SUM(E155:E160)</f>
        <v>0</v>
      </c>
      <c r="F162" s="399">
        <f>SUM(F155:F160)</f>
        <v>0</v>
      </c>
      <c r="G162" s="455">
        <f>SUM(G155:G160)</f>
        <v>0</v>
      </c>
    </row>
    <row r="163" spans="1:9" x14ac:dyDescent="0.25">
      <c r="B163" s="9"/>
    </row>
    <row r="164" spans="1:9" ht="15.75" thickBot="1" x14ac:dyDescent="0.3">
      <c r="B164" s="9"/>
    </row>
    <row r="165" spans="1:9" ht="18.75" x14ac:dyDescent="0.3">
      <c r="A165" s="182" t="s">
        <v>103</v>
      </c>
      <c r="B165" s="183" t="s">
        <v>104</v>
      </c>
      <c r="C165" s="184">
        <v>2014</v>
      </c>
      <c r="D165" s="481">
        <v>2015</v>
      </c>
      <c r="E165" s="481">
        <v>2016</v>
      </c>
      <c r="F165" s="481">
        <v>2017</v>
      </c>
      <c r="G165" s="481">
        <v>2018</v>
      </c>
      <c r="H165" s="481">
        <v>2019</v>
      </c>
      <c r="I165" s="482">
        <v>2020</v>
      </c>
    </row>
    <row r="166" spans="1:9" ht="53.25" customHeight="1" x14ac:dyDescent="0.25">
      <c r="A166" s="186" t="s">
        <v>105</v>
      </c>
      <c r="B166" s="755" t="s">
        <v>289</v>
      </c>
      <c r="C166" s="483">
        <f>SUM(C167:C169)</f>
        <v>0</v>
      </c>
      <c r="D166" s="483">
        <f t="shared" ref="D166:F166" si="16">SUM(D167:D169)</f>
        <v>0</v>
      </c>
      <c r="E166" s="483">
        <f t="shared" si="16"/>
        <v>0</v>
      </c>
      <c r="F166" s="483">
        <f t="shared" si="16"/>
        <v>0</v>
      </c>
      <c r="G166" s="483">
        <v>0</v>
      </c>
      <c r="H166" s="483">
        <v>0</v>
      </c>
      <c r="I166" s="484">
        <v>448484.17</v>
      </c>
    </row>
    <row r="167" spans="1:9" ht="53.25" customHeight="1" x14ac:dyDescent="0.25">
      <c r="A167" s="190" t="s">
        <v>106</v>
      </c>
      <c r="B167" s="756"/>
      <c r="C167" s="220"/>
      <c r="D167" s="485"/>
      <c r="E167" s="485"/>
      <c r="F167" s="486"/>
      <c r="G167" s="485"/>
      <c r="H167" s="485"/>
      <c r="I167" s="487">
        <f>I166</f>
        <v>448484.17</v>
      </c>
    </row>
    <row r="168" spans="1:9" ht="53.25" customHeight="1" x14ac:dyDescent="0.25">
      <c r="A168" s="190" t="s">
        <v>107</v>
      </c>
      <c r="B168" s="756"/>
      <c r="C168" s="220"/>
      <c r="D168" s="485"/>
      <c r="E168" s="485"/>
      <c r="F168" s="486"/>
      <c r="G168" s="485"/>
      <c r="H168" s="485"/>
      <c r="I168" s="487"/>
    </row>
    <row r="169" spans="1:9" ht="53.25" customHeight="1" x14ac:dyDescent="0.25">
      <c r="A169" s="190" t="s">
        <v>108</v>
      </c>
      <c r="B169" s="756"/>
      <c r="C169" s="220"/>
      <c r="D169" s="485"/>
      <c r="E169" s="485"/>
      <c r="F169" s="486"/>
      <c r="G169" s="485"/>
      <c r="H169" s="485"/>
      <c r="I169" s="487"/>
    </row>
    <row r="170" spans="1:9" ht="53.25" customHeight="1" x14ac:dyDescent="0.25">
      <c r="A170" s="186" t="s">
        <v>109</v>
      </c>
      <c r="B170" s="756"/>
      <c r="C170" s="220"/>
      <c r="D170" s="485"/>
      <c r="E170" s="485"/>
      <c r="F170" s="486"/>
      <c r="G170" s="488"/>
      <c r="H170" s="488"/>
      <c r="I170" s="487">
        <v>278208.38</v>
      </c>
    </row>
    <row r="171" spans="1:9" ht="75.75" customHeight="1" thickBot="1" x14ac:dyDescent="0.3">
      <c r="A171" s="195" t="s">
        <v>110</v>
      </c>
      <c r="B171" s="757"/>
      <c r="C171" s="489">
        <f t="shared" ref="C171:I171" si="17">C166+C170</f>
        <v>0</v>
      </c>
      <c r="D171" s="489">
        <f t="shared" si="17"/>
        <v>0</v>
      </c>
      <c r="E171" s="489">
        <f t="shared" si="17"/>
        <v>0</v>
      </c>
      <c r="F171" s="489">
        <f t="shared" si="17"/>
        <v>0</v>
      </c>
      <c r="G171" s="490">
        <v>0</v>
      </c>
      <c r="H171" s="489">
        <v>0</v>
      </c>
      <c r="I171" s="491">
        <f t="shared" si="17"/>
        <v>726692.55</v>
      </c>
    </row>
  </sheetData>
  <mergeCells count="60">
    <mergeCell ref="E34:K34"/>
    <mergeCell ref="A36:B43"/>
    <mergeCell ref="B10:B11"/>
    <mergeCell ref="C10:C11"/>
    <mergeCell ref="A12:B19"/>
    <mergeCell ref="B21:B22"/>
    <mergeCell ref="C21:C22"/>
    <mergeCell ref="A23:B30"/>
    <mergeCell ref="A34:A35"/>
    <mergeCell ref="B34:B35"/>
    <mergeCell ref="C34:C35"/>
    <mergeCell ref="D34:D35"/>
    <mergeCell ref="A48:A49"/>
    <mergeCell ref="B48:B49"/>
    <mergeCell ref="C48:C49"/>
    <mergeCell ref="D48:D49"/>
    <mergeCell ref="E48:K48"/>
    <mergeCell ref="F61:L61"/>
    <mergeCell ref="A63:B70"/>
    <mergeCell ref="A72:A73"/>
    <mergeCell ref="B72:B73"/>
    <mergeCell ref="C72:C73"/>
    <mergeCell ref="D72:D73"/>
    <mergeCell ref="E72:K72"/>
    <mergeCell ref="A50:B57"/>
    <mergeCell ref="D94:G94"/>
    <mergeCell ref="A96:B102"/>
    <mergeCell ref="A74:B81"/>
    <mergeCell ref="A83:A84"/>
    <mergeCell ref="B83:B84"/>
    <mergeCell ref="C83:C84"/>
    <mergeCell ref="D83:D84"/>
    <mergeCell ref="E83:K83"/>
    <mergeCell ref="A85:B92"/>
    <mergeCell ref="A94:A95"/>
    <mergeCell ref="B94:B95"/>
    <mergeCell ref="C94:C95"/>
    <mergeCell ref="A61:A62"/>
    <mergeCell ref="B61:B62"/>
    <mergeCell ref="C61:C62"/>
    <mergeCell ref="A106:A107"/>
    <mergeCell ref="B106:B107"/>
    <mergeCell ref="C106:C107"/>
    <mergeCell ref="D106:F106"/>
    <mergeCell ref="H106:J106"/>
    <mergeCell ref="D140:G140"/>
    <mergeCell ref="H140:L140"/>
    <mergeCell ref="A142:B149"/>
    <mergeCell ref="A118:B125"/>
    <mergeCell ref="A129:A130"/>
    <mergeCell ref="B129:B130"/>
    <mergeCell ref="C129:C130"/>
    <mergeCell ref="I129:O129"/>
    <mergeCell ref="A131:B138"/>
    <mergeCell ref="C140:C141"/>
    <mergeCell ref="A108:B115"/>
    <mergeCell ref="A155:B162"/>
    <mergeCell ref="B166:B171"/>
    <mergeCell ref="A140:A141"/>
    <mergeCell ref="B140:B141"/>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S171"/>
  <sheetViews>
    <sheetView topLeftCell="C67" workbookViewId="0">
      <selection activeCell="F19" sqref="F19:G19"/>
    </sheetView>
  </sheetViews>
  <sheetFormatPr defaultColWidth="8.85546875" defaultRowHeight="15" x14ac:dyDescent="0.25"/>
  <cols>
    <col min="1" max="1" width="87.28515625" customWidth="1"/>
    <col min="2" max="2" width="29.42578125" customWidth="1"/>
    <col min="3" max="3" width="15.7109375" customWidth="1"/>
    <col min="4" max="4" width="16.140625" customWidth="1"/>
    <col min="5" max="5" width="15.28515625" customWidth="1"/>
    <col min="6" max="6" width="18.42578125" customWidth="1"/>
    <col min="7" max="7" width="15.85546875" customWidth="1"/>
    <col min="8" max="8" width="16" customWidth="1"/>
    <col min="9" max="9" width="16.42578125" customWidth="1"/>
    <col min="10" max="10" width="17" customWidth="1"/>
    <col min="11" max="11" width="16.85546875" customWidth="1"/>
    <col min="12" max="12" width="17" customWidth="1"/>
    <col min="13" max="13" width="15.42578125" customWidth="1"/>
    <col min="14" max="14" width="14.85546875" customWidth="1"/>
    <col min="15" max="15" width="13.140625" customWidth="1"/>
    <col min="16" max="17" width="11.85546875" customWidth="1"/>
    <col min="18" max="18" width="12" customWidth="1"/>
  </cols>
  <sheetData>
    <row r="1" spans="1:17" s="1" customFormat="1" ht="31.5" x14ac:dyDescent="0.5">
      <c r="A1" s="1" t="s">
        <v>0</v>
      </c>
    </row>
    <row r="2" spans="1:17" s="2" customFormat="1" ht="15.75" x14ac:dyDescent="0.25"/>
    <row r="3" spans="1:17" s="2" customFormat="1" ht="15.75" x14ac:dyDescent="0.25">
      <c r="A3" s="3" t="s">
        <v>1</v>
      </c>
    </row>
    <row r="4" spans="1:17" s="2" customFormat="1" ht="15.75" x14ac:dyDescent="0.25">
      <c r="A4" s="4" t="s">
        <v>290</v>
      </c>
    </row>
    <row r="5" spans="1:17" s="2" customFormat="1" ht="15.75" x14ac:dyDescent="0.25">
      <c r="A5" s="5" t="s">
        <v>291</v>
      </c>
    </row>
    <row r="6" spans="1:17" s="2" customFormat="1" ht="15.75" x14ac:dyDescent="0.25"/>
    <row r="8" spans="1:17" ht="21" x14ac:dyDescent="0.35">
      <c r="A8" s="6" t="s">
        <v>3</v>
      </c>
      <c r="B8" s="7"/>
      <c r="C8" s="8"/>
      <c r="D8" s="8"/>
      <c r="E8" s="8"/>
      <c r="F8" s="8"/>
      <c r="G8" s="8"/>
      <c r="H8" s="8"/>
      <c r="I8" s="8"/>
      <c r="J8" s="8"/>
      <c r="K8" s="8"/>
      <c r="L8" s="8"/>
      <c r="M8" s="8"/>
      <c r="N8" s="8"/>
    </row>
    <row r="9" spans="1:17" ht="15.75" thickBot="1" x14ac:dyDescent="0.3">
      <c r="B9" s="9"/>
      <c r="O9" s="10"/>
      <c r="P9" s="10"/>
    </row>
    <row r="10" spans="1:17" s="10" customFormat="1" ht="18.75" x14ac:dyDescent="0.3">
      <c r="A10" s="11"/>
      <c r="B10" s="690" t="s">
        <v>4</v>
      </c>
      <c r="C10" s="692" t="s">
        <v>5</v>
      </c>
      <c r="D10" s="12"/>
      <c r="E10" s="13"/>
      <c r="F10" s="14" t="s">
        <v>6</v>
      </c>
      <c r="G10" s="15"/>
      <c r="H10" s="16"/>
      <c r="I10" s="17" t="s">
        <v>7</v>
      </c>
      <c r="J10" s="13"/>
      <c r="K10" s="13"/>
      <c r="L10" s="13"/>
      <c r="M10" s="13"/>
      <c r="N10" s="13"/>
      <c r="O10" s="18"/>
    </row>
    <row r="11" spans="1:17" s="10" customFormat="1" ht="90" customHeight="1" x14ac:dyDescent="0.3">
      <c r="A11" s="19" t="s">
        <v>8</v>
      </c>
      <c r="B11" s="691"/>
      <c r="C11" s="693"/>
      <c r="D11" s="20" t="s">
        <v>9</v>
      </c>
      <c r="E11" s="21" t="s">
        <v>10</v>
      </c>
      <c r="F11" s="22" t="s">
        <v>11</v>
      </c>
      <c r="G11" s="23" t="s">
        <v>12</v>
      </c>
      <c r="H11" s="24" t="s">
        <v>13</v>
      </c>
      <c r="I11" s="25" t="s">
        <v>14</v>
      </c>
      <c r="J11" s="26" t="s">
        <v>15</v>
      </c>
      <c r="K11" s="26" t="s">
        <v>16</v>
      </c>
      <c r="L11" s="27" t="s">
        <v>17</v>
      </c>
      <c r="M11" s="27" t="s">
        <v>18</v>
      </c>
      <c r="N11" s="27" t="s">
        <v>19</v>
      </c>
      <c r="O11" s="28" t="s">
        <v>20</v>
      </c>
    </row>
    <row r="12" spans="1:17" ht="15" customHeight="1" x14ac:dyDescent="0.25">
      <c r="A12" s="630" t="s">
        <v>292</v>
      </c>
      <c r="B12" s="646"/>
      <c r="C12" s="29">
        <v>2014</v>
      </c>
      <c r="D12" s="30"/>
      <c r="E12" s="31"/>
      <c r="F12" s="31"/>
      <c r="G12" s="32"/>
      <c r="H12" s="33">
        <f>SUM(D12:G12)</f>
        <v>0</v>
      </c>
      <c r="I12" s="34"/>
      <c r="J12" s="31"/>
      <c r="K12" s="31"/>
      <c r="L12" s="31"/>
      <c r="M12" s="31"/>
      <c r="N12" s="31"/>
      <c r="O12" s="35"/>
      <c r="P12" s="10"/>
      <c r="Q12" s="10"/>
    </row>
    <row r="13" spans="1:17" x14ac:dyDescent="0.25">
      <c r="A13" s="630"/>
      <c r="B13" s="646"/>
      <c r="C13" s="29">
        <v>2015</v>
      </c>
      <c r="D13" s="30"/>
      <c r="E13" s="31"/>
      <c r="F13" s="31"/>
      <c r="G13" s="32"/>
      <c r="H13" s="33">
        <f t="shared" ref="H13:H18" si="0">SUM(D13:G13)</f>
        <v>0</v>
      </c>
      <c r="I13" s="34"/>
      <c r="J13" s="31"/>
      <c r="K13" s="31"/>
      <c r="L13" s="31"/>
      <c r="M13" s="31"/>
      <c r="N13" s="31"/>
      <c r="O13" s="35"/>
      <c r="P13" s="10"/>
      <c r="Q13" s="10"/>
    </row>
    <row r="14" spans="1:17" x14ac:dyDescent="0.25">
      <c r="A14" s="630"/>
      <c r="B14" s="646"/>
      <c r="C14" s="29">
        <v>2016</v>
      </c>
      <c r="D14" s="30"/>
      <c r="E14" s="31"/>
      <c r="F14" s="31"/>
      <c r="G14" s="32"/>
      <c r="H14" s="33">
        <f t="shared" si="0"/>
        <v>0</v>
      </c>
      <c r="I14" s="34"/>
      <c r="J14" s="31"/>
      <c r="K14" s="31"/>
      <c r="L14" s="31"/>
      <c r="M14" s="31"/>
      <c r="N14" s="31"/>
      <c r="O14" s="35"/>
      <c r="P14" s="10"/>
      <c r="Q14" s="10"/>
    </row>
    <row r="15" spans="1:17" x14ac:dyDescent="0.25">
      <c r="A15" s="630"/>
      <c r="B15" s="646"/>
      <c r="C15" s="29">
        <v>2017</v>
      </c>
      <c r="D15" s="36"/>
      <c r="E15" s="37"/>
      <c r="F15" s="37"/>
      <c r="G15" s="38"/>
      <c r="H15" s="33">
        <f t="shared" si="0"/>
        <v>0</v>
      </c>
      <c r="I15" s="39"/>
      <c r="J15" s="37"/>
      <c r="K15" s="37"/>
      <c r="L15" s="37"/>
      <c r="M15" s="37"/>
      <c r="N15" s="37"/>
      <c r="O15" s="40"/>
      <c r="P15" s="10"/>
      <c r="Q15" s="10"/>
    </row>
    <row r="16" spans="1:17" x14ac:dyDescent="0.25">
      <c r="A16" s="630"/>
      <c r="B16" s="646"/>
      <c r="C16" s="29">
        <v>2018</v>
      </c>
      <c r="D16" s="30"/>
      <c r="E16" s="31"/>
      <c r="F16" s="31"/>
      <c r="G16" s="32"/>
      <c r="H16" s="33">
        <f t="shared" si="0"/>
        <v>0</v>
      </c>
      <c r="I16" s="34"/>
      <c r="J16" s="31"/>
      <c r="K16" s="31"/>
      <c r="L16" s="31"/>
      <c r="M16" s="31"/>
      <c r="N16" s="31"/>
      <c r="O16" s="35"/>
      <c r="P16" s="10"/>
      <c r="Q16" s="10"/>
    </row>
    <row r="17" spans="1:17" x14ac:dyDescent="0.25">
      <c r="A17" s="630"/>
      <c r="B17" s="646"/>
      <c r="C17" s="29">
        <v>2019</v>
      </c>
      <c r="D17" s="30"/>
      <c r="E17" s="31"/>
      <c r="F17" s="31"/>
      <c r="G17" s="32"/>
      <c r="H17" s="33">
        <f t="shared" si="0"/>
        <v>0</v>
      </c>
      <c r="I17" s="34"/>
      <c r="J17" s="31"/>
      <c r="K17" s="31"/>
      <c r="L17" s="31"/>
      <c r="M17" s="31"/>
      <c r="N17" s="31"/>
      <c r="O17" s="35"/>
      <c r="P17" s="10"/>
      <c r="Q17" s="10"/>
    </row>
    <row r="18" spans="1:17" x14ac:dyDescent="0.25">
      <c r="A18" s="630"/>
      <c r="B18" s="646"/>
      <c r="C18" s="29">
        <v>2020</v>
      </c>
      <c r="D18" s="30">
        <v>17</v>
      </c>
      <c r="E18" s="31"/>
      <c r="F18" s="31"/>
      <c r="G18" s="32">
        <v>1</v>
      </c>
      <c r="H18" s="33">
        <f t="shared" si="0"/>
        <v>18</v>
      </c>
      <c r="I18" s="34">
        <v>18</v>
      </c>
      <c r="J18" s="31"/>
      <c r="K18" s="31"/>
      <c r="L18" s="31"/>
      <c r="M18" s="31"/>
      <c r="N18" s="31"/>
      <c r="O18" s="35"/>
      <c r="P18" s="10"/>
      <c r="Q18" s="10"/>
    </row>
    <row r="19" spans="1:17" ht="144.75" customHeight="1" thickBot="1" x14ac:dyDescent="0.3">
      <c r="A19" s="647"/>
      <c r="B19" s="648"/>
      <c r="C19" s="41" t="s">
        <v>13</v>
      </c>
      <c r="D19" s="42">
        <f>SUM(D12:D18)</f>
        <v>17</v>
      </c>
      <c r="E19" s="43">
        <f>SUM(E12:E18)</f>
        <v>0</v>
      </c>
      <c r="F19" s="43">
        <f>SUM(F12:F18)</f>
        <v>0</v>
      </c>
      <c r="G19" s="43">
        <f>SUM(G12:G18)</f>
        <v>1</v>
      </c>
      <c r="H19" s="45">
        <f>SUM(D19:G19)</f>
        <v>18</v>
      </c>
      <c r="I19" s="43">
        <f t="shared" ref="I19:O19" si="1">SUM(I12:I18)</f>
        <v>18</v>
      </c>
      <c r="J19" s="46">
        <f t="shared" si="1"/>
        <v>0</v>
      </c>
      <c r="K19" s="43">
        <f t="shared" si="1"/>
        <v>0</v>
      </c>
      <c r="L19" s="43">
        <f t="shared" si="1"/>
        <v>0</v>
      </c>
      <c r="M19" s="43">
        <f t="shared" si="1"/>
        <v>0</v>
      </c>
      <c r="N19" s="43">
        <f t="shared" si="1"/>
        <v>0</v>
      </c>
      <c r="O19" s="47">
        <f t="shared" si="1"/>
        <v>0</v>
      </c>
      <c r="P19" s="10"/>
      <c r="Q19" s="10"/>
    </row>
    <row r="20" spans="1:17" ht="15.75" thickBot="1" x14ac:dyDescent="0.3">
      <c r="B20" s="9"/>
      <c r="D20" s="48"/>
      <c r="O20" s="10"/>
      <c r="P20" s="10"/>
    </row>
    <row r="21" spans="1:17" s="10" customFormat="1" ht="18.75" x14ac:dyDescent="0.3">
      <c r="A21" s="11"/>
      <c r="B21" s="49"/>
      <c r="C21" s="692" t="s">
        <v>5</v>
      </c>
      <c r="D21" s="12"/>
      <c r="E21" s="13"/>
      <c r="F21" s="14" t="s">
        <v>6</v>
      </c>
      <c r="G21" s="15"/>
      <c r="H21" s="16"/>
    </row>
    <row r="22" spans="1:17" s="10" customFormat="1" ht="44.25" customHeight="1" x14ac:dyDescent="0.3">
      <c r="A22" s="50" t="s">
        <v>22</v>
      </c>
      <c r="B22" s="341" t="s">
        <v>23</v>
      </c>
      <c r="C22" s="693"/>
      <c r="D22" s="20" t="s">
        <v>9</v>
      </c>
      <c r="E22" s="22" t="s">
        <v>10</v>
      </c>
      <c r="F22" s="22" t="s">
        <v>11</v>
      </c>
      <c r="G22" s="23" t="s">
        <v>12</v>
      </c>
      <c r="H22" s="24" t="s">
        <v>13</v>
      </c>
    </row>
    <row r="23" spans="1:17" ht="15" customHeight="1" x14ac:dyDescent="0.25">
      <c r="A23" s="630" t="s">
        <v>293</v>
      </c>
      <c r="B23" s="646"/>
      <c r="C23" s="29">
        <v>2014</v>
      </c>
      <c r="D23" s="30"/>
      <c r="E23" s="31"/>
      <c r="F23" s="31"/>
      <c r="G23" s="32"/>
      <c r="H23" s="33">
        <f>SUM(D23:G23)</f>
        <v>0</v>
      </c>
    </row>
    <row r="24" spans="1:17" x14ac:dyDescent="0.25">
      <c r="A24" s="630"/>
      <c r="B24" s="646"/>
      <c r="C24" s="29">
        <v>2015</v>
      </c>
      <c r="D24" s="30"/>
      <c r="E24" s="31"/>
      <c r="F24" s="31"/>
      <c r="G24" s="32"/>
      <c r="H24" s="33">
        <f t="shared" ref="H24:H29" si="2">SUM(D24:G24)</f>
        <v>0</v>
      </c>
    </row>
    <row r="25" spans="1:17" x14ac:dyDescent="0.25">
      <c r="A25" s="630"/>
      <c r="B25" s="646"/>
      <c r="C25" s="29">
        <v>2016</v>
      </c>
      <c r="D25" s="30"/>
      <c r="E25" s="31"/>
      <c r="F25" s="31"/>
      <c r="G25" s="32"/>
      <c r="H25" s="33">
        <f t="shared" si="2"/>
        <v>0</v>
      </c>
    </row>
    <row r="26" spans="1:17" x14ac:dyDescent="0.25">
      <c r="A26" s="630"/>
      <c r="B26" s="646"/>
      <c r="C26" s="29">
        <v>2017</v>
      </c>
      <c r="D26" s="36"/>
      <c r="E26" s="37"/>
      <c r="F26" s="37"/>
      <c r="G26" s="38"/>
      <c r="H26" s="33">
        <f t="shared" si="2"/>
        <v>0</v>
      </c>
    </row>
    <row r="27" spans="1:17" x14ac:dyDescent="0.25">
      <c r="A27" s="630"/>
      <c r="B27" s="646"/>
      <c r="C27" s="29">
        <v>2018</v>
      </c>
      <c r="D27" s="30"/>
      <c r="E27" s="31"/>
      <c r="F27" s="31"/>
      <c r="G27" s="32"/>
      <c r="H27" s="33">
        <f t="shared" si="2"/>
        <v>0</v>
      </c>
    </row>
    <row r="28" spans="1:17" x14ac:dyDescent="0.25">
      <c r="A28" s="630"/>
      <c r="B28" s="646"/>
      <c r="C28" s="29">
        <v>2019</v>
      </c>
      <c r="D28" s="30"/>
      <c r="E28" s="31"/>
      <c r="F28" s="31"/>
      <c r="G28" s="32"/>
      <c r="H28" s="33">
        <f t="shared" si="2"/>
        <v>0</v>
      </c>
    </row>
    <row r="29" spans="1:17" x14ac:dyDescent="0.25">
      <c r="A29" s="630"/>
      <c r="B29" s="646"/>
      <c r="C29" s="29">
        <v>2020</v>
      </c>
      <c r="D29" s="30">
        <v>669</v>
      </c>
      <c r="E29" s="31"/>
      <c r="F29" s="31"/>
      <c r="G29" s="32">
        <v>340</v>
      </c>
      <c r="H29" s="33">
        <f t="shared" si="2"/>
        <v>1009</v>
      </c>
    </row>
    <row r="30" spans="1:17" ht="158.25" customHeight="1" thickBot="1" x14ac:dyDescent="0.3">
      <c r="A30" s="647"/>
      <c r="B30" s="648"/>
      <c r="C30" s="41" t="s">
        <v>13</v>
      </c>
      <c r="D30" s="42">
        <f>SUM(D23:D29)</f>
        <v>669</v>
      </c>
      <c r="E30" s="43">
        <f>SUM(E23:E29)</f>
        <v>0</v>
      </c>
      <c r="F30" s="43">
        <f>SUM(F23:F29)</f>
        <v>0</v>
      </c>
      <c r="G30" s="43">
        <f>SUM(G23:G29)</f>
        <v>340</v>
      </c>
      <c r="H30" s="45">
        <f t="shared" ref="H30" si="3">SUM(D30:F30)</f>
        <v>669</v>
      </c>
    </row>
    <row r="31" spans="1:17" x14ac:dyDescent="0.25">
      <c r="A31" s="52"/>
      <c r="B31" s="53"/>
      <c r="D31" s="48"/>
    </row>
    <row r="32" spans="1:17" ht="21" x14ac:dyDescent="0.35">
      <c r="A32" s="54" t="s">
        <v>24</v>
      </c>
      <c r="B32" s="55"/>
      <c r="C32" s="54"/>
      <c r="D32" s="56"/>
      <c r="E32" s="56"/>
      <c r="F32" s="56"/>
      <c r="G32" s="56"/>
      <c r="H32" s="56"/>
      <c r="I32" s="56"/>
      <c r="J32" s="56"/>
      <c r="K32" s="56"/>
      <c r="L32" s="56"/>
      <c r="M32" s="56"/>
      <c r="N32" s="56"/>
      <c r="O32" s="56"/>
    </row>
    <row r="33" spans="1:13" ht="15.75" thickBot="1" x14ac:dyDescent="0.3">
      <c r="B33" s="9"/>
    </row>
    <row r="34" spans="1:13" ht="21" customHeight="1" x14ac:dyDescent="0.25">
      <c r="A34" s="684" t="s">
        <v>25</v>
      </c>
      <c r="B34" s="686" t="s">
        <v>26</v>
      </c>
      <c r="C34" s="688" t="s">
        <v>5</v>
      </c>
      <c r="D34" s="670" t="s">
        <v>27</v>
      </c>
      <c r="E34" s="57" t="s">
        <v>7</v>
      </c>
      <c r="F34" s="58"/>
      <c r="G34" s="58"/>
      <c r="H34" s="58"/>
      <c r="I34" s="58"/>
      <c r="J34" s="58"/>
      <c r="K34" s="59"/>
    </row>
    <row r="35" spans="1:13" ht="98.25" customHeight="1" x14ac:dyDescent="0.25">
      <c r="A35" s="685"/>
      <c r="B35" s="687"/>
      <c r="C35" s="689"/>
      <c r="D35" s="671"/>
      <c r="E35" s="60" t="s">
        <v>14</v>
      </c>
      <c r="F35" s="61" t="s">
        <v>15</v>
      </c>
      <c r="G35" s="61" t="s">
        <v>16</v>
      </c>
      <c r="H35" s="62" t="s">
        <v>17</v>
      </c>
      <c r="I35" s="62" t="s">
        <v>28</v>
      </c>
      <c r="J35" s="63" t="s">
        <v>19</v>
      </c>
      <c r="K35" s="64" t="s">
        <v>20</v>
      </c>
    </row>
    <row r="36" spans="1:13" ht="15" customHeight="1" x14ac:dyDescent="0.25">
      <c r="A36" s="623" t="s">
        <v>294</v>
      </c>
      <c r="B36" s="624"/>
      <c r="C36" s="29">
        <v>2014</v>
      </c>
      <c r="D36" s="65"/>
      <c r="E36" s="66"/>
      <c r="F36" s="67"/>
      <c r="G36" s="67"/>
      <c r="H36" s="67"/>
      <c r="I36" s="67"/>
      <c r="J36" s="67"/>
      <c r="K36" s="68"/>
    </row>
    <row r="37" spans="1:13" x14ac:dyDescent="0.25">
      <c r="A37" s="623"/>
      <c r="B37" s="624"/>
      <c r="C37" s="29">
        <v>2015</v>
      </c>
      <c r="D37" s="65"/>
      <c r="E37" s="34"/>
      <c r="F37" s="31"/>
      <c r="G37" s="31"/>
      <c r="H37" s="31"/>
      <c r="I37" s="31"/>
      <c r="J37" s="31"/>
      <c r="K37" s="35"/>
    </row>
    <row r="38" spans="1:13" x14ac:dyDescent="0.25">
      <c r="A38" s="623"/>
      <c r="B38" s="624"/>
      <c r="C38" s="29">
        <v>2016</v>
      </c>
      <c r="D38" s="65"/>
      <c r="E38" s="34"/>
      <c r="F38" s="31"/>
      <c r="G38" s="31"/>
      <c r="H38" s="31"/>
      <c r="I38" s="31"/>
      <c r="J38" s="31"/>
      <c r="K38" s="35"/>
    </row>
    <row r="39" spans="1:13" x14ac:dyDescent="0.25">
      <c r="A39" s="623"/>
      <c r="B39" s="624"/>
      <c r="C39" s="29">
        <v>2017</v>
      </c>
      <c r="D39" s="69"/>
      <c r="E39" s="39"/>
      <c r="F39" s="37"/>
      <c r="G39" s="37"/>
      <c r="H39" s="37"/>
      <c r="I39" s="37"/>
      <c r="J39" s="37"/>
      <c r="K39" s="40"/>
    </row>
    <row r="40" spans="1:13" x14ac:dyDescent="0.25">
      <c r="A40" s="623"/>
      <c r="B40" s="624"/>
      <c r="C40" s="29">
        <v>2018</v>
      </c>
      <c r="D40" s="65"/>
      <c r="E40" s="34"/>
      <c r="F40" s="31"/>
      <c r="G40" s="31"/>
      <c r="H40" s="31"/>
      <c r="I40" s="31"/>
      <c r="J40" s="31"/>
      <c r="K40" s="35"/>
    </row>
    <row r="41" spans="1:13" x14ac:dyDescent="0.25">
      <c r="A41" s="623"/>
      <c r="B41" s="624"/>
      <c r="C41" s="29">
        <v>2019</v>
      </c>
      <c r="D41" s="65"/>
      <c r="E41" s="34"/>
      <c r="F41" s="31"/>
      <c r="G41" s="31"/>
      <c r="H41" s="31"/>
      <c r="I41" s="31"/>
      <c r="J41" s="31"/>
      <c r="K41" s="35"/>
    </row>
    <row r="42" spans="1:13" ht="17.25" customHeight="1" x14ac:dyDescent="0.25">
      <c r="A42" s="623"/>
      <c r="B42" s="624"/>
      <c r="C42" s="29">
        <v>2020</v>
      </c>
      <c r="D42" s="65">
        <v>1</v>
      </c>
      <c r="E42" s="34">
        <v>1</v>
      </c>
      <c r="F42" s="31"/>
      <c r="G42" s="31"/>
      <c r="H42" s="31"/>
      <c r="I42" s="31"/>
      <c r="J42" s="31"/>
      <c r="K42" s="35"/>
    </row>
    <row r="43" spans="1:13" ht="35.25" customHeight="1" thickBot="1" x14ac:dyDescent="0.3">
      <c r="A43" s="625"/>
      <c r="B43" s="626"/>
      <c r="C43" s="41" t="s">
        <v>13</v>
      </c>
      <c r="D43" s="70">
        <f>SUM(D36:D42)</f>
        <v>1</v>
      </c>
      <c r="E43" s="46">
        <f t="shared" ref="E43:J43" si="4">SUM(E36:E42)</f>
        <v>1</v>
      </c>
      <c r="F43" s="43">
        <f t="shared" si="4"/>
        <v>0</v>
      </c>
      <c r="G43" s="43">
        <f t="shared" si="4"/>
        <v>0</v>
      </c>
      <c r="H43" s="43">
        <f t="shared" si="4"/>
        <v>0</v>
      </c>
      <c r="I43" s="43">
        <f t="shared" si="4"/>
        <v>0</v>
      </c>
      <c r="J43" s="43">
        <f t="shared" si="4"/>
        <v>0</v>
      </c>
      <c r="K43" s="47">
        <f>SUM(K36:K42)</f>
        <v>0</v>
      </c>
    </row>
    <row r="44" spans="1:13" x14ac:dyDescent="0.25">
      <c r="B44" s="9"/>
    </row>
    <row r="45" spans="1:13" x14ac:dyDescent="0.25">
      <c r="B45" s="9"/>
    </row>
    <row r="46" spans="1:13" ht="21" x14ac:dyDescent="0.35">
      <c r="A46" s="71" t="s">
        <v>30</v>
      </c>
      <c r="B46" s="72"/>
      <c r="C46" s="71"/>
      <c r="D46" s="73"/>
      <c r="E46" s="73"/>
      <c r="F46" s="73"/>
      <c r="G46" s="73"/>
      <c r="H46" s="73"/>
      <c r="I46" s="73"/>
      <c r="J46" s="73"/>
      <c r="K46" s="73"/>
      <c r="L46" s="74"/>
      <c r="M46" s="74"/>
    </row>
    <row r="47" spans="1:13" ht="14.25" customHeight="1" thickBot="1" x14ac:dyDescent="0.3">
      <c r="A47" s="75"/>
      <c r="B47" s="76"/>
    </row>
    <row r="48" spans="1:13" ht="14.25" customHeight="1" x14ac:dyDescent="0.25">
      <c r="A48" s="676" t="s">
        <v>31</v>
      </c>
      <c r="B48" s="678" t="s">
        <v>32</v>
      </c>
      <c r="C48" s="680" t="s">
        <v>5</v>
      </c>
      <c r="D48" s="682" t="s">
        <v>33</v>
      </c>
      <c r="E48" s="77" t="s">
        <v>7</v>
      </c>
      <c r="F48" s="78"/>
      <c r="G48" s="78"/>
      <c r="H48" s="78"/>
      <c r="I48" s="78"/>
      <c r="J48" s="78"/>
      <c r="K48" s="79"/>
    </row>
    <row r="49" spans="1:14" s="10" customFormat="1" ht="117" customHeight="1" x14ac:dyDescent="0.25">
      <c r="A49" s="677"/>
      <c r="B49" s="679"/>
      <c r="C49" s="681"/>
      <c r="D49" s="683"/>
      <c r="E49" s="80" t="s">
        <v>14</v>
      </c>
      <c r="F49" s="81" t="s">
        <v>15</v>
      </c>
      <c r="G49" s="81" t="s">
        <v>16</v>
      </c>
      <c r="H49" s="82" t="s">
        <v>17</v>
      </c>
      <c r="I49" s="82" t="s">
        <v>28</v>
      </c>
      <c r="J49" s="83" t="s">
        <v>19</v>
      </c>
      <c r="K49" s="84" t="s">
        <v>20</v>
      </c>
    </row>
    <row r="50" spans="1:14" ht="15" customHeight="1" x14ac:dyDescent="0.25">
      <c r="A50" s="630" t="s">
        <v>295</v>
      </c>
      <c r="B50" s="646"/>
      <c r="C50" s="29">
        <v>2014</v>
      </c>
      <c r="D50" s="85"/>
      <c r="E50" s="34"/>
      <c r="F50" s="31"/>
      <c r="G50" s="31"/>
      <c r="H50" s="31"/>
      <c r="I50" s="31"/>
      <c r="J50" s="31"/>
      <c r="K50" s="35"/>
    </row>
    <row r="51" spans="1:14" x14ac:dyDescent="0.25">
      <c r="A51" s="630"/>
      <c r="B51" s="646"/>
      <c r="C51" s="29">
        <v>2015</v>
      </c>
      <c r="D51" s="85"/>
      <c r="E51" s="34"/>
      <c r="F51" s="31"/>
      <c r="G51" s="31"/>
      <c r="H51" s="31"/>
      <c r="I51" s="31"/>
      <c r="J51" s="31"/>
      <c r="K51" s="35"/>
    </row>
    <row r="52" spans="1:14" x14ac:dyDescent="0.25">
      <c r="A52" s="630"/>
      <c r="B52" s="646"/>
      <c r="C52" s="29">
        <v>2016</v>
      </c>
      <c r="D52" s="85"/>
      <c r="E52" s="34"/>
      <c r="F52" s="31"/>
      <c r="G52" s="31"/>
      <c r="H52" s="31"/>
      <c r="I52" s="31"/>
      <c r="J52" s="31"/>
      <c r="K52" s="35"/>
    </row>
    <row r="53" spans="1:14" x14ac:dyDescent="0.25">
      <c r="A53" s="630"/>
      <c r="B53" s="646"/>
      <c r="C53" s="29">
        <v>2017</v>
      </c>
      <c r="D53" s="86"/>
      <c r="E53" s="39"/>
      <c r="F53" s="37"/>
      <c r="G53" s="37"/>
      <c r="H53" s="37"/>
      <c r="I53" s="37"/>
      <c r="J53" s="37"/>
      <c r="K53" s="40"/>
    </row>
    <row r="54" spans="1:14" x14ac:dyDescent="0.25">
      <c r="A54" s="630"/>
      <c r="B54" s="646"/>
      <c r="C54" s="29">
        <v>2018</v>
      </c>
      <c r="D54" s="85"/>
      <c r="E54" s="34"/>
      <c r="F54" s="31"/>
      <c r="G54" s="31"/>
      <c r="H54" s="31"/>
      <c r="I54" s="31"/>
      <c r="J54" s="31"/>
      <c r="K54" s="35"/>
    </row>
    <row r="55" spans="1:14" x14ac:dyDescent="0.25">
      <c r="A55" s="630"/>
      <c r="B55" s="646"/>
      <c r="C55" s="29">
        <v>2019</v>
      </c>
      <c r="D55" s="85"/>
      <c r="E55" s="34"/>
      <c r="F55" s="31"/>
      <c r="G55" s="31"/>
      <c r="H55" s="31"/>
      <c r="I55" s="31"/>
      <c r="J55" s="31"/>
      <c r="K55" s="35"/>
    </row>
    <row r="56" spans="1:14" x14ac:dyDescent="0.25">
      <c r="A56" s="630"/>
      <c r="B56" s="646"/>
      <c r="C56" s="29">
        <v>2020</v>
      </c>
      <c r="D56" s="85">
        <v>22</v>
      </c>
      <c r="E56" s="34">
        <v>22</v>
      </c>
      <c r="F56" s="31"/>
      <c r="G56" s="31"/>
      <c r="H56" s="31"/>
      <c r="I56" s="31"/>
      <c r="J56" s="31"/>
      <c r="K56" s="35"/>
    </row>
    <row r="57" spans="1:14" ht="94.9" customHeight="1" thickBot="1" x14ac:dyDescent="0.3">
      <c r="A57" s="647"/>
      <c r="B57" s="648"/>
      <c r="C57" s="41" t="s">
        <v>13</v>
      </c>
      <c r="D57" s="87">
        <f t="shared" ref="D57:I57" si="5">SUM(D50:D56)</f>
        <v>22</v>
      </c>
      <c r="E57" s="46">
        <f t="shared" si="5"/>
        <v>22</v>
      </c>
      <c r="F57" s="43">
        <f t="shared" si="5"/>
        <v>0</v>
      </c>
      <c r="G57" s="43">
        <f t="shared" si="5"/>
        <v>0</v>
      </c>
      <c r="H57" s="43">
        <f t="shared" si="5"/>
        <v>0</v>
      </c>
      <c r="I57" s="43">
        <f t="shared" si="5"/>
        <v>0</v>
      </c>
      <c r="J57" s="43">
        <f>SUM(J50:J56)</f>
        <v>0</v>
      </c>
      <c r="K57" s="47">
        <f>SUM(K50:K56)</f>
        <v>0</v>
      </c>
    </row>
    <row r="58" spans="1:14" x14ac:dyDescent="0.25">
      <c r="B58" s="9"/>
    </row>
    <row r="59" spans="1:14" ht="21" x14ac:dyDescent="0.35">
      <c r="A59" s="88" t="s">
        <v>34</v>
      </c>
      <c r="B59" s="89"/>
      <c r="C59" s="88"/>
      <c r="D59" s="90"/>
      <c r="E59" s="90"/>
      <c r="F59" s="90"/>
      <c r="G59" s="90"/>
      <c r="H59" s="90"/>
      <c r="I59" s="90"/>
      <c r="J59" s="90"/>
      <c r="K59" s="90"/>
      <c r="L59" s="90"/>
      <c r="M59" s="10"/>
    </row>
    <row r="60" spans="1:14" ht="15" customHeight="1" thickBot="1" x14ac:dyDescent="0.4">
      <c r="A60" s="91"/>
      <c r="B60" s="76"/>
      <c r="M60" s="10"/>
    </row>
    <row r="61" spans="1:14" s="10" customFormat="1" x14ac:dyDescent="0.25">
      <c r="A61" s="665" t="s">
        <v>35</v>
      </c>
      <c r="B61" s="657" t="s">
        <v>36</v>
      </c>
      <c r="C61" s="666" t="s">
        <v>5</v>
      </c>
      <c r="D61" s="92"/>
      <c r="E61" s="93"/>
      <c r="F61" s="94" t="s">
        <v>37</v>
      </c>
      <c r="G61" s="95"/>
      <c r="H61" s="95"/>
      <c r="I61" s="95"/>
      <c r="J61" s="95"/>
      <c r="K61" s="95"/>
      <c r="L61" s="96"/>
      <c r="N61" s="97"/>
    </row>
    <row r="62" spans="1:14" s="10" customFormat="1" ht="90" customHeight="1" x14ac:dyDescent="0.25">
      <c r="A62" s="656"/>
      <c r="B62" s="658"/>
      <c r="C62" s="667"/>
      <c r="D62" s="98" t="s">
        <v>38</v>
      </c>
      <c r="E62" s="99" t="s">
        <v>39</v>
      </c>
      <c r="F62" s="100" t="s">
        <v>14</v>
      </c>
      <c r="G62" s="101" t="s">
        <v>15</v>
      </c>
      <c r="H62" s="101" t="s">
        <v>16</v>
      </c>
      <c r="I62" s="102" t="s">
        <v>17</v>
      </c>
      <c r="J62" s="102" t="s">
        <v>28</v>
      </c>
      <c r="K62" s="103" t="s">
        <v>19</v>
      </c>
      <c r="L62" s="104" t="s">
        <v>20</v>
      </c>
    </row>
    <row r="63" spans="1:14" x14ac:dyDescent="0.25">
      <c r="A63" s="630" t="s">
        <v>21</v>
      </c>
      <c r="B63" s="646"/>
      <c r="C63" s="29">
        <v>2014</v>
      </c>
      <c r="D63" s="30"/>
      <c r="E63" s="31"/>
      <c r="F63" s="34"/>
      <c r="G63" s="31"/>
      <c r="H63" s="31"/>
      <c r="I63" s="31"/>
      <c r="J63" s="31"/>
      <c r="K63" s="31"/>
      <c r="L63" s="35"/>
      <c r="M63" s="10"/>
    </row>
    <row r="64" spans="1:14" x14ac:dyDescent="0.25">
      <c r="A64" s="630"/>
      <c r="B64" s="646"/>
      <c r="C64" s="29">
        <v>2015</v>
      </c>
      <c r="D64" s="30"/>
      <c r="E64" s="31"/>
      <c r="F64" s="34"/>
      <c r="G64" s="31"/>
      <c r="H64" s="31"/>
      <c r="I64" s="31"/>
      <c r="J64" s="31"/>
      <c r="K64" s="31"/>
      <c r="L64" s="35"/>
      <c r="M64" s="10"/>
    </row>
    <row r="65" spans="1:13" x14ac:dyDescent="0.25">
      <c r="A65" s="630"/>
      <c r="B65" s="646"/>
      <c r="C65" s="29">
        <v>2016</v>
      </c>
      <c r="D65" s="30"/>
      <c r="E65" s="31"/>
      <c r="F65" s="34"/>
      <c r="G65" s="31"/>
      <c r="H65" s="31"/>
      <c r="I65" s="31"/>
      <c r="J65" s="31"/>
      <c r="K65" s="31"/>
      <c r="L65" s="35"/>
      <c r="M65" s="10"/>
    </row>
    <row r="66" spans="1:13" x14ac:dyDescent="0.25">
      <c r="A66" s="630"/>
      <c r="B66" s="646"/>
      <c r="C66" s="29">
        <v>2017</v>
      </c>
      <c r="D66" s="36"/>
      <c r="E66" s="37"/>
      <c r="F66" s="39"/>
      <c r="G66" s="37"/>
      <c r="H66" s="37"/>
      <c r="I66" s="37"/>
      <c r="J66" s="37"/>
      <c r="K66" s="37"/>
      <c r="L66" s="40"/>
      <c r="M66" s="10"/>
    </row>
    <row r="67" spans="1:13" x14ac:dyDescent="0.25">
      <c r="A67" s="630"/>
      <c r="B67" s="646"/>
      <c r="C67" s="29">
        <v>2018</v>
      </c>
      <c r="D67" s="30"/>
      <c r="E67" s="31"/>
      <c r="F67" s="34"/>
      <c r="G67" s="31"/>
      <c r="H67" s="31"/>
      <c r="I67" s="31"/>
      <c r="J67" s="31"/>
      <c r="K67" s="31"/>
      <c r="L67" s="35"/>
      <c r="M67" s="10"/>
    </row>
    <row r="68" spans="1:13" x14ac:dyDescent="0.25">
      <c r="A68" s="630"/>
      <c r="B68" s="646"/>
      <c r="C68" s="29">
        <v>2019</v>
      </c>
      <c r="D68" s="30"/>
      <c r="E68" s="31"/>
      <c r="F68" s="34"/>
      <c r="G68" s="31"/>
      <c r="H68" s="31"/>
      <c r="I68" s="31"/>
      <c r="J68" s="31"/>
      <c r="K68" s="31"/>
      <c r="L68" s="35"/>
      <c r="M68" s="10"/>
    </row>
    <row r="69" spans="1:13" x14ac:dyDescent="0.25">
      <c r="A69" s="630"/>
      <c r="B69" s="646"/>
      <c r="C69" s="29">
        <v>2020</v>
      </c>
      <c r="D69" s="30"/>
      <c r="E69" s="31"/>
      <c r="F69" s="34"/>
      <c r="G69" s="31"/>
      <c r="H69" s="31"/>
      <c r="I69" s="31"/>
      <c r="J69" s="31"/>
      <c r="K69" s="31"/>
      <c r="L69" s="35"/>
      <c r="M69" s="10"/>
    </row>
    <row r="70" spans="1:13" ht="33" customHeight="1" thickBot="1" x14ac:dyDescent="0.3">
      <c r="A70" s="647"/>
      <c r="B70" s="648"/>
      <c r="C70" s="41" t="s">
        <v>13</v>
      </c>
      <c r="D70" s="42">
        <f t="shared" ref="D70:K70" si="6">SUM(D63:D69)</f>
        <v>0</v>
      </c>
      <c r="E70" s="43">
        <f t="shared" si="6"/>
        <v>0</v>
      </c>
      <c r="F70" s="46">
        <f t="shared" si="6"/>
        <v>0</v>
      </c>
      <c r="G70" s="43">
        <f t="shared" si="6"/>
        <v>0</v>
      </c>
      <c r="H70" s="43">
        <f t="shared" si="6"/>
        <v>0</v>
      </c>
      <c r="I70" s="43">
        <f t="shared" si="6"/>
        <v>0</v>
      </c>
      <c r="J70" s="43">
        <f t="shared" si="6"/>
        <v>0</v>
      </c>
      <c r="K70" s="43">
        <f t="shared" si="6"/>
        <v>0</v>
      </c>
      <c r="L70" s="47">
        <f>SUM(L63:L69)</f>
        <v>0</v>
      </c>
      <c r="M70" s="10"/>
    </row>
    <row r="71" spans="1:13" ht="15.75" thickBot="1" x14ac:dyDescent="0.3">
      <c r="A71" s="105"/>
      <c r="B71" s="106"/>
      <c r="D71" s="48"/>
    </row>
    <row r="72" spans="1:13" s="10" customFormat="1" ht="18.95" customHeight="1" x14ac:dyDescent="0.25">
      <c r="A72" s="665" t="s">
        <v>40</v>
      </c>
      <c r="B72" s="657" t="s">
        <v>41</v>
      </c>
      <c r="C72" s="666" t="s">
        <v>5</v>
      </c>
      <c r="D72" s="663" t="s">
        <v>42</v>
      </c>
      <c r="E72" s="94" t="s">
        <v>43</v>
      </c>
      <c r="F72" s="95"/>
      <c r="G72" s="95"/>
      <c r="H72" s="95"/>
      <c r="I72" s="95"/>
      <c r="J72" s="95"/>
      <c r="K72" s="96"/>
      <c r="L72"/>
      <c r="M72" s="97"/>
    </row>
    <row r="73" spans="1:13" s="10" customFormat="1" ht="93.75" customHeight="1" x14ac:dyDescent="0.25">
      <c r="A73" s="656"/>
      <c r="B73" s="658"/>
      <c r="C73" s="667"/>
      <c r="D73" s="664"/>
      <c r="E73" s="100" t="s">
        <v>14</v>
      </c>
      <c r="F73" s="227" t="s">
        <v>15</v>
      </c>
      <c r="G73" s="101" t="s">
        <v>16</v>
      </c>
      <c r="H73" s="102" t="s">
        <v>17</v>
      </c>
      <c r="I73" s="102" t="s">
        <v>28</v>
      </c>
      <c r="J73" s="103" t="s">
        <v>19</v>
      </c>
      <c r="K73" s="104" t="s">
        <v>20</v>
      </c>
      <c r="L73"/>
    </row>
    <row r="74" spans="1:13" ht="15" customHeight="1" x14ac:dyDescent="0.25">
      <c r="A74" s="630" t="s">
        <v>21</v>
      </c>
      <c r="B74" s="646"/>
      <c r="C74" s="29">
        <v>2014</v>
      </c>
      <c r="D74" s="31"/>
      <c r="E74" s="34"/>
      <c r="F74" s="31"/>
      <c r="G74" s="31"/>
      <c r="H74" s="31"/>
      <c r="I74" s="31"/>
      <c r="J74" s="31"/>
      <c r="K74" s="35"/>
    </row>
    <row r="75" spans="1:13" x14ac:dyDescent="0.25">
      <c r="A75" s="630"/>
      <c r="B75" s="646"/>
      <c r="C75" s="29">
        <v>2015</v>
      </c>
      <c r="D75" s="31"/>
      <c r="E75" s="34"/>
      <c r="F75" s="31"/>
      <c r="G75" s="31"/>
      <c r="H75" s="31"/>
      <c r="I75" s="31"/>
      <c r="J75" s="31"/>
      <c r="K75" s="35"/>
    </row>
    <row r="76" spans="1:13" x14ac:dyDescent="0.25">
      <c r="A76" s="630"/>
      <c r="B76" s="646"/>
      <c r="C76" s="29">
        <v>2016</v>
      </c>
      <c r="D76" s="31"/>
      <c r="E76" s="34"/>
      <c r="F76" s="31"/>
      <c r="G76" s="31"/>
      <c r="H76" s="31"/>
      <c r="I76" s="31"/>
      <c r="J76" s="31"/>
      <c r="K76" s="35"/>
    </row>
    <row r="77" spans="1:13" x14ac:dyDescent="0.25">
      <c r="A77" s="630"/>
      <c r="B77" s="646"/>
      <c r="C77" s="29">
        <v>2017</v>
      </c>
      <c r="D77" s="37"/>
      <c r="E77" s="39"/>
      <c r="F77" s="37"/>
      <c r="G77" s="37"/>
      <c r="H77" s="37"/>
      <c r="I77" s="37"/>
      <c r="J77" s="37"/>
      <c r="K77" s="40"/>
    </row>
    <row r="78" spans="1:13" x14ac:dyDescent="0.25">
      <c r="A78" s="630"/>
      <c r="B78" s="646"/>
      <c r="C78" s="29">
        <v>2018</v>
      </c>
      <c r="D78" s="31"/>
      <c r="E78" s="34"/>
      <c r="F78" s="31"/>
      <c r="G78" s="31"/>
      <c r="H78" s="31"/>
      <c r="I78" s="31"/>
      <c r="J78" s="31"/>
      <c r="K78" s="35"/>
    </row>
    <row r="79" spans="1:13" x14ac:dyDescent="0.25">
      <c r="A79" s="630"/>
      <c r="B79" s="646"/>
      <c r="C79" s="29">
        <v>2019</v>
      </c>
      <c r="D79" s="31"/>
      <c r="E79" s="34"/>
      <c r="F79" s="31"/>
      <c r="G79" s="31"/>
      <c r="H79" s="31"/>
      <c r="I79" s="31"/>
      <c r="J79" s="31"/>
      <c r="K79" s="35"/>
    </row>
    <row r="80" spans="1:13" x14ac:dyDescent="0.25">
      <c r="A80" s="630"/>
      <c r="B80" s="646"/>
      <c r="C80" s="29">
        <v>2020</v>
      </c>
      <c r="D80" s="31"/>
      <c r="E80" s="34"/>
      <c r="F80" s="31"/>
      <c r="G80" s="31"/>
      <c r="H80" s="31"/>
      <c r="I80" s="31"/>
      <c r="J80" s="31"/>
      <c r="K80" s="35"/>
    </row>
    <row r="81" spans="1:14" ht="42" customHeight="1" thickBot="1" x14ac:dyDescent="0.3">
      <c r="A81" s="647"/>
      <c r="B81" s="648"/>
      <c r="C81" s="41" t="s">
        <v>13</v>
      </c>
      <c r="D81" s="43">
        <f t="shared" ref="D81:J81" si="7">SUM(D74:D80)</f>
        <v>0</v>
      </c>
      <c r="E81" s="46">
        <f t="shared" si="7"/>
        <v>0</v>
      </c>
      <c r="F81" s="43">
        <f t="shared" si="7"/>
        <v>0</v>
      </c>
      <c r="G81" s="43">
        <f t="shared" si="7"/>
        <v>0</v>
      </c>
      <c r="H81" s="43">
        <f t="shared" si="7"/>
        <v>0</v>
      </c>
      <c r="I81" s="43">
        <f t="shared" si="7"/>
        <v>0</v>
      </c>
      <c r="J81" s="43">
        <f t="shared" si="7"/>
        <v>0</v>
      </c>
      <c r="K81" s="47">
        <f>SUM(K74:K80)</f>
        <v>0</v>
      </c>
    </row>
    <row r="82" spans="1:14" ht="15" customHeight="1" thickBot="1" x14ac:dyDescent="0.4">
      <c r="A82" s="91"/>
      <c r="B82" s="76"/>
    </row>
    <row r="83" spans="1:14" ht="24.95" customHeight="1" x14ac:dyDescent="0.25">
      <c r="A83" s="665" t="s">
        <v>44</v>
      </c>
      <c r="B83" s="657" t="s">
        <v>41</v>
      </c>
      <c r="C83" s="666" t="s">
        <v>5</v>
      </c>
      <c r="D83" s="668" t="s">
        <v>45</v>
      </c>
      <c r="E83" s="94" t="s">
        <v>46</v>
      </c>
      <c r="F83" s="95"/>
      <c r="G83" s="95"/>
      <c r="H83" s="95"/>
      <c r="I83" s="95"/>
      <c r="J83" s="95"/>
      <c r="K83" s="96"/>
      <c r="L83" s="10"/>
    </row>
    <row r="84" spans="1:14" s="10" customFormat="1" ht="93.75" customHeight="1" x14ac:dyDescent="0.25">
      <c r="A84" s="656"/>
      <c r="B84" s="658"/>
      <c r="C84" s="667"/>
      <c r="D84" s="669"/>
      <c r="E84" s="100" t="s">
        <v>14</v>
      </c>
      <c r="F84" s="101" t="s">
        <v>15</v>
      </c>
      <c r="G84" s="101" t="s">
        <v>16</v>
      </c>
      <c r="H84" s="102" t="s">
        <v>17</v>
      </c>
      <c r="I84" s="102" t="s">
        <v>28</v>
      </c>
      <c r="J84" s="103" t="s">
        <v>19</v>
      </c>
      <c r="K84" s="104" t="s">
        <v>20</v>
      </c>
      <c r="L84"/>
    </row>
    <row r="85" spans="1:14" s="10" customFormat="1" ht="18" customHeight="1" x14ac:dyDescent="0.25">
      <c r="A85" s="630" t="s">
        <v>21</v>
      </c>
      <c r="B85" s="646"/>
      <c r="C85" s="29">
        <v>2014</v>
      </c>
      <c r="D85" s="31"/>
      <c r="E85" s="34"/>
      <c r="F85" s="31"/>
      <c r="G85" s="31"/>
      <c r="H85" s="31"/>
      <c r="I85" s="31"/>
      <c r="J85" s="31"/>
      <c r="K85" s="35"/>
      <c r="L85"/>
    </row>
    <row r="86" spans="1:14" ht="15.95" customHeight="1" x14ac:dyDescent="0.25">
      <c r="A86" s="630"/>
      <c r="B86" s="646"/>
      <c r="C86" s="29">
        <v>2015</v>
      </c>
      <c r="D86" s="31"/>
      <c r="E86" s="34"/>
      <c r="F86" s="31"/>
      <c r="G86" s="31"/>
      <c r="H86" s="31"/>
      <c r="I86" s="31"/>
      <c r="J86" s="31"/>
      <c r="K86" s="35"/>
    </row>
    <row r="87" spans="1:14" x14ac:dyDescent="0.25">
      <c r="A87" s="630"/>
      <c r="B87" s="646"/>
      <c r="C87" s="29">
        <v>2016</v>
      </c>
      <c r="D87" s="31"/>
      <c r="E87" s="34"/>
      <c r="F87" s="31"/>
      <c r="G87" s="31"/>
      <c r="H87" s="31"/>
      <c r="I87" s="31"/>
      <c r="J87" s="31"/>
      <c r="K87" s="35"/>
    </row>
    <row r="88" spans="1:14" x14ac:dyDescent="0.25">
      <c r="A88" s="630"/>
      <c r="B88" s="646"/>
      <c r="C88" s="29">
        <v>2017</v>
      </c>
      <c r="D88" s="37"/>
      <c r="E88" s="39"/>
      <c r="F88" s="37"/>
      <c r="G88" s="37"/>
      <c r="H88" s="37"/>
      <c r="I88" s="37"/>
      <c r="J88" s="37"/>
      <c r="K88" s="40"/>
    </row>
    <row r="89" spans="1:14" x14ac:dyDescent="0.25">
      <c r="A89" s="630"/>
      <c r="B89" s="646"/>
      <c r="C89" s="29">
        <v>2018</v>
      </c>
      <c r="D89" s="31"/>
      <c r="E89" s="34"/>
      <c r="F89" s="31"/>
      <c r="G89" s="31"/>
      <c r="H89" s="31"/>
      <c r="I89" s="31"/>
      <c r="J89" s="31"/>
      <c r="K89" s="35"/>
      <c r="L89" s="10"/>
    </row>
    <row r="90" spans="1:14" x14ac:dyDescent="0.25">
      <c r="A90" s="630"/>
      <c r="B90" s="646"/>
      <c r="C90" s="29">
        <v>2019</v>
      </c>
      <c r="D90" s="31"/>
      <c r="E90" s="34"/>
      <c r="F90" s="31"/>
      <c r="G90" s="31"/>
      <c r="H90" s="31"/>
      <c r="I90" s="31"/>
      <c r="J90" s="31"/>
      <c r="K90" s="35"/>
    </row>
    <row r="91" spans="1:14" x14ac:dyDescent="0.25">
      <c r="A91" s="630"/>
      <c r="B91" s="646"/>
      <c r="C91" s="29">
        <v>2020</v>
      </c>
      <c r="D91" s="31"/>
      <c r="E91" s="34"/>
      <c r="F91" s="31"/>
      <c r="G91" s="31"/>
      <c r="H91" s="31"/>
      <c r="I91" s="31"/>
      <c r="J91" s="31"/>
      <c r="K91" s="35"/>
    </row>
    <row r="92" spans="1:14" ht="18.95" customHeight="1" thickBot="1" x14ac:dyDescent="0.3">
      <c r="A92" s="647"/>
      <c r="B92" s="648"/>
      <c r="C92" s="41" t="s">
        <v>13</v>
      </c>
      <c r="D92" s="43">
        <f t="shared" ref="D92:J92" si="8">SUM(D85:D91)</f>
        <v>0</v>
      </c>
      <c r="E92" s="46">
        <f t="shared" si="8"/>
        <v>0</v>
      </c>
      <c r="F92" s="43">
        <f t="shared" si="8"/>
        <v>0</v>
      </c>
      <c r="G92" s="43">
        <f t="shared" si="8"/>
        <v>0</v>
      </c>
      <c r="H92" s="43">
        <f t="shared" si="8"/>
        <v>0</v>
      </c>
      <c r="I92" s="43">
        <f t="shared" si="8"/>
        <v>0</v>
      </c>
      <c r="J92" s="43">
        <f t="shared" si="8"/>
        <v>0</v>
      </c>
      <c r="K92" s="47">
        <f>SUM(K85:K91)</f>
        <v>0</v>
      </c>
    </row>
    <row r="93" spans="1:14" ht="18.75" customHeight="1" thickBot="1" x14ac:dyDescent="0.4">
      <c r="A93" s="91"/>
      <c r="B93" s="76"/>
    </row>
    <row r="94" spans="1:14" x14ac:dyDescent="0.25">
      <c r="A94" s="655" t="s">
        <v>47</v>
      </c>
      <c r="B94" s="657" t="s">
        <v>48</v>
      </c>
      <c r="C94" s="339" t="s">
        <v>5</v>
      </c>
      <c r="D94" s="108" t="s">
        <v>49</v>
      </c>
      <c r="E94" s="109"/>
      <c r="F94" s="109"/>
      <c r="G94" s="110"/>
      <c r="H94" s="10"/>
      <c r="I94" s="10"/>
      <c r="J94" s="10"/>
      <c r="K94" s="10"/>
    </row>
    <row r="95" spans="1:14" ht="64.5" x14ac:dyDescent="0.25">
      <c r="A95" s="656"/>
      <c r="B95" s="658"/>
      <c r="C95" s="340"/>
      <c r="D95" s="98" t="s">
        <v>50</v>
      </c>
      <c r="E95" s="99" t="s">
        <v>51</v>
      </c>
      <c r="F95" s="99" t="s">
        <v>52</v>
      </c>
      <c r="G95" s="112" t="s">
        <v>13</v>
      </c>
      <c r="H95" s="10"/>
      <c r="I95" s="10"/>
      <c r="J95" s="10"/>
      <c r="K95" s="10"/>
      <c r="L95" s="10"/>
      <c r="M95" s="10"/>
      <c r="N95" s="10"/>
    </row>
    <row r="96" spans="1:14" s="10" customFormat="1" ht="26.25" customHeight="1" x14ac:dyDescent="0.25">
      <c r="A96" s="630" t="s">
        <v>21</v>
      </c>
      <c r="B96" s="646"/>
      <c r="C96" s="29">
        <v>2015</v>
      </c>
      <c r="D96" s="30"/>
      <c r="E96" s="31"/>
      <c r="F96" s="31"/>
      <c r="G96" s="33">
        <f t="shared" ref="G96:G101" si="9">SUM(D96:F96)</f>
        <v>0</v>
      </c>
      <c r="H96"/>
      <c r="I96"/>
      <c r="J96"/>
      <c r="K96"/>
    </row>
    <row r="97" spans="1:14" s="10" customFormat="1" ht="16.5" customHeight="1" x14ac:dyDescent="0.25">
      <c r="A97" s="630"/>
      <c r="B97" s="646"/>
      <c r="C97" s="29">
        <v>2016</v>
      </c>
      <c r="D97" s="30"/>
      <c r="E97" s="31"/>
      <c r="F97" s="31"/>
      <c r="G97" s="33">
        <f t="shared" si="9"/>
        <v>0</v>
      </c>
      <c r="H97"/>
      <c r="I97"/>
      <c r="J97"/>
      <c r="K97"/>
      <c r="L97"/>
      <c r="M97"/>
      <c r="N97"/>
    </row>
    <row r="98" spans="1:14" x14ac:dyDescent="0.25">
      <c r="A98" s="630"/>
      <c r="B98" s="646"/>
      <c r="C98" s="29">
        <v>2017</v>
      </c>
      <c r="D98" s="36"/>
      <c r="E98" s="37"/>
      <c r="F98" s="37"/>
      <c r="G98" s="33">
        <f t="shared" si="9"/>
        <v>0</v>
      </c>
    </row>
    <row r="99" spans="1:14" x14ac:dyDescent="0.25">
      <c r="A99" s="630"/>
      <c r="B99" s="646"/>
      <c r="C99" s="29">
        <v>2018</v>
      </c>
      <c r="D99" s="30"/>
      <c r="E99" s="31"/>
      <c r="F99" s="31"/>
      <c r="G99" s="33">
        <f t="shared" si="9"/>
        <v>0</v>
      </c>
    </row>
    <row r="100" spans="1:14" x14ac:dyDescent="0.25">
      <c r="A100" s="630"/>
      <c r="B100" s="646"/>
      <c r="C100" s="29">
        <v>2019</v>
      </c>
      <c r="D100" s="30"/>
      <c r="E100" s="31"/>
      <c r="F100" s="31"/>
      <c r="G100" s="33">
        <f t="shared" si="9"/>
        <v>0</v>
      </c>
    </row>
    <row r="101" spans="1:14" x14ac:dyDescent="0.25">
      <c r="A101" s="630"/>
      <c r="B101" s="646"/>
      <c r="C101" s="29">
        <v>2020</v>
      </c>
      <c r="D101" s="30"/>
      <c r="E101" s="31"/>
      <c r="F101" s="31"/>
      <c r="G101" s="33">
        <f t="shared" si="9"/>
        <v>0</v>
      </c>
    </row>
    <row r="102" spans="1:14" ht="15.75" thickBot="1" x14ac:dyDescent="0.3">
      <c r="A102" s="647"/>
      <c r="B102" s="648"/>
      <c r="C102" s="41" t="s">
        <v>13</v>
      </c>
      <c r="D102" s="42">
        <f>SUM(D96:D101)</f>
        <v>0</v>
      </c>
      <c r="E102" s="43">
        <f>SUM(E96:E101)</f>
        <v>0</v>
      </c>
      <c r="F102" s="43">
        <f>SUM(F96:F101)</f>
        <v>0</v>
      </c>
      <c r="G102" s="113">
        <f>SUM(G95:G101)</f>
        <v>0</v>
      </c>
    </row>
    <row r="103" spans="1:14" x14ac:dyDescent="0.25">
      <c r="A103" s="106"/>
      <c r="B103" s="114"/>
      <c r="C103" s="48"/>
      <c r="D103" s="48"/>
      <c r="J103" s="75"/>
    </row>
    <row r="104" spans="1:14" ht="21" x14ac:dyDescent="0.35">
      <c r="A104" s="115" t="s">
        <v>53</v>
      </c>
      <c r="B104" s="116"/>
      <c r="C104" s="115"/>
      <c r="D104" s="117"/>
      <c r="E104" s="117"/>
      <c r="F104" s="117"/>
      <c r="G104" s="117"/>
      <c r="H104" s="117"/>
      <c r="I104" s="117"/>
      <c r="J104" s="117"/>
      <c r="K104" s="117"/>
      <c r="L104" s="117"/>
    </row>
    <row r="105" spans="1:14" ht="15.75" thickBot="1" x14ac:dyDescent="0.3">
      <c r="B105" s="9"/>
    </row>
    <row r="106" spans="1:14" s="10" customFormat="1" ht="47.25" customHeight="1" x14ac:dyDescent="0.25">
      <c r="A106" s="659" t="s">
        <v>54</v>
      </c>
      <c r="B106" s="661" t="s">
        <v>55</v>
      </c>
      <c r="C106" s="644" t="s">
        <v>5</v>
      </c>
      <c r="D106" s="118" t="s">
        <v>56</v>
      </c>
      <c r="E106" s="118"/>
      <c r="F106" s="119"/>
      <c r="G106" s="119"/>
      <c r="H106" s="120" t="s">
        <v>57</v>
      </c>
      <c r="I106" s="118"/>
      <c r="J106" s="121"/>
    </row>
    <row r="107" spans="1:14" s="10" customFormat="1" ht="87.75" customHeight="1" x14ac:dyDescent="0.25">
      <c r="A107" s="660"/>
      <c r="B107" s="662"/>
      <c r="C107" s="645"/>
      <c r="D107" s="122" t="s">
        <v>58</v>
      </c>
      <c r="E107" s="123" t="s">
        <v>59</v>
      </c>
      <c r="F107" s="124" t="s">
        <v>60</v>
      </c>
      <c r="G107" s="125" t="s">
        <v>61</v>
      </c>
      <c r="H107" s="122" t="s">
        <v>62</v>
      </c>
      <c r="I107" s="123" t="s">
        <v>63</v>
      </c>
      <c r="J107" s="126" t="s">
        <v>64</v>
      </c>
    </row>
    <row r="108" spans="1:14" x14ac:dyDescent="0.25">
      <c r="A108" s="630" t="s">
        <v>21</v>
      </c>
      <c r="B108" s="646"/>
      <c r="C108" s="127">
        <v>2014</v>
      </c>
      <c r="D108" s="30"/>
      <c r="E108" s="31"/>
      <c r="F108" s="128"/>
      <c r="G108" s="129">
        <f>SUM(D108:F108)</f>
        <v>0</v>
      </c>
      <c r="H108" s="30"/>
      <c r="I108" s="31"/>
      <c r="J108" s="35"/>
    </row>
    <row r="109" spans="1:14" x14ac:dyDescent="0.25">
      <c r="A109" s="630"/>
      <c r="B109" s="646"/>
      <c r="C109" s="127">
        <v>2015</v>
      </c>
      <c r="D109" s="30"/>
      <c r="E109" s="31"/>
      <c r="F109" s="128"/>
      <c r="G109" s="129">
        <f t="shared" ref="G109:G114" si="10">SUM(D109:F109)</f>
        <v>0</v>
      </c>
      <c r="H109" s="30"/>
      <c r="I109" s="31"/>
      <c r="J109" s="35"/>
    </row>
    <row r="110" spans="1:14" x14ac:dyDescent="0.25">
      <c r="A110" s="630"/>
      <c r="B110" s="646"/>
      <c r="C110" s="127">
        <v>2016</v>
      </c>
      <c r="D110" s="30"/>
      <c r="E110" s="31"/>
      <c r="F110" s="128"/>
      <c r="G110" s="129">
        <f t="shared" si="10"/>
        <v>0</v>
      </c>
      <c r="H110" s="30"/>
      <c r="I110" s="31"/>
      <c r="J110" s="35"/>
    </row>
    <row r="111" spans="1:14" x14ac:dyDescent="0.25">
      <c r="A111" s="630"/>
      <c r="B111" s="646"/>
      <c r="C111" s="127">
        <v>2017</v>
      </c>
      <c r="D111" s="36"/>
      <c r="E111" s="37"/>
      <c r="F111" s="130"/>
      <c r="G111" s="129">
        <f t="shared" si="10"/>
        <v>0</v>
      </c>
      <c r="H111" s="131"/>
      <c r="I111" s="132"/>
      <c r="J111" s="133"/>
    </row>
    <row r="112" spans="1:14" x14ac:dyDescent="0.25">
      <c r="A112" s="630"/>
      <c r="B112" s="646"/>
      <c r="C112" s="127">
        <v>2018</v>
      </c>
      <c r="D112" s="30"/>
      <c r="E112" s="31"/>
      <c r="F112" s="128"/>
      <c r="G112" s="129">
        <f t="shared" si="10"/>
        <v>0</v>
      </c>
      <c r="H112" s="30"/>
      <c r="I112" s="31"/>
      <c r="J112" s="35"/>
    </row>
    <row r="113" spans="1:19" x14ac:dyDescent="0.25">
      <c r="A113" s="630"/>
      <c r="B113" s="646"/>
      <c r="C113" s="127">
        <v>2019</v>
      </c>
      <c r="D113" s="30"/>
      <c r="E113" s="31"/>
      <c r="F113" s="128"/>
      <c r="G113" s="129">
        <f t="shared" si="10"/>
        <v>0</v>
      </c>
      <c r="H113" s="30"/>
      <c r="I113" s="31"/>
      <c r="J113" s="35"/>
    </row>
    <row r="114" spans="1:19" x14ac:dyDescent="0.25">
      <c r="A114" s="630"/>
      <c r="B114" s="646"/>
      <c r="C114" s="127">
        <v>2020</v>
      </c>
      <c r="D114" s="30"/>
      <c r="E114" s="31"/>
      <c r="F114" s="128"/>
      <c r="G114" s="129">
        <f t="shared" si="10"/>
        <v>0</v>
      </c>
      <c r="H114" s="30"/>
      <c r="I114" s="31"/>
      <c r="J114" s="35"/>
    </row>
    <row r="115" spans="1:19" ht="30.6" customHeight="1" thickBot="1" x14ac:dyDescent="0.3">
      <c r="A115" s="647"/>
      <c r="B115" s="648"/>
      <c r="C115" s="134" t="s">
        <v>13</v>
      </c>
      <c r="D115" s="42">
        <f t="shared" ref="D115:J115" si="11">SUM(D108:D114)</f>
        <v>0</v>
      </c>
      <c r="E115" s="43">
        <f t="shared" si="11"/>
        <v>0</v>
      </c>
      <c r="F115" s="135">
        <f t="shared" si="11"/>
        <v>0</v>
      </c>
      <c r="G115" s="135">
        <f t="shared" si="11"/>
        <v>0</v>
      </c>
      <c r="H115" s="42">
        <f t="shared" si="11"/>
        <v>0</v>
      </c>
      <c r="I115" s="43">
        <f t="shared" si="11"/>
        <v>0</v>
      </c>
      <c r="J115" s="136">
        <f t="shared" si="11"/>
        <v>0</v>
      </c>
    </row>
    <row r="116" spans="1:19" ht="17.100000000000001" customHeight="1" thickBot="1" x14ac:dyDescent="0.3">
      <c r="A116" s="137"/>
      <c r="B116" s="114"/>
      <c r="C116" s="138"/>
      <c r="D116" s="139"/>
      <c r="H116" s="140"/>
      <c r="K116" s="75"/>
    </row>
    <row r="117" spans="1:19" s="10" customFormat="1" ht="78" customHeight="1" x14ac:dyDescent="0.3">
      <c r="A117" s="141" t="s">
        <v>65</v>
      </c>
      <c r="B117" s="338" t="s">
        <v>36</v>
      </c>
      <c r="C117" s="143" t="s">
        <v>5</v>
      </c>
      <c r="D117" s="144" t="s">
        <v>66</v>
      </c>
      <c r="E117" s="145" t="s">
        <v>67</v>
      </c>
      <c r="F117" s="145" t="s">
        <v>68</v>
      </c>
      <c r="G117" s="145" t="s">
        <v>69</v>
      </c>
      <c r="H117" s="145" t="s">
        <v>70</v>
      </c>
      <c r="I117" s="146" t="s">
        <v>71</v>
      </c>
      <c r="J117" s="147" t="s">
        <v>72</v>
      </c>
      <c r="K117" s="147" t="s">
        <v>73</v>
      </c>
    </row>
    <row r="118" spans="1:19" x14ac:dyDescent="0.25">
      <c r="A118" s="630" t="s">
        <v>21</v>
      </c>
      <c r="B118" s="646"/>
      <c r="C118" s="29">
        <v>2014</v>
      </c>
      <c r="D118" s="34"/>
      <c r="E118" s="31"/>
      <c r="F118" s="31"/>
      <c r="G118" s="31"/>
      <c r="H118" s="31"/>
      <c r="I118" s="35"/>
      <c r="J118" s="148">
        <f t="shared" ref="J118:K124" si="12">D118+F118+H118</f>
        <v>0</v>
      </c>
      <c r="K118" s="148">
        <f t="shared" si="12"/>
        <v>0</v>
      </c>
    </row>
    <row r="119" spans="1:19" x14ac:dyDescent="0.25">
      <c r="A119" s="630"/>
      <c r="B119" s="646"/>
      <c r="C119" s="29">
        <v>2015</v>
      </c>
      <c r="D119" s="34"/>
      <c r="E119" s="31"/>
      <c r="F119" s="31"/>
      <c r="G119" s="31"/>
      <c r="H119" s="31"/>
      <c r="I119" s="35"/>
      <c r="J119" s="148">
        <f t="shared" si="12"/>
        <v>0</v>
      </c>
      <c r="K119" s="148">
        <f t="shared" si="12"/>
        <v>0</v>
      </c>
    </row>
    <row r="120" spans="1:19" x14ac:dyDescent="0.25">
      <c r="A120" s="630"/>
      <c r="B120" s="646"/>
      <c r="C120" s="29">
        <v>2016</v>
      </c>
      <c r="D120" s="34"/>
      <c r="E120" s="31"/>
      <c r="F120" s="31"/>
      <c r="G120" s="31"/>
      <c r="H120" s="31"/>
      <c r="I120" s="35"/>
      <c r="J120" s="148">
        <f t="shared" si="12"/>
        <v>0</v>
      </c>
      <c r="K120" s="148">
        <f t="shared" si="12"/>
        <v>0</v>
      </c>
    </row>
    <row r="121" spans="1:19" x14ac:dyDescent="0.25">
      <c r="A121" s="630"/>
      <c r="B121" s="646"/>
      <c r="C121" s="29">
        <v>2017</v>
      </c>
      <c r="D121" s="39"/>
      <c r="E121" s="37"/>
      <c r="F121" s="37"/>
      <c r="G121" s="37"/>
      <c r="H121" s="37"/>
      <c r="I121" s="40"/>
      <c r="J121" s="148">
        <f t="shared" si="12"/>
        <v>0</v>
      </c>
      <c r="K121" s="148">
        <f t="shared" si="12"/>
        <v>0</v>
      </c>
    </row>
    <row r="122" spans="1:19" x14ac:dyDescent="0.25">
      <c r="A122" s="630"/>
      <c r="B122" s="646"/>
      <c r="C122" s="29">
        <v>2018</v>
      </c>
      <c r="D122" s="34"/>
      <c r="E122" s="31"/>
      <c r="F122" s="31"/>
      <c r="G122" s="31"/>
      <c r="H122" s="31"/>
      <c r="I122" s="35"/>
      <c r="J122" s="148">
        <f t="shared" si="12"/>
        <v>0</v>
      </c>
      <c r="K122" s="148">
        <f t="shared" si="12"/>
        <v>0</v>
      </c>
    </row>
    <row r="123" spans="1:19" x14ac:dyDescent="0.25">
      <c r="A123" s="630"/>
      <c r="B123" s="646"/>
      <c r="C123" s="29">
        <v>2019</v>
      </c>
      <c r="D123" s="34"/>
      <c r="E123" s="31"/>
      <c r="F123" s="31"/>
      <c r="G123" s="31"/>
      <c r="H123" s="31"/>
      <c r="I123" s="35"/>
      <c r="J123" s="148">
        <f t="shared" si="12"/>
        <v>0</v>
      </c>
      <c r="K123" s="148">
        <f t="shared" si="12"/>
        <v>0</v>
      </c>
    </row>
    <row r="124" spans="1:19" x14ac:dyDescent="0.25">
      <c r="A124" s="630"/>
      <c r="B124" s="646"/>
      <c r="C124" s="29">
        <v>2020</v>
      </c>
      <c r="D124" s="34"/>
      <c r="E124" s="31"/>
      <c r="F124" s="31"/>
      <c r="G124" s="31"/>
      <c r="H124" s="31"/>
      <c r="I124" s="35"/>
      <c r="J124" s="148">
        <f t="shared" si="12"/>
        <v>0</v>
      </c>
      <c r="K124" s="148">
        <f t="shared" si="12"/>
        <v>0</v>
      </c>
    </row>
    <row r="125" spans="1:19" ht="51" customHeight="1" thickBot="1" x14ac:dyDescent="0.3">
      <c r="A125" s="647"/>
      <c r="B125" s="648"/>
      <c r="C125" s="41" t="s">
        <v>13</v>
      </c>
      <c r="D125" s="43">
        <f t="shared" ref="D125" si="13">SUM(D118:D124)</f>
        <v>0</v>
      </c>
      <c r="E125" s="43">
        <f>SUM(E118:E124)</f>
        <v>0</v>
      </c>
      <c r="F125" s="43">
        <f t="shared" ref="F125:I125" si="14">SUM(F118:F124)</f>
        <v>0</v>
      </c>
      <c r="G125" s="43">
        <f t="shared" si="14"/>
        <v>0</v>
      </c>
      <c r="H125" s="43">
        <f t="shared" si="14"/>
        <v>0</v>
      </c>
      <c r="I125" s="43">
        <f t="shared" si="14"/>
        <v>0</v>
      </c>
      <c r="J125" s="47">
        <f>SUM(J118:J124)</f>
        <v>0</v>
      </c>
      <c r="K125" s="47">
        <f>SUM(K118:K124)</f>
        <v>0</v>
      </c>
    </row>
    <row r="126" spans="1:19" ht="18.95" customHeight="1" x14ac:dyDescent="0.25">
      <c r="A126" s="149"/>
      <c r="B126" s="114"/>
      <c r="C126" s="48"/>
      <c r="D126" s="48"/>
      <c r="S126" s="75"/>
    </row>
    <row r="127" spans="1:19" ht="21" x14ac:dyDescent="0.35">
      <c r="A127" s="150" t="s">
        <v>74</v>
      </c>
      <c r="B127" s="151"/>
      <c r="C127" s="150"/>
      <c r="D127" s="152"/>
      <c r="E127" s="152"/>
      <c r="F127" s="152"/>
      <c r="G127" s="152"/>
      <c r="H127" s="152"/>
      <c r="I127" s="152"/>
      <c r="J127" s="152"/>
      <c r="K127" s="152"/>
      <c r="L127" s="152"/>
      <c r="M127" s="152"/>
      <c r="N127" s="152"/>
      <c r="O127" s="152"/>
    </row>
    <row r="128" spans="1:19" ht="21.75" thickBot="1" x14ac:dyDescent="0.4">
      <c r="A128" s="91"/>
      <c r="B128" s="76"/>
    </row>
    <row r="129" spans="1:15" s="10" customFormat="1" ht="27" customHeight="1" x14ac:dyDescent="0.25">
      <c r="A129" s="649" t="s">
        <v>75</v>
      </c>
      <c r="B129" s="651" t="s">
        <v>36</v>
      </c>
      <c r="C129" s="653" t="s">
        <v>76</v>
      </c>
      <c r="D129" s="153" t="s">
        <v>77</v>
      </c>
      <c r="E129" s="154"/>
      <c r="F129" s="154"/>
      <c r="G129" s="155"/>
      <c r="H129" s="156"/>
      <c r="I129" s="627" t="s">
        <v>7</v>
      </c>
      <c r="J129" s="628"/>
      <c r="K129" s="628"/>
      <c r="L129" s="628"/>
      <c r="M129" s="628"/>
      <c r="N129" s="628"/>
      <c r="O129" s="629"/>
    </row>
    <row r="130" spans="1:15" s="10" customFormat="1" ht="110.25" customHeight="1" x14ac:dyDescent="0.25">
      <c r="A130" s="650"/>
      <c r="B130" s="652"/>
      <c r="C130" s="654"/>
      <c r="D130" s="157" t="s">
        <v>78</v>
      </c>
      <c r="E130" s="158" t="s">
        <v>79</v>
      </c>
      <c r="F130" s="158" t="s">
        <v>80</v>
      </c>
      <c r="G130" s="159" t="s">
        <v>81</v>
      </c>
      <c r="H130" s="160" t="s">
        <v>82</v>
      </c>
      <c r="I130" s="161" t="s">
        <v>14</v>
      </c>
      <c r="J130" s="161" t="s">
        <v>15</v>
      </c>
      <c r="K130" s="158" t="s">
        <v>16</v>
      </c>
      <c r="L130" s="157" t="s">
        <v>17</v>
      </c>
      <c r="M130" s="157" t="s">
        <v>28</v>
      </c>
      <c r="N130" s="158" t="s">
        <v>19</v>
      </c>
      <c r="O130" s="162" t="s">
        <v>20</v>
      </c>
    </row>
    <row r="131" spans="1:15" ht="15" customHeight="1" x14ac:dyDescent="0.25">
      <c r="A131" s="632" t="s">
        <v>292</v>
      </c>
      <c r="B131" s="631"/>
      <c r="C131" s="29">
        <v>2014</v>
      </c>
      <c r="D131" s="30"/>
      <c r="E131" s="31"/>
      <c r="F131" s="31"/>
      <c r="G131" s="129">
        <f>SUM(D131:F131)</f>
        <v>0</v>
      </c>
      <c r="H131" s="85"/>
      <c r="I131" s="34"/>
      <c r="J131" s="31"/>
      <c r="K131" s="31"/>
      <c r="L131" s="31"/>
      <c r="M131" s="31"/>
      <c r="N131" s="31"/>
      <c r="O131" s="35"/>
    </row>
    <row r="132" spans="1:15" x14ac:dyDescent="0.25">
      <c r="A132" s="632"/>
      <c r="B132" s="631"/>
      <c r="C132" s="29">
        <v>2015</v>
      </c>
      <c r="D132" s="30"/>
      <c r="E132" s="31"/>
      <c r="F132" s="31"/>
      <c r="G132" s="129">
        <f t="shared" ref="G132:G137" si="15">SUM(D132:F132)</f>
        <v>0</v>
      </c>
      <c r="H132" s="85"/>
      <c r="I132" s="34"/>
      <c r="J132" s="31"/>
      <c r="K132" s="31"/>
      <c r="L132" s="31"/>
      <c r="M132" s="31"/>
      <c r="N132" s="31"/>
      <c r="O132" s="35"/>
    </row>
    <row r="133" spans="1:15" x14ac:dyDescent="0.25">
      <c r="A133" s="632"/>
      <c r="B133" s="631"/>
      <c r="C133" s="29">
        <v>2016</v>
      </c>
      <c r="D133" s="30"/>
      <c r="E133" s="31"/>
      <c r="F133" s="31"/>
      <c r="G133" s="129">
        <f t="shared" si="15"/>
        <v>0</v>
      </c>
      <c r="H133" s="85"/>
      <c r="I133" s="34"/>
      <c r="J133" s="31"/>
      <c r="K133" s="31"/>
      <c r="L133" s="31"/>
      <c r="M133" s="31"/>
      <c r="N133" s="31"/>
      <c r="O133" s="35"/>
    </row>
    <row r="134" spans="1:15" x14ac:dyDescent="0.25">
      <c r="A134" s="632"/>
      <c r="B134" s="631"/>
      <c r="C134" s="29">
        <v>2017</v>
      </c>
      <c r="D134" s="36"/>
      <c r="E134" s="37"/>
      <c r="F134" s="37"/>
      <c r="G134" s="129">
        <f t="shared" si="15"/>
        <v>0</v>
      </c>
      <c r="H134" s="85"/>
      <c r="I134" s="39"/>
      <c r="J134" s="37"/>
      <c r="K134" s="37"/>
      <c r="L134" s="37"/>
      <c r="M134" s="37"/>
      <c r="N134" s="37"/>
      <c r="O134" s="40"/>
    </row>
    <row r="135" spans="1:15" x14ac:dyDescent="0.25">
      <c r="A135" s="632"/>
      <c r="B135" s="631"/>
      <c r="C135" s="29">
        <v>2018</v>
      </c>
      <c r="D135" s="30"/>
      <c r="E135" s="31"/>
      <c r="F135" s="31"/>
      <c r="G135" s="129">
        <f t="shared" si="15"/>
        <v>0</v>
      </c>
      <c r="H135" s="85"/>
      <c r="I135" s="34"/>
      <c r="J135" s="31"/>
      <c r="K135" s="31"/>
      <c r="L135" s="31"/>
      <c r="M135" s="31"/>
      <c r="N135" s="31"/>
      <c r="O135" s="35"/>
    </row>
    <row r="136" spans="1:15" x14ac:dyDescent="0.25">
      <c r="A136" s="632"/>
      <c r="B136" s="631"/>
      <c r="C136" s="29">
        <v>2019</v>
      </c>
      <c r="D136" s="30"/>
      <c r="E136" s="31"/>
      <c r="F136" s="31"/>
      <c r="G136" s="129">
        <f t="shared" si="15"/>
        <v>0</v>
      </c>
      <c r="H136" s="85"/>
      <c r="I136" s="34"/>
      <c r="J136" s="31"/>
      <c r="K136" s="31"/>
      <c r="L136" s="31"/>
      <c r="M136" s="31"/>
      <c r="N136" s="31"/>
      <c r="O136" s="35"/>
    </row>
    <row r="137" spans="1:15" x14ac:dyDescent="0.25">
      <c r="A137" s="632"/>
      <c r="B137" s="631"/>
      <c r="C137" s="29">
        <v>2020</v>
      </c>
      <c r="D137" s="30">
        <v>3</v>
      </c>
      <c r="E137" s="31">
        <v>3</v>
      </c>
      <c r="F137" s="31">
        <v>12</v>
      </c>
      <c r="G137" s="129">
        <f t="shared" si="15"/>
        <v>18</v>
      </c>
      <c r="H137" s="85">
        <v>21</v>
      </c>
      <c r="I137" s="34">
        <v>18</v>
      </c>
      <c r="J137" s="31"/>
      <c r="K137" s="31"/>
      <c r="L137" s="31"/>
      <c r="M137" s="31"/>
      <c r="N137" s="31"/>
      <c r="O137" s="35"/>
    </row>
    <row r="138" spans="1:15" ht="141" customHeight="1" thickBot="1" x14ac:dyDescent="0.3">
      <c r="A138" s="633"/>
      <c r="B138" s="634"/>
      <c r="C138" s="41" t="s">
        <v>13</v>
      </c>
      <c r="D138" s="42">
        <f>SUM(D131:D137)</f>
        <v>3</v>
      </c>
      <c r="E138" s="43">
        <f>SUM(E131:E137)</f>
        <v>3</v>
      </c>
      <c r="F138" s="43">
        <f>SUM(F131:F137)</f>
        <v>12</v>
      </c>
      <c r="G138" s="135">
        <f t="shared" ref="G138:O138" si="16">SUM(G131:G137)</f>
        <v>18</v>
      </c>
      <c r="H138" s="163">
        <f t="shared" si="16"/>
        <v>21</v>
      </c>
      <c r="I138" s="46">
        <f t="shared" si="16"/>
        <v>18</v>
      </c>
      <c r="J138" s="43">
        <f t="shared" si="16"/>
        <v>0</v>
      </c>
      <c r="K138" s="43">
        <f t="shared" si="16"/>
        <v>0</v>
      </c>
      <c r="L138" s="43">
        <f t="shared" si="16"/>
        <v>0</v>
      </c>
      <c r="M138" s="43">
        <f t="shared" si="16"/>
        <v>0</v>
      </c>
      <c r="N138" s="43">
        <f t="shared" si="16"/>
        <v>0</v>
      </c>
      <c r="O138" s="47">
        <f t="shared" si="16"/>
        <v>0</v>
      </c>
    </row>
    <row r="139" spans="1:15" ht="15.75" thickBot="1" x14ac:dyDescent="0.3">
      <c r="B139" s="9"/>
    </row>
    <row r="140" spans="1:15" ht="19.5" customHeight="1" x14ac:dyDescent="0.25">
      <c r="A140" s="635" t="s">
        <v>83</v>
      </c>
      <c r="B140" s="637" t="s">
        <v>84</v>
      </c>
      <c r="C140" s="639" t="s">
        <v>5</v>
      </c>
      <c r="D140" s="639" t="s">
        <v>77</v>
      </c>
      <c r="E140" s="639"/>
      <c r="F140" s="639"/>
      <c r="G140" s="641"/>
      <c r="H140" s="642" t="s">
        <v>85</v>
      </c>
      <c r="I140" s="639"/>
      <c r="J140" s="639"/>
      <c r="K140" s="639"/>
      <c r="L140" s="643"/>
    </row>
    <row r="141" spans="1:15" ht="102.75" x14ac:dyDescent="0.25">
      <c r="A141" s="636"/>
      <c r="B141" s="638"/>
      <c r="C141" s="640"/>
      <c r="D141" s="164" t="s">
        <v>86</v>
      </c>
      <c r="E141" s="165" t="s">
        <v>87</v>
      </c>
      <c r="F141" s="164" t="s">
        <v>88</v>
      </c>
      <c r="G141" s="166" t="s">
        <v>89</v>
      </c>
      <c r="H141" s="167" t="s">
        <v>90</v>
      </c>
      <c r="I141" s="164" t="s">
        <v>91</v>
      </c>
      <c r="J141" s="164" t="s">
        <v>92</v>
      </c>
      <c r="K141" s="164" t="s">
        <v>93</v>
      </c>
      <c r="L141" s="168" t="s">
        <v>94</v>
      </c>
    </row>
    <row r="142" spans="1:15" ht="15" customHeight="1" x14ac:dyDescent="0.25">
      <c r="A142" s="709" t="s">
        <v>296</v>
      </c>
      <c r="B142" s="710"/>
      <c r="C142" s="169">
        <v>2014</v>
      </c>
      <c r="D142" s="170"/>
      <c r="E142" s="67"/>
      <c r="F142" s="67"/>
      <c r="G142" s="171">
        <f>SUM(D142:F142)</f>
        <v>0</v>
      </c>
      <c r="H142" s="66"/>
      <c r="I142" s="67"/>
      <c r="J142" s="67"/>
      <c r="K142" s="67"/>
      <c r="L142" s="68"/>
    </row>
    <row r="143" spans="1:15" x14ac:dyDescent="0.25">
      <c r="A143" s="630"/>
      <c r="B143" s="646"/>
      <c r="C143" s="29">
        <v>2015</v>
      </c>
      <c r="D143" s="30"/>
      <c r="E143" s="31"/>
      <c r="F143" s="31"/>
      <c r="G143" s="171">
        <f t="shared" ref="G143:G148" si="17">SUM(D143:F143)</f>
        <v>0</v>
      </c>
      <c r="H143" s="34"/>
      <c r="I143" s="31"/>
      <c r="J143" s="31"/>
      <c r="K143" s="31"/>
      <c r="L143" s="35"/>
    </row>
    <row r="144" spans="1:15" x14ac:dyDescent="0.25">
      <c r="A144" s="630"/>
      <c r="B144" s="646"/>
      <c r="C144" s="29">
        <v>2016</v>
      </c>
      <c r="D144" s="30"/>
      <c r="E144" s="31"/>
      <c r="F144" s="31"/>
      <c r="G144" s="171">
        <f t="shared" si="17"/>
        <v>0</v>
      </c>
      <c r="H144" s="34"/>
      <c r="I144" s="31"/>
      <c r="J144" s="31"/>
      <c r="K144" s="31"/>
      <c r="L144" s="35"/>
    </row>
    <row r="145" spans="1:12" x14ac:dyDescent="0.25">
      <c r="A145" s="630"/>
      <c r="B145" s="646"/>
      <c r="C145" s="29">
        <v>2017</v>
      </c>
      <c r="D145" s="36"/>
      <c r="E145" s="37"/>
      <c r="F145" s="37"/>
      <c r="G145" s="171">
        <f t="shared" si="17"/>
        <v>0</v>
      </c>
      <c r="H145" s="39"/>
      <c r="I145" s="37"/>
      <c r="J145" s="37"/>
      <c r="K145" s="37"/>
      <c r="L145" s="40"/>
    </row>
    <row r="146" spans="1:12" x14ac:dyDescent="0.25">
      <c r="A146" s="630"/>
      <c r="B146" s="646"/>
      <c r="C146" s="29">
        <v>2018</v>
      </c>
      <c r="D146" s="30"/>
      <c r="E146" s="31"/>
      <c r="F146" s="31"/>
      <c r="G146" s="171">
        <f t="shared" si="17"/>
        <v>0</v>
      </c>
      <c r="H146" s="34"/>
      <c r="I146" s="31"/>
      <c r="J146" s="31"/>
      <c r="K146" s="31"/>
      <c r="L146" s="35"/>
    </row>
    <row r="147" spans="1:12" x14ac:dyDescent="0.25">
      <c r="A147" s="630"/>
      <c r="B147" s="646"/>
      <c r="C147" s="29">
        <v>2019</v>
      </c>
      <c r="D147" s="30"/>
      <c r="E147" s="31"/>
      <c r="F147" s="31"/>
      <c r="G147" s="171">
        <f t="shared" si="17"/>
        <v>0</v>
      </c>
      <c r="H147" s="34"/>
      <c r="I147" s="31"/>
      <c r="J147" s="31"/>
      <c r="K147" s="31"/>
      <c r="L147" s="35"/>
    </row>
    <row r="148" spans="1:12" x14ac:dyDescent="0.25">
      <c r="A148" s="630"/>
      <c r="B148" s="646"/>
      <c r="C148" s="29">
        <v>2020</v>
      </c>
      <c r="D148" s="30">
        <v>39</v>
      </c>
      <c r="E148" s="31">
        <v>58</v>
      </c>
      <c r="F148" s="31">
        <v>912</v>
      </c>
      <c r="G148" s="171">
        <f t="shared" si="17"/>
        <v>1009</v>
      </c>
      <c r="H148" s="34"/>
      <c r="I148" s="31">
        <v>4</v>
      </c>
      <c r="J148" s="31">
        <v>349</v>
      </c>
      <c r="K148" s="31">
        <v>591</v>
      </c>
      <c r="L148" s="35">
        <v>65</v>
      </c>
    </row>
    <row r="149" spans="1:12" ht="274.5" customHeight="1" thickBot="1" x14ac:dyDescent="0.3">
      <c r="A149" s="647"/>
      <c r="B149" s="648"/>
      <c r="C149" s="41" t="s">
        <v>13</v>
      </c>
      <c r="D149" s="42">
        <f t="shared" ref="D149:L149" si="18">SUM(D142:D148)</f>
        <v>39</v>
      </c>
      <c r="E149" s="43">
        <f t="shared" si="18"/>
        <v>58</v>
      </c>
      <c r="F149" s="43">
        <f t="shared" si="18"/>
        <v>912</v>
      </c>
      <c r="G149" s="45">
        <f t="shared" si="18"/>
        <v>1009</v>
      </c>
      <c r="H149" s="46">
        <f t="shared" si="18"/>
        <v>0</v>
      </c>
      <c r="I149" s="43">
        <f t="shared" si="18"/>
        <v>4</v>
      </c>
      <c r="J149" s="43">
        <f t="shared" si="18"/>
        <v>349</v>
      </c>
      <c r="K149" s="43">
        <f t="shared" si="18"/>
        <v>591</v>
      </c>
      <c r="L149" s="47">
        <f t="shared" si="18"/>
        <v>65</v>
      </c>
    </row>
    <row r="150" spans="1:12" x14ac:dyDescent="0.25">
      <c r="B150" s="9"/>
    </row>
    <row r="151" spans="1:12" x14ac:dyDescent="0.25">
      <c r="B151" s="9"/>
    </row>
    <row r="152" spans="1:12" ht="21" x14ac:dyDescent="0.35">
      <c r="A152" s="172" t="s">
        <v>95</v>
      </c>
      <c r="B152" s="55"/>
      <c r="C152" s="54"/>
      <c r="D152" s="56"/>
      <c r="E152" s="56"/>
      <c r="F152" s="56"/>
      <c r="G152" s="56"/>
      <c r="H152" s="56"/>
      <c r="I152" s="56"/>
      <c r="J152" s="56"/>
      <c r="K152" s="56"/>
      <c r="L152" s="56"/>
    </row>
    <row r="153" spans="1:12" ht="15.75" thickBot="1" x14ac:dyDescent="0.3">
      <c r="A153" s="75"/>
      <c r="B153" s="76"/>
    </row>
    <row r="154" spans="1:12" s="10" customFormat="1" ht="65.25" x14ac:dyDescent="0.3">
      <c r="A154" s="173" t="s">
        <v>96</v>
      </c>
      <c r="B154" s="174" t="s">
        <v>97</v>
      </c>
      <c r="C154" s="175" t="s">
        <v>98</v>
      </c>
      <c r="D154" s="176" t="s">
        <v>99</v>
      </c>
      <c r="E154" s="177" t="s">
        <v>100</v>
      </c>
      <c r="F154" s="177" t="s">
        <v>101</v>
      </c>
      <c r="G154" s="178" t="s">
        <v>102</v>
      </c>
    </row>
    <row r="155" spans="1:12" ht="15" customHeight="1" x14ac:dyDescent="0.25">
      <c r="A155" s="623" t="s">
        <v>21</v>
      </c>
      <c r="B155" s="624"/>
      <c r="C155" s="29">
        <v>2014</v>
      </c>
      <c r="D155" s="30"/>
      <c r="E155" s="31"/>
      <c r="F155" s="31"/>
      <c r="G155" s="35"/>
    </row>
    <row r="156" spans="1:12" x14ac:dyDescent="0.25">
      <c r="A156" s="623"/>
      <c r="B156" s="624"/>
      <c r="C156" s="29">
        <v>2015</v>
      </c>
      <c r="D156" s="30"/>
      <c r="E156" s="31"/>
      <c r="F156" s="31"/>
      <c r="G156" s="35"/>
    </row>
    <row r="157" spans="1:12" x14ac:dyDescent="0.25">
      <c r="A157" s="623"/>
      <c r="B157" s="624"/>
      <c r="C157" s="29">
        <v>2016</v>
      </c>
      <c r="D157" s="30"/>
      <c r="E157" s="31"/>
      <c r="F157" s="31"/>
      <c r="G157" s="35"/>
    </row>
    <row r="158" spans="1:12" x14ac:dyDescent="0.25">
      <c r="A158" s="623"/>
      <c r="B158" s="624"/>
      <c r="C158" s="29">
        <v>2017</v>
      </c>
      <c r="D158" s="36"/>
      <c r="E158" s="37"/>
      <c r="F158" s="37"/>
      <c r="G158" s="40"/>
    </row>
    <row r="159" spans="1:12" x14ac:dyDescent="0.25">
      <c r="A159" s="623"/>
      <c r="B159" s="624"/>
      <c r="C159" s="29">
        <v>2018</v>
      </c>
      <c r="D159" s="30"/>
      <c r="E159" s="31"/>
      <c r="F159" s="31"/>
      <c r="G159" s="35"/>
    </row>
    <row r="160" spans="1:12" x14ac:dyDescent="0.25">
      <c r="A160" s="623"/>
      <c r="B160" s="624"/>
      <c r="C160" s="29">
        <v>2019</v>
      </c>
      <c r="D160" s="30"/>
      <c r="E160" s="31"/>
      <c r="F160" s="31"/>
      <c r="G160" s="35"/>
    </row>
    <row r="161" spans="1:9" x14ac:dyDescent="0.25">
      <c r="A161" s="623"/>
      <c r="B161" s="624"/>
      <c r="C161" s="29">
        <v>2020</v>
      </c>
      <c r="D161" s="179"/>
      <c r="E161" s="180"/>
      <c r="F161" s="180"/>
      <c r="G161" s="181"/>
    </row>
    <row r="162" spans="1:9" ht="15.75" thickBot="1" x14ac:dyDescent="0.3">
      <c r="A162" s="625"/>
      <c r="B162" s="626"/>
      <c r="C162" s="41" t="s">
        <v>13</v>
      </c>
      <c r="D162" s="42">
        <f>SUM(D155:D161)</f>
        <v>0</v>
      </c>
      <c r="E162" s="42">
        <f t="shared" ref="E162:G162" si="19">SUM(E155:E161)</f>
        <v>0</v>
      </c>
      <c r="F162" s="42">
        <f t="shared" si="19"/>
        <v>0</v>
      </c>
      <c r="G162" s="47">
        <f t="shared" si="19"/>
        <v>0</v>
      </c>
    </row>
    <row r="163" spans="1:9" x14ac:dyDescent="0.25">
      <c r="B163" s="9"/>
    </row>
    <row r="164" spans="1:9" ht="15.75" thickBot="1" x14ac:dyDescent="0.3">
      <c r="B164" s="9"/>
    </row>
    <row r="165" spans="1:9" ht="18.75" x14ac:dyDescent="0.3">
      <c r="A165" s="182" t="s">
        <v>103</v>
      </c>
      <c r="B165" s="183" t="s">
        <v>104</v>
      </c>
      <c r="C165" s="184">
        <v>2014</v>
      </c>
      <c r="D165" s="184">
        <v>2015</v>
      </c>
      <c r="E165" s="184">
        <v>2016</v>
      </c>
      <c r="F165" s="184">
        <v>2017</v>
      </c>
      <c r="G165" s="184">
        <v>2018</v>
      </c>
      <c r="H165" s="184">
        <v>2019</v>
      </c>
      <c r="I165" s="185">
        <v>2020</v>
      </c>
    </row>
    <row r="166" spans="1:9" ht="14.1" customHeight="1" x14ac:dyDescent="0.25">
      <c r="A166" s="186" t="s">
        <v>105</v>
      </c>
      <c r="B166" s="805" t="s">
        <v>297</v>
      </c>
      <c r="C166" s="188">
        <f>SUM(C167:C169)</f>
        <v>0</v>
      </c>
      <c r="D166" s="188">
        <f t="shared" ref="D166:I166" si="20">SUM(D167:D169)</f>
        <v>0</v>
      </c>
      <c r="E166" s="188">
        <f t="shared" si="20"/>
        <v>0</v>
      </c>
      <c r="F166" s="188">
        <f t="shared" si="20"/>
        <v>0</v>
      </c>
      <c r="G166" s="188">
        <f t="shared" si="20"/>
        <v>0</v>
      </c>
      <c r="H166" s="188">
        <f t="shared" si="20"/>
        <v>0</v>
      </c>
      <c r="I166" s="189">
        <f t="shared" si="20"/>
        <v>343290.26</v>
      </c>
    </row>
    <row r="167" spans="1:9" ht="15.75" x14ac:dyDescent="0.25">
      <c r="A167" s="190" t="s">
        <v>106</v>
      </c>
      <c r="B167" s="806"/>
      <c r="C167" s="65"/>
      <c r="D167" s="65"/>
      <c r="E167" s="65"/>
      <c r="F167" s="69"/>
      <c r="G167" s="65"/>
      <c r="H167" s="65"/>
      <c r="I167" s="193">
        <v>153601.35999999999</v>
      </c>
    </row>
    <row r="168" spans="1:9" ht="15.75" x14ac:dyDescent="0.25">
      <c r="A168" s="190" t="s">
        <v>107</v>
      </c>
      <c r="B168" s="806"/>
      <c r="C168" s="65"/>
      <c r="D168" s="65"/>
      <c r="E168" s="65"/>
      <c r="F168" s="69"/>
      <c r="G168" s="65"/>
      <c r="H168" s="65"/>
      <c r="I168" s="193">
        <v>20483.400000000001</v>
      </c>
    </row>
    <row r="169" spans="1:9" ht="15.75" x14ac:dyDescent="0.25">
      <c r="A169" s="190" t="s">
        <v>108</v>
      </c>
      <c r="B169" s="806"/>
      <c r="C169" s="65"/>
      <c r="D169" s="65"/>
      <c r="E169" s="65"/>
      <c r="F169" s="69"/>
      <c r="G169" s="65"/>
      <c r="H169" s="65"/>
      <c r="I169" s="193">
        <v>169205.5</v>
      </c>
    </row>
    <row r="170" spans="1:9" ht="31.5" x14ac:dyDescent="0.25">
      <c r="A170" s="186" t="s">
        <v>109</v>
      </c>
      <c r="B170" s="806"/>
      <c r="C170" s="65"/>
      <c r="D170" s="65"/>
      <c r="E170" s="65"/>
      <c r="F170" s="69"/>
      <c r="G170" s="65"/>
      <c r="H170" s="65"/>
      <c r="I170" s="193">
        <v>244450.34</v>
      </c>
    </row>
    <row r="171" spans="1:9" ht="87.75" customHeight="1" thickBot="1" x14ac:dyDescent="0.3">
      <c r="A171" s="195" t="s">
        <v>110</v>
      </c>
      <c r="B171" s="807"/>
      <c r="C171" s="197">
        <f t="shared" ref="C171:I171" si="21">C166+C170</f>
        <v>0</v>
      </c>
      <c r="D171" s="197">
        <f t="shared" si="21"/>
        <v>0</v>
      </c>
      <c r="E171" s="197">
        <f t="shared" si="21"/>
        <v>0</v>
      </c>
      <c r="F171" s="197">
        <f t="shared" si="21"/>
        <v>0</v>
      </c>
      <c r="G171" s="197">
        <f t="shared" si="21"/>
        <v>0</v>
      </c>
      <c r="H171" s="197">
        <f t="shared" si="21"/>
        <v>0</v>
      </c>
      <c r="I171" s="47">
        <f t="shared" si="21"/>
        <v>587740.6</v>
      </c>
    </row>
  </sheetData>
  <mergeCells count="50">
    <mergeCell ref="B10:B11"/>
    <mergeCell ref="C10:C11"/>
    <mergeCell ref="A12:B19"/>
    <mergeCell ref="C21:C22"/>
    <mergeCell ref="A23:B30"/>
    <mergeCell ref="D34:D35"/>
    <mergeCell ref="A36:B43"/>
    <mergeCell ref="A48:A49"/>
    <mergeCell ref="B48:B49"/>
    <mergeCell ref="C48:C49"/>
    <mergeCell ref="D48:D49"/>
    <mergeCell ref="A34:A35"/>
    <mergeCell ref="B34:B35"/>
    <mergeCell ref="C34:C35"/>
    <mergeCell ref="A50:B57"/>
    <mergeCell ref="A61:A62"/>
    <mergeCell ref="B61:B62"/>
    <mergeCell ref="C61:C62"/>
    <mergeCell ref="A63:B70"/>
    <mergeCell ref="D72:D73"/>
    <mergeCell ref="A74:B81"/>
    <mergeCell ref="A83:A84"/>
    <mergeCell ref="B83:B84"/>
    <mergeCell ref="C83:C84"/>
    <mergeCell ref="D83:D84"/>
    <mergeCell ref="A72:A73"/>
    <mergeCell ref="B72:B73"/>
    <mergeCell ref="C72:C73"/>
    <mergeCell ref="A85:B92"/>
    <mergeCell ref="A94:A95"/>
    <mergeCell ref="B94:B95"/>
    <mergeCell ref="A96:B102"/>
    <mergeCell ref="A106:A107"/>
    <mergeCell ref="B106:B107"/>
    <mergeCell ref="C106:C107"/>
    <mergeCell ref="A108:B115"/>
    <mergeCell ref="A118:B125"/>
    <mergeCell ref="A129:A130"/>
    <mergeCell ref="B129:B130"/>
    <mergeCell ref="C129:C130"/>
    <mergeCell ref="A142:B149"/>
    <mergeCell ref="A155:B162"/>
    <mergeCell ref="B166:B171"/>
    <mergeCell ref="I129:O129"/>
    <mergeCell ref="A131:B138"/>
    <mergeCell ref="A140:A141"/>
    <mergeCell ref="B140:B141"/>
    <mergeCell ref="C140:C141"/>
    <mergeCell ref="D140:G140"/>
    <mergeCell ref="H140:L140"/>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S197"/>
  <sheetViews>
    <sheetView topLeftCell="B7" workbookViewId="0">
      <selection activeCell="J148" sqref="J148:K148"/>
    </sheetView>
  </sheetViews>
  <sheetFormatPr defaultColWidth="8.85546875" defaultRowHeight="15" x14ac:dyDescent="0.25"/>
  <cols>
    <col min="1" max="1" width="87.28515625" customWidth="1"/>
    <col min="2" max="2" width="29.42578125" customWidth="1"/>
    <col min="3" max="3" width="15.7109375" customWidth="1"/>
    <col min="4" max="4" width="16.140625" customWidth="1"/>
    <col min="5" max="5" width="15.28515625" customWidth="1"/>
    <col min="6" max="6" width="18.42578125" customWidth="1"/>
    <col min="7" max="7" width="15.85546875" customWidth="1"/>
    <col min="8" max="8" width="16" customWidth="1"/>
    <col min="9" max="9" width="16.42578125" customWidth="1"/>
    <col min="10" max="10" width="17" customWidth="1"/>
    <col min="11" max="11" width="16.85546875" customWidth="1"/>
    <col min="12" max="12" width="17" customWidth="1"/>
    <col min="13" max="13" width="15.42578125" customWidth="1"/>
    <col min="14" max="14" width="14.85546875" customWidth="1"/>
    <col min="15" max="15" width="13.140625" customWidth="1"/>
    <col min="16" max="17" width="11.85546875" customWidth="1"/>
    <col min="18" max="18" width="12" customWidth="1"/>
  </cols>
  <sheetData>
    <row r="1" spans="1:17" s="1" customFormat="1" ht="31.5" x14ac:dyDescent="0.5">
      <c r="A1" s="1" t="s">
        <v>0</v>
      </c>
    </row>
    <row r="2" spans="1:17" s="2" customFormat="1" ht="15.75" x14ac:dyDescent="0.25"/>
    <row r="3" spans="1:17" s="2" customFormat="1" ht="15.75" x14ac:dyDescent="0.25">
      <c r="A3" s="3" t="s">
        <v>1</v>
      </c>
    </row>
    <row r="4" spans="1:17" s="2" customFormat="1" ht="15.75" x14ac:dyDescent="0.25">
      <c r="A4" s="4" t="s">
        <v>298</v>
      </c>
    </row>
    <row r="5" spans="1:17" s="2" customFormat="1" ht="15.75" x14ac:dyDescent="0.25">
      <c r="A5" s="5" t="s">
        <v>112</v>
      </c>
    </row>
    <row r="6" spans="1:17" s="2" customFormat="1" ht="15.75" x14ac:dyDescent="0.25"/>
    <row r="7" spans="1:17" s="2" customFormat="1" ht="15.75" x14ac:dyDescent="0.25"/>
    <row r="8" spans="1:17" ht="21" x14ac:dyDescent="0.35">
      <c r="A8" s="6" t="s">
        <v>3</v>
      </c>
      <c r="B8" s="7"/>
      <c r="C8" s="8"/>
      <c r="D8" s="8"/>
      <c r="E8" s="8"/>
      <c r="F8" s="8"/>
      <c r="G8" s="8"/>
      <c r="H8" s="8"/>
      <c r="I8" s="8"/>
      <c r="J8" s="8"/>
      <c r="K8" s="8"/>
      <c r="L8" s="8"/>
      <c r="M8" s="8"/>
      <c r="N8" s="8"/>
    </row>
    <row r="9" spans="1:17" ht="15.75" thickBot="1" x14ac:dyDescent="0.3">
      <c r="B9" s="9"/>
      <c r="O9" s="10"/>
      <c r="P9" s="10"/>
    </row>
    <row r="10" spans="1:17" s="10" customFormat="1" ht="18.75" x14ac:dyDescent="0.3">
      <c r="A10" s="11"/>
      <c r="B10" s="690" t="s">
        <v>4</v>
      </c>
      <c r="C10" s="692" t="s">
        <v>5</v>
      </c>
      <c r="D10" s="12"/>
      <c r="E10" s="13"/>
      <c r="F10" s="14" t="s">
        <v>6</v>
      </c>
      <c r="G10" s="15"/>
      <c r="H10" s="16"/>
      <c r="I10" s="17" t="s">
        <v>7</v>
      </c>
      <c r="J10" s="13"/>
      <c r="K10" s="13"/>
      <c r="L10" s="13"/>
      <c r="M10" s="13"/>
      <c r="N10" s="13"/>
      <c r="O10" s="18"/>
    </row>
    <row r="11" spans="1:17" s="10" customFormat="1" ht="90" customHeight="1" x14ac:dyDescent="0.3">
      <c r="A11" s="19" t="s">
        <v>8</v>
      </c>
      <c r="B11" s="691"/>
      <c r="C11" s="693"/>
      <c r="D11" s="20" t="s">
        <v>9</v>
      </c>
      <c r="E11" s="21" t="s">
        <v>10</v>
      </c>
      <c r="F11" s="22" t="s">
        <v>11</v>
      </c>
      <c r="G11" s="23" t="s">
        <v>12</v>
      </c>
      <c r="H11" s="24" t="s">
        <v>13</v>
      </c>
      <c r="I11" s="25" t="s">
        <v>14</v>
      </c>
      <c r="J11" s="26" t="s">
        <v>15</v>
      </c>
      <c r="K11" s="26" t="s">
        <v>16</v>
      </c>
      <c r="L11" s="27" t="s">
        <v>17</v>
      </c>
      <c r="M11" s="27" t="s">
        <v>18</v>
      </c>
      <c r="N11" s="27" t="s">
        <v>19</v>
      </c>
      <c r="O11" s="28" t="s">
        <v>20</v>
      </c>
    </row>
    <row r="12" spans="1:17" ht="15" customHeight="1" x14ac:dyDescent="0.25">
      <c r="A12" s="630" t="s">
        <v>299</v>
      </c>
      <c r="B12" s="646"/>
      <c r="C12" s="29">
        <v>2014</v>
      </c>
      <c r="D12" s="30"/>
      <c r="E12" s="31"/>
      <c r="F12" s="31"/>
      <c r="G12" s="32"/>
      <c r="H12" s="33">
        <f>SUM(D12:G12)</f>
        <v>0</v>
      </c>
      <c r="I12" s="34"/>
      <c r="J12" s="31"/>
      <c r="K12" s="31"/>
      <c r="L12" s="31"/>
      <c r="M12" s="31"/>
      <c r="N12" s="31"/>
      <c r="O12" s="35"/>
      <c r="P12" s="10"/>
      <c r="Q12" s="10"/>
    </row>
    <row r="13" spans="1:17" x14ac:dyDescent="0.25">
      <c r="A13" s="630"/>
      <c r="B13" s="646"/>
      <c r="C13" s="29">
        <v>2015</v>
      </c>
      <c r="D13" s="30"/>
      <c r="E13" s="31"/>
      <c r="F13" s="31"/>
      <c r="G13" s="32"/>
      <c r="H13" s="33">
        <f t="shared" ref="H13:H18" si="0">SUM(D13:G13)</f>
        <v>0</v>
      </c>
      <c r="I13" s="34"/>
      <c r="J13" s="31"/>
      <c r="K13" s="31"/>
      <c r="L13" s="31"/>
      <c r="M13" s="31"/>
      <c r="N13" s="31"/>
      <c r="O13" s="35"/>
      <c r="P13" s="10"/>
      <c r="Q13" s="10"/>
    </row>
    <row r="14" spans="1:17" x14ac:dyDescent="0.25">
      <c r="A14" s="630"/>
      <c r="B14" s="646"/>
      <c r="C14" s="29">
        <v>2016</v>
      </c>
      <c r="D14" s="30"/>
      <c r="E14" s="31"/>
      <c r="F14" s="31"/>
      <c r="G14" s="32"/>
      <c r="H14" s="33">
        <f t="shared" si="0"/>
        <v>0</v>
      </c>
      <c r="I14" s="34"/>
      <c r="J14" s="31"/>
      <c r="K14" s="31"/>
      <c r="L14" s="31"/>
      <c r="M14" s="31"/>
      <c r="N14" s="31"/>
      <c r="O14" s="35"/>
      <c r="P14" s="10"/>
      <c r="Q14" s="10"/>
    </row>
    <row r="15" spans="1:17" x14ac:dyDescent="0.25">
      <c r="A15" s="630"/>
      <c r="B15" s="646"/>
      <c r="C15" s="29">
        <v>2017</v>
      </c>
      <c r="D15" s="36"/>
      <c r="E15" s="37"/>
      <c r="F15" s="37"/>
      <c r="G15" s="38"/>
      <c r="H15" s="33">
        <f t="shared" si="0"/>
        <v>0</v>
      </c>
      <c r="I15" s="39"/>
      <c r="J15" s="37"/>
      <c r="K15" s="37"/>
      <c r="L15" s="37"/>
      <c r="M15" s="37"/>
      <c r="N15" s="37"/>
      <c r="O15" s="40"/>
      <c r="P15" s="10"/>
      <c r="Q15" s="10"/>
    </row>
    <row r="16" spans="1:17" x14ac:dyDescent="0.25">
      <c r="A16" s="630"/>
      <c r="B16" s="646"/>
      <c r="C16" s="29">
        <v>2018</v>
      </c>
      <c r="D16" s="30"/>
      <c r="E16" s="31"/>
      <c r="F16" s="31"/>
      <c r="G16" s="32"/>
      <c r="H16" s="33">
        <f t="shared" si="0"/>
        <v>0</v>
      </c>
      <c r="I16" s="34"/>
      <c r="J16" s="31"/>
      <c r="K16" s="31"/>
      <c r="L16" s="31"/>
      <c r="M16" s="31"/>
      <c r="N16" s="31"/>
      <c r="O16" s="35"/>
      <c r="P16" s="10"/>
      <c r="Q16" s="10"/>
    </row>
    <row r="17" spans="1:17" x14ac:dyDescent="0.25">
      <c r="A17" s="630"/>
      <c r="B17" s="646"/>
      <c r="C17" s="29">
        <v>2019</v>
      </c>
      <c r="D17" s="30"/>
      <c r="E17" s="31"/>
      <c r="F17" s="31"/>
      <c r="G17" s="32"/>
      <c r="H17" s="33">
        <f t="shared" si="0"/>
        <v>0</v>
      </c>
      <c r="I17" s="34"/>
      <c r="J17" s="31"/>
      <c r="K17" s="31"/>
      <c r="L17" s="31"/>
      <c r="M17" s="31"/>
      <c r="N17" s="31"/>
      <c r="O17" s="35"/>
      <c r="P17" s="10"/>
      <c r="Q17" s="10"/>
    </row>
    <row r="18" spans="1:17" x14ac:dyDescent="0.25">
      <c r="A18" s="630"/>
      <c r="B18" s="646"/>
      <c r="C18" s="29">
        <v>2020</v>
      </c>
      <c r="D18" s="30">
        <v>9</v>
      </c>
      <c r="E18" s="31"/>
      <c r="F18" s="31"/>
      <c r="G18" s="32"/>
      <c r="H18" s="33">
        <f t="shared" si="0"/>
        <v>9</v>
      </c>
      <c r="I18" s="34">
        <v>9</v>
      </c>
      <c r="J18" s="31"/>
      <c r="K18" s="31"/>
      <c r="L18" s="31"/>
      <c r="M18" s="31"/>
      <c r="N18" s="31"/>
      <c r="O18" s="35"/>
      <c r="P18" s="10"/>
      <c r="Q18" s="10"/>
    </row>
    <row r="19" spans="1:17" ht="88.9" customHeight="1" thickBot="1" x14ac:dyDescent="0.3">
      <c r="A19" s="647"/>
      <c r="B19" s="648"/>
      <c r="C19" s="41" t="s">
        <v>13</v>
      </c>
      <c r="D19" s="42">
        <f>SUM(D12:D18)</f>
        <v>9</v>
      </c>
      <c r="E19" s="43">
        <f>SUM(E12:E18)</f>
        <v>0</v>
      </c>
      <c r="F19" s="43">
        <f>SUM(F12:F18)</f>
        <v>0</v>
      </c>
      <c r="G19" s="44"/>
      <c r="H19" s="45">
        <f>SUM(D19:G19)</f>
        <v>9</v>
      </c>
      <c r="I19" s="43">
        <f t="shared" ref="I19:O19" si="1">SUM(I12:I18)</f>
        <v>9</v>
      </c>
      <c r="J19" s="46">
        <f t="shared" si="1"/>
        <v>0</v>
      </c>
      <c r="K19" s="43">
        <f t="shared" si="1"/>
        <v>0</v>
      </c>
      <c r="L19" s="43">
        <f t="shared" si="1"/>
        <v>0</v>
      </c>
      <c r="M19" s="43">
        <f t="shared" si="1"/>
        <v>0</v>
      </c>
      <c r="N19" s="43">
        <f t="shared" si="1"/>
        <v>0</v>
      </c>
      <c r="O19" s="47">
        <f t="shared" si="1"/>
        <v>0</v>
      </c>
      <c r="P19" s="10"/>
      <c r="Q19" s="10"/>
    </row>
    <row r="20" spans="1:17" ht="15.75" thickBot="1" x14ac:dyDescent="0.3">
      <c r="B20" s="9"/>
      <c r="D20" s="48"/>
      <c r="O20" s="10"/>
      <c r="P20" s="10"/>
    </row>
    <row r="21" spans="1:17" s="10" customFormat="1" ht="18.75" x14ac:dyDescent="0.3">
      <c r="A21" s="11"/>
      <c r="B21" s="49"/>
      <c r="C21" s="692" t="s">
        <v>5</v>
      </c>
      <c r="D21" s="12"/>
      <c r="E21" s="13"/>
      <c r="F21" s="14" t="s">
        <v>6</v>
      </c>
      <c r="G21" s="15"/>
      <c r="H21" s="16"/>
    </row>
    <row r="22" spans="1:17" s="10" customFormat="1" ht="44.25" customHeight="1" x14ac:dyDescent="0.3">
      <c r="A22" s="50" t="s">
        <v>22</v>
      </c>
      <c r="B22" s="496" t="s">
        <v>23</v>
      </c>
      <c r="C22" s="693"/>
      <c r="D22" s="20" t="s">
        <v>9</v>
      </c>
      <c r="E22" s="22" t="s">
        <v>10</v>
      </c>
      <c r="F22" s="22" t="s">
        <v>11</v>
      </c>
      <c r="G22" s="23" t="s">
        <v>12</v>
      </c>
      <c r="H22" s="24" t="s">
        <v>13</v>
      </c>
    </row>
    <row r="23" spans="1:17" ht="15" customHeight="1" x14ac:dyDescent="0.25">
      <c r="A23" s="630" t="s">
        <v>300</v>
      </c>
      <c r="B23" s="646"/>
      <c r="C23" s="29">
        <v>2014</v>
      </c>
      <c r="D23" s="30"/>
      <c r="E23" s="31"/>
      <c r="F23" s="31"/>
      <c r="G23" s="32"/>
      <c r="H23" s="33">
        <f>SUM(D23:G23)</f>
        <v>0</v>
      </c>
    </row>
    <row r="24" spans="1:17" x14ac:dyDescent="0.25">
      <c r="A24" s="630"/>
      <c r="B24" s="646"/>
      <c r="C24" s="29">
        <v>2015</v>
      </c>
      <c r="D24" s="30"/>
      <c r="E24" s="31"/>
      <c r="F24" s="31"/>
      <c r="G24" s="32"/>
      <c r="H24" s="33">
        <f t="shared" ref="H24:H29" si="2">SUM(D24:G24)</f>
        <v>0</v>
      </c>
    </row>
    <row r="25" spans="1:17" x14ac:dyDescent="0.25">
      <c r="A25" s="630"/>
      <c r="B25" s="646"/>
      <c r="C25" s="29">
        <v>2016</v>
      </c>
      <c r="D25" s="30"/>
      <c r="E25" s="31"/>
      <c r="F25" s="31"/>
      <c r="G25" s="32"/>
      <c r="H25" s="33">
        <f t="shared" si="2"/>
        <v>0</v>
      </c>
    </row>
    <row r="26" spans="1:17" x14ac:dyDescent="0.25">
      <c r="A26" s="630"/>
      <c r="B26" s="646"/>
      <c r="C26" s="29">
        <v>2017</v>
      </c>
      <c r="D26" s="36"/>
      <c r="E26" s="37"/>
      <c r="F26" s="37"/>
      <c r="G26" s="38"/>
      <c r="H26" s="33">
        <f t="shared" si="2"/>
        <v>0</v>
      </c>
    </row>
    <row r="27" spans="1:17" x14ac:dyDescent="0.25">
      <c r="A27" s="630"/>
      <c r="B27" s="646"/>
      <c r="C27" s="29">
        <v>2018</v>
      </c>
      <c r="D27" s="30"/>
      <c r="E27" s="31"/>
      <c r="F27" s="31"/>
      <c r="G27" s="32"/>
      <c r="H27" s="33">
        <f t="shared" si="2"/>
        <v>0</v>
      </c>
    </row>
    <row r="28" spans="1:17" x14ac:dyDescent="0.25">
      <c r="A28" s="630"/>
      <c r="B28" s="646"/>
      <c r="C28" s="29">
        <v>2019</v>
      </c>
      <c r="D28" s="30"/>
      <c r="E28" s="31"/>
      <c r="F28" s="31"/>
      <c r="G28" s="32"/>
      <c r="H28" s="33">
        <f t="shared" si="2"/>
        <v>0</v>
      </c>
    </row>
    <row r="29" spans="1:17" x14ac:dyDescent="0.25">
      <c r="A29" s="630"/>
      <c r="B29" s="646"/>
      <c r="C29" s="29">
        <v>2020</v>
      </c>
      <c r="D29" s="30">
        <v>491</v>
      </c>
      <c r="E29" s="31"/>
      <c r="F29" s="31"/>
      <c r="G29" s="32"/>
      <c r="H29" s="33">
        <f t="shared" si="2"/>
        <v>491</v>
      </c>
    </row>
    <row r="30" spans="1:17" ht="112.9" customHeight="1" thickBot="1" x14ac:dyDescent="0.3">
      <c r="A30" s="647"/>
      <c r="B30" s="648"/>
      <c r="C30" s="41" t="s">
        <v>13</v>
      </c>
      <c r="D30" s="42">
        <f>SUM(D23:D29)</f>
        <v>491</v>
      </c>
      <c r="E30" s="43">
        <f>SUM(E23:E29)</f>
        <v>0</v>
      </c>
      <c r="F30" s="43">
        <f>SUM(F23:F29)</f>
        <v>0</v>
      </c>
      <c r="G30" s="43">
        <f>SUM(G23:G29)</f>
        <v>0</v>
      </c>
      <c r="H30" s="45">
        <f t="shared" ref="H30" si="3">SUM(D30:F30)</f>
        <v>491</v>
      </c>
    </row>
    <row r="31" spans="1:17" x14ac:dyDescent="0.25">
      <c r="A31" s="52"/>
      <c r="B31" s="53"/>
      <c r="D31" s="48"/>
    </row>
    <row r="32" spans="1:17" ht="21" x14ac:dyDescent="0.35">
      <c r="A32" s="54" t="s">
        <v>24</v>
      </c>
      <c r="B32" s="55"/>
      <c r="C32" s="54"/>
      <c r="D32" s="56"/>
      <c r="E32" s="56"/>
      <c r="F32" s="56"/>
      <c r="G32" s="56"/>
      <c r="H32" s="56"/>
      <c r="I32" s="56"/>
      <c r="J32" s="56"/>
      <c r="K32" s="56"/>
      <c r="L32" s="56"/>
      <c r="M32" s="56"/>
      <c r="N32" s="56"/>
      <c r="O32" s="56"/>
    </row>
    <row r="33" spans="1:13" ht="15.75" thickBot="1" x14ac:dyDescent="0.3">
      <c r="B33" s="9"/>
    </row>
    <row r="34" spans="1:13" ht="21" customHeight="1" x14ac:dyDescent="0.25">
      <c r="A34" s="684" t="s">
        <v>25</v>
      </c>
      <c r="B34" s="686" t="s">
        <v>26</v>
      </c>
      <c r="C34" s="688" t="s">
        <v>5</v>
      </c>
      <c r="D34" s="670" t="s">
        <v>27</v>
      </c>
      <c r="E34" s="57" t="s">
        <v>7</v>
      </c>
      <c r="F34" s="58"/>
      <c r="G34" s="58"/>
      <c r="H34" s="58"/>
      <c r="I34" s="58"/>
      <c r="J34" s="58"/>
      <c r="K34" s="59"/>
    </row>
    <row r="35" spans="1:13" ht="98.25" customHeight="1" x14ac:dyDescent="0.25">
      <c r="A35" s="685"/>
      <c r="B35" s="687"/>
      <c r="C35" s="689"/>
      <c r="D35" s="671"/>
      <c r="E35" s="60" t="s">
        <v>14</v>
      </c>
      <c r="F35" s="61" t="s">
        <v>15</v>
      </c>
      <c r="G35" s="61" t="s">
        <v>16</v>
      </c>
      <c r="H35" s="62" t="s">
        <v>17</v>
      </c>
      <c r="I35" s="62" t="s">
        <v>28</v>
      </c>
      <c r="J35" s="63" t="s">
        <v>19</v>
      </c>
      <c r="K35" s="64" t="s">
        <v>20</v>
      </c>
    </row>
    <row r="36" spans="1:13" ht="15" customHeight="1" x14ac:dyDescent="0.25">
      <c r="A36" s="623" t="s">
        <v>301</v>
      </c>
      <c r="B36" s="624"/>
      <c r="C36" s="29">
        <v>2014</v>
      </c>
      <c r="D36" s="65"/>
      <c r="E36" s="66"/>
      <c r="F36" s="67"/>
      <c r="G36" s="67"/>
      <c r="H36" s="67"/>
      <c r="I36" s="67"/>
      <c r="J36" s="67"/>
      <c r="K36" s="68"/>
    </row>
    <row r="37" spans="1:13" x14ac:dyDescent="0.25">
      <c r="A37" s="623"/>
      <c r="B37" s="624"/>
      <c r="C37" s="29">
        <v>2015</v>
      </c>
      <c r="D37" s="65"/>
      <c r="E37" s="34"/>
      <c r="F37" s="31"/>
      <c r="G37" s="31"/>
      <c r="H37" s="31"/>
      <c r="I37" s="31"/>
      <c r="J37" s="31"/>
      <c r="K37" s="35"/>
    </row>
    <row r="38" spans="1:13" x14ac:dyDescent="0.25">
      <c r="A38" s="623"/>
      <c r="B38" s="624"/>
      <c r="C38" s="29">
        <v>2016</v>
      </c>
      <c r="D38" s="65"/>
      <c r="E38" s="34"/>
      <c r="F38" s="31"/>
      <c r="G38" s="31"/>
      <c r="H38" s="31"/>
      <c r="I38" s="31"/>
      <c r="J38" s="31"/>
      <c r="K38" s="35"/>
    </row>
    <row r="39" spans="1:13" x14ac:dyDescent="0.25">
      <c r="A39" s="623"/>
      <c r="B39" s="624"/>
      <c r="C39" s="29">
        <v>2017</v>
      </c>
      <c r="D39" s="69"/>
      <c r="E39" s="39"/>
      <c r="F39" s="37"/>
      <c r="G39" s="37"/>
      <c r="H39" s="37"/>
      <c r="I39" s="37"/>
      <c r="J39" s="37"/>
      <c r="K39" s="40"/>
    </row>
    <row r="40" spans="1:13" x14ac:dyDescent="0.25">
      <c r="A40" s="623"/>
      <c r="B40" s="624"/>
      <c r="C40" s="29">
        <v>2018</v>
      </c>
      <c r="D40" s="65"/>
      <c r="E40" s="34"/>
      <c r="F40" s="31"/>
      <c r="G40" s="31"/>
      <c r="H40" s="31"/>
      <c r="I40" s="31"/>
      <c r="J40" s="31"/>
      <c r="K40" s="35"/>
    </row>
    <row r="41" spans="1:13" x14ac:dyDescent="0.25">
      <c r="A41" s="623"/>
      <c r="B41" s="624"/>
      <c r="C41" s="29">
        <v>2019</v>
      </c>
      <c r="D41" s="65"/>
      <c r="E41" s="34"/>
      <c r="F41" s="31"/>
      <c r="G41" s="31"/>
      <c r="H41" s="31"/>
      <c r="I41" s="31"/>
      <c r="J41" s="31"/>
      <c r="K41" s="35"/>
    </row>
    <row r="42" spans="1:13" ht="17.25" customHeight="1" x14ac:dyDescent="0.25">
      <c r="A42" s="623"/>
      <c r="B42" s="624"/>
      <c r="C42" s="29">
        <v>2020</v>
      </c>
      <c r="D42" s="65">
        <v>6</v>
      </c>
      <c r="E42" s="34">
        <v>6</v>
      </c>
      <c r="F42" s="31"/>
      <c r="G42" s="31"/>
      <c r="H42" s="31"/>
      <c r="I42" s="31"/>
      <c r="J42" s="31"/>
      <c r="K42" s="35"/>
    </row>
    <row r="43" spans="1:13" ht="35.25" customHeight="1" thickBot="1" x14ac:dyDescent="0.3">
      <c r="A43" s="625"/>
      <c r="B43" s="626"/>
      <c r="C43" s="41" t="s">
        <v>13</v>
      </c>
      <c r="D43" s="70">
        <f>SUM(D36:D42)</f>
        <v>6</v>
      </c>
      <c r="E43" s="46">
        <f t="shared" ref="E43:J43" si="4">SUM(E36:E42)</f>
        <v>6</v>
      </c>
      <c r="F43" s="43">
        <f t="shared" si="4"/>
        <v>0</v>
      </c>
      <c r="G43" s="43">
        <f t="shared" si="4"/>
        <v>0</v>
      </c>
      <c r="H43" s="43">
        <f t="shared" si="4"/>
        <v>0</v>
      </c>
      <c r="I43" s="43">
        <f t="shared" si="4"/>
        <v>0</v>
      </c>
      <c r="J43" s="43">
        <f t="shared" si="4"/>
        <v>0</v>
      </c>
      <c r="K43" s="47">
        <f>SUM(K36:K42)</f>
        <v>0</v>
      </c>
    </row>
    <row r="44" spans="1:13" x14ac:dyDescent="0.25">
      <c r="B44" s="9"/>
    </row>
    <row r="45" spans="1:13" x14ac:dyDescent="0.25">
      <c r="B45" s="9"/>
    </row>
    <row r="46" spans="1:13" ht="21" x14ac:dyDescent="0.35">
      <c r="A46" s="71" t="s">
        <v>30</v>
      </c>
      <c r="B46" s="72"/>
      <c r="C46" s="71"/>
      <c r="D46" s="73"/>
      <c r="E46" s="73"/>
      <c r="F46" s="73"/>
      <c r="G46" s="73"/>
      <c r="H46" s="73"/>
      <c r="I46" s="73"/>
      <c r="J46" s="73"/>
      <c r="K46" s="73"/>
      <c r="L46" s="74"/>
      <c r="M46" s="74"/>
    </row>
    <row r="47" spans="1:13" ht="14.25" customHeight="1" thickBot="1" x14ac:dyDescent="0.3">
      <c r="A47" s="75"/>
      <c r="B47" s="76"/>
    </row>
    <row r="48" spans="1:13" ht="14.25" customHeight="1" x14ac:dyDescent="0.25">
      <c r="A48" s="676" t="s">
        <v>31</v>
      </c>
      <c r="B48" s="678" t="s">
        <v>32</v>
      </c>
      <c r="C48" s="680" t="s">
        <v>5</v>
      </c>
      <c r="D48" s="682" t="s">
        <v>33</v>
      </c>
      <c r="E48" s="77" t="s">
        <v>7</v>
      </c>
      <c r="F48" s="78"/>
      <c r="G48" s="78"/>
      <c r="H48" s="78"/>
      <c r="I48" s="78"/>
      <c r="J48" s="78"/>
      <c r="K48" s="79"/>
    </row>
    <row r="49" spans="1:14" s="10" customFormat="1" ht="117" customHeight="1" x14ac:dyDescent="0.25">
      <c r="A49" s="677"/>
      <c r="B49" s="679"/>
      <c r="C49" s="681"/>
      <c r="D49" s="683"/>
      <c r="E49" s="80" t="s">
        <v>14</v>
      </c>
      <c r="F49" s="81" t="s">
        <v>15</v>
      </c>
      <c r="G49" s="81" t="s">
        <v>16</v>
      </c>
      <c r="H49" s="82" t="s">
        <v>17</v>
      </c>
      <c r="I49" s="82" t="s">
        <v>28</v>
      </c>
      <c r="J49" s="83" t="s">
        <v>19</v>
      </c>
      <c r="K49" s="84" t="s">
        <v>20</v>
      </c>
    </row>
    <row r="50" spans="1:14" ht="15" customHeight="1" x14ac:dyDescent="0.25">
      <c r="A50" s="630" t="s">
        <v>21</v>
      </c>
      <c r="B50" s="646"/>
      <c r="C50" s="29">
        <v>2014</v>
      </c>
      <c r="D50" s="85"/>
      <c r="E50" s="34"/>
      <c r="F50" s="31"/>
      <c r="G50" s="31"/>
      <c r="H50" s="31"/>
      <c r="I50" s="31"/>
      <c r="J50" s="31"/>
      <c r="K50" s="35"/>
    </row>
    <row r="51" spans="1:14" x14ac:dyDescent="0.25">
      <c r="A51" s="630"/>
      <c r="B51" s="646"/>
      <c r="C51" s="29">
        <v>2015</v>
      </c>
      <c r="D51" s="85"/>
      <c r="E51" s="34"/>
      <c r="F51" s="31"/>
      <c r="G51" s="31"/>
      <c r="H51" s="31"/>
      <c r="I51" s="31"/>
      <c r="J51" s="31"/>
      <c r="K51" s="35"/>
    </row>
    <row r="52" spans="1:14" x14ac:dyDescent="0.25">
      <c r="A52" s="630"/>
      <c r="B52" s="646"/>
      <c r="C52" s="29">
        <v>2016</v>
      </c>
      <c r="D52" s="85"/>
      <c r="E52" s="34"/>
      <c r="F52" s="31"/>
      <c r="G52" s="31"/>
      <c r="H52" s="31"/>
      <c r="I52" s="31"/>
      <c r="J52" s="31"/>
      <c r="K52" s="35"/>
    </row>
    <row r="53" spans="1:14" x14ac:dyDescent="0.25">
      <c r="A53" s="630"/>
      <c r="B53" s="646"/>
      <c r="C53" s="29">
        <v>2017</v>
      </c>
      <c r="D53" s="86"/>
      <c r="E53" s="39"/>
      <c r="F53" s="37"/>
      <c r="G53" s="37"/>
      <c r="H53" s="37"/>
      <c r="I53" s="37"/>
      <c r="J53" s="37"/>
      <c r="K53" s="40"/>
    </row>
    <row r="54" spans="1:14" x14ac:dyDescent="0.25">
      <c r="A54" s="630"/>
      <c r="B54" s="646"/>
      <c r="C54" s="29">
        <v>2018</v>
      </c>
      <c r="D54" s="85"/>
      <c r="E54" s="34"/>
      <c r="F54" s="31"/>
      <c r="G54" s="31"/>
      <c r="H54" s="31"/>
      <c r="I54" s="31"/>
      <c r="J54" s="31"/>
      <c r="K54" s="35"/>
    </row>
    <row r="55" spans="1:14" x14ac:dyDescent="0.25">
      <c r="A55" s="630"/>
      <c r="B55" s="646"/>
      <c r="C55" s="29">
        <v>2019</v>
      </c>
      <c r="D55" s="85"/>
      <c r="E55" s="34"/>
      <c r="F55" s="31"/>
      <c r="G55" s="31"/>
      <c r="H55" s="31"/>
      <c r="I55" s="31"/>
      <c r="J55" s="31"/>
      <c r="K55" s="35"/>
    </row>
    <row r="56" spans="1:14" x14ac:dyDescent="0.25">
      <c r="A56" s="630"/>
      <c r="B56" s="646"/>
      <c r="C56" s="29">
        <v>2020</v>
      </c>
      <c r="D56" s="85">
        <v>0</v>
      </c>
      <c r="E56" s="34">
        <v>0</v>
      </c>
      <c r="F56" s="31"/>
      <c r="G56" s="31"/>
      <c r="H56" s="31"/>
      <c r="I56" s="31"/>
      <c r="J56" s="31"/>
      <c r="K56" s="35"/>
    </row>
    <row r="57" spans="1:14" ht="94.9" customHeight="1" thickBot="1" x14ac:dyDescent="0.3">
      <c r="A57" s="647"/>
      <c r="B57" s="648"/>
      <c r="C57" s="41" t="s">
        <v>13</v>
      </c>
      <c r="D57" s="87">
        <f t="shared" ref="D57:I57" si="5">SUM(D50:D56)</f>
        <v>0</v>
      </c>
      <c r="E57" s="46">
        <f t="shared" si="5"/>
        <v>0</v>
      </c>
      <c r="F57" s="43">
        <f t="shared" si="5"/>
        <v>0</v>
      </c>
      <c r="G57" s="43">
        <f t="shared" si="5"/>
        <v>0</v>
      </c>
      <c r="H57" s="43">
        <f t="shared" si="5"/>
        <v>0</v>
      </c>
      <c r="I57" s="43">
        <f t="shared" si="5"/>
        <v>0</v>
      </c>
      <c r="J57" s="43">
        <f>SUM(J50:J56)</f>
        <v>0</v>
      </c>
      <c r="K57" s="47">
        <f>SUM(K50:K56)</f>
        <v>0</v>
      </c>
    </row>
    <row r="58" spans="1:14" x14ac:dyDescent="0.25">
      <c r="B58" s="9"/>
    </row>
    <row r="59" spans="1:14" ht="21" x14ac:dyDescent="0.35">
      <c r="A59" s="88" t="s">
        <v>34</v>
      </c>
      <c r="B59" s="89"/>
      <c r="C59" s="88"/>
      <c r="D59" s="90"/>
      <c r="E59" s="90"/>
      <c r="F59" s="90"/>
      <c r="G59" s="90"/>
      <c r="H59" s="90"/>
      <c r="I59" s="90"/>
      <c r="J59" s="90"/>
      <c r="K59" s="90"/>
      <c r="L59" s="90"/>
      <c r="M59" s="10"/>
    </row>
    <row r="60" spans="1:14" ht="15" customHeight="1" thickBot="1" x14ac:dyDescent="0.4">
      <c r="A60" s="91"/>
      <c r="B60" s="76"/>
      <c r="M60" s="10"/>
    </row>
    <row r="61" spans="1:14" s="10" customFormat="1" x14ac:dyDescent="0.25">
      <c r="A61" s="665" t="s">
        <v>35</v>
      </c>
      <c r="B61" s="657" t="s">
        <v>36</v>
      </c>
      <c r="C61" s="666" t="s">
        <v>5</v>
      </c>
      <c r="D61" s="92"/>
      <c r="E61" s="93"/>
      <c r="F61" s="94" t="s">
        <v>37</v>
      </c>
      <c r="G61" s="95"/>
      <c r="H61" s="95"/>
      <c r="I61" s="95"/>
      <c r="J61" s="95"/>
      <c r="K61" s="95"/>
      <c r="L61" s="96"/>
      <c r="N61" s="97"/>
    </row>
    <row r="62" spans="1:14" s="10" customFormat="1" ht="90" customHeight="1" x14ac:dyDescent="0.25">
      <c r="A62" s="656"/>
      <c r="B62" s="658"/>
      <c r="C62" s="667"/>
      <c r="D62" s="98" t="s">
        <v>38</v>
      </c>
      <c r="E62" s="99" t="s">
        <v>39</v>
      </c>
      <c r="F62" s="100" t="s">
        <v>14</v>
      </c>
      <c r="G62" s="101" t="s">
        <v>15</v>
      </c>
      <c r="H62" s="101" t="s">
        <v>16</v>
      </c>
      <c r="I62" s="102" t="s">
        <v>17</v>
      </c>
      <c r="J62" s="102" t="s">
        <v>28</v>
      </c>
      <c r="K62" s="103" t="s">
        <v>19</v>
      </c>
      <c r="L62" s="104" t="s">
        <v>20</v>
      </c>
    </row>
    <row r="63" spans="1:14" x14ac:dyDescent="0.25">
      <c r="A63" s="630" t="s">
        <v>21</v>
      </c>
      <c r="B63" s="646"/>
      <c r="C63" s="29">
        <v>2014</v>
      </c>
      <c r="D63" s="30"/>
      <c r="E63" s="31"/>
      <c r="F63" s="34"/>
      <c r="G63" s="31"/>
      <c r="H63" s="31"/>
      <c r="I63" s="31"/>
      <c r="J63" s="31"/>
      <c r="K63" s="31"/>
      <c r="L63" s="35"/>
      <c r="M63" s="10"/>
    </row>
    <row r="64" spans="1:14" x14ac:dyDescent="0.25">
      <c r="A64" s="630"/>
      <c r="B64" s="646"/>
      <c r="C64" s="29">
        <v>2015</v>
      </c>
      <c r="D64" s="30"/>
      <c r="E64" s="31"/>
      <c r="F64" s="34"/>
      <c r="G64" s="31"/>
      <c r="H64" s="31"/>
      <c r="I64" s="31"/>
      <c r="J64" s="31"/>
      <c r="K64" s="31"/>
      <c r="L64" s="35"/>
      <c r="M64" s="10"/>
    </row>
    <row r="65" spans="1:13" x14ac:dyDescent="0.25">
      <c r="A65" s="630"/>
      <c r="B65" s="646"/>
      <c r="C65" s="29">
        <v>2016</v>
      </c>
      <c r="D65" s="30"/>
      <c r="E65" s="31"/>
      <c r="F65" s="34"/>
      <c r="G65" s="31"/>
      <c r="H65" s="31"/>
      <c r="I65" s="31"/>
      <c r="J65" s="31"/>
      <c r="K65" s="31"/>
      <c r="L65" s="35"/>
      <c r="M65" s="10"/>
    </row>
    <row r="66" spans="1:13" x14ac:dyDescent="0.25">
      <c r="A66" s="630"/>
      <c r="B66" s="646"/>
      <c r="C66" s="29">
        <v>2017</v>
      </c>
      <c r="D66" s="36"/>
      <c r="E66" s="37"/>
      <c r="F66" s="39"/>
      <c r="G66" s="37"/>
      <c r="H66" s="37"/>
      <c r="I66" s="37"/>
      <c r="J66" s="37"/>
      <c r="K66" s="37"/>
      <c r="L66" s="40"/>
      <c r="M66" s="10"/>
    </row>
    <row r="67" spans="1:13" x14ac:dyDescent="0.25">
      <c r="A67" s="630"/>
      <c r="B67" s="646"/>
      <c r="C67" s="29">
        <v>2018</v>
      </c>
      <c r="D67" s="30"/>
      <c r="E67" s="31"/>
      <c r="F67" s="34"/>
      <c r="G67" s="31"/>
      <c r="H67" s="31"/>
      <c r="I67" s="31"/>
      <c r="J67" s="31"/>
      <c r="K67" s="31"/>
      <c r="L67" s="35"/>
      <c r="M67" s="10"/>
    </row>
    <row r="68" spans="1:13" x14ac:dyDescent="0.25">
      <c r="A68" s="630"/>
      <c r="B68" s="646"/>
      <c r="C68" s="29">
        <v>2019</v>
      </c>
      <c r="D68" s="30"/>
      <c r="E68" s="31"/>
      <c r="F68" s="34"/>
      <c r="G68" s="31"/>
      <c r="H68" s="31"/>
      <c r="I68" s="31"/>
      <c r="J68" s="31"/>
      <c r="K68" s="31"/>
      <c r="L68" s="35"/>
      <c r="M68" s="10"/>
    </row>
    <row r="69" spans="1:13" x14ac:dyDescent="0.25">
      <c r="A69" s="630"/>
      <c r="B69" s="646"/>
      <c r="C69" s="29">
        <v>2020</v>
      </c>
      <c r="D69" s="30">
        <v>0</v>
      </c>
      <c r="E69" s="31">
        <v>0</v>
      </c>
      <c r="F69" s="34">
        <v>0</v>
      </c>
      <c r="G69" s="31"/>
      <c r="H69" s="31"/>
      <c r="I69" s="31"/>
      <c r="J69" s="31"/>
      <c r="K69" s="31"/>
      <c r="L69" s="35"/>
      <c r="M69" s="10"/>
    </row>
    <row r="70" spans="1:13" ht="33" customHeight="1" thickBot="1" x14ac:dyDescent="0.3">
      <c r="A70" s="647"/>
      <c r="B70" s="648"/>
      <c r="C70" s="41" t="s">
        <v>13</v>
      </c>
      <c r="D70" s="42">
        <f t="shared" ref="D70:K70" si="6">SUM(D63:D69)</f>
        <v>0</v>
      </c>
      <c r="E70" s="43">
        <f t="shared" si="6"/>
        <v>0</v>
      </c>
      <c r="F70" s="46">
        <f t="shared" si="6"/>
        <v>0</v>
      </c>
      <c r="G70" s="43">
        <f t="shared" si="6"/>
        <v>0</v>
      </c>
      <c r="H70" s="43">
        <f t="shared" si="6"/>
        <v>0</v>
      </c>
      <c r="I70" s="43">
        <f t="shared" si="6"/>
        <v>0</v>
      </c>
      <c r="J70" s="43">
        <f t="shared" si="6"/>
        <v>0</v>
      </c>
      <c r="K70" s="43">
        <f t="shared" si="6"/>
        <v>0</v>
      </c>
      <c r="L70" s="47">
        <f>SUM(L63:L69)</f>
        <v>0</v>
      </c>
      <c r="M70" s="10"/>
    </row>
    <row r="71" spans="1:13" ht="15.75" thickBot="1" x14ac:dyDescent="0.3">
      <c r="A71" s="105"/>
      <c r="B71" s="106"/>
      <c r="D71" s="48"/>
    </row>
    <row r="72" spans="1:13" s="10" customFormat="1" ht="18.95" customHeight="1" x14ac:dyDescent="0.25">
      <c r="A72" s="665" t="s">
        <v>40</v>
      </c>
      <c r="B72" s="657" t="s">
        <v>41</v>
      </c>
      <c r="C72" s="666" t="s">
        <v>5</v>
      </c>
      <c r="D72" s="663" t="s">
        <v>42</v>
      </c>
      <c r="E72" s="94" t="s">
        <v>43</v>
      </c>
      <c r="F72" s="95"/>
      <c r="G72" s="95"/>
      <c r="H72" s="95"/>
      <c r="I72" s="95"/>
      <c r="J72" s="95"/>
      <c r="K72" s="96"/>
      <c r="L72"/>
      <c r="M72" s="97"/>
    </row>
    <row r="73" spans="1:13" s="10" customFormat="1" ht="93.75" customHeight="1" x14ac:dyDescent="0.25">
      <c r="A73" s="656"/>
      <c r="B73" s="658"/>
      <c r="C73" s="667"/>
      <c r="D73" s="664"/>
      <c r="E73" s="100" t="s">
        <v>14</v>
      </c>
      <c r="F73" s="227" t="s">
        <v>15</v>
      </c>
      <c r="G73" s="101" t="s">
        <v>16</v>
      </c>
      <c r="H73" s="102" t="s">
        <v>17</v>
      </c>
      <c r="I73" s="102" t="s">
        <v>28</v>
      </c>
      <c r="J73" s="103" t="s">
        <v>19</v>
      </c>
      <c r="K73" s="104" t="s">
        <v>20</v>
      </c>
      <c r="L73"/>
    </row>
    <row r="74" spans="1:13" ht="15" customHeight="1" x14ac:dyDescent="0.25">
      <c r="A74" s="630" t="s">
        <v>21</v>
      </c>
      <c r="B74" s="646"/>
      <c r="C74" s="29">
        <v>2014</v>
      </c>
      <c r="D74" s="31"/>
      <c r="E74" s="34"/>
      <c r="F74" s="31"/>
      <c r="G74" s="31"/>
      <c r="H74" s="31"/>
      <c r="I74" s="31"/>
      <c r="J74" s="31"/>
      <c r="K74" s="35"/>
    </row>
    <row r="75" spans="1:13" x14ac:dyDescent="0.25">
      <c r="A75" s="630"/>
      <c r="B75" s="646"/>
      <c r="C75" s="29">
        <v>2015</v>
      </c>
      <c r="D75" s="31"/>
      <c r="E75" s="34"/>
      <c r="F75" s="31"/>
      <c r="G75" s="31"/>
      <c r="H75" s="31"/>
      <c r="I75" s="31"/>
      <c r="J75" s="31"/>
      <c r="K75" s="35"/>
    </row>
    <row r="76" spans="1:13" x14ac:dyDescent="0.25">
      <c r="A76" s="630"/>
      <c r="B76" s="646"/>
      <c r="C76" s="29">
        <v>2016</v>
      </c>
      <c r="D76" s="31"/>
      <c r="E76" s="34"/>
      <c r="F76" s="31"/>
      <c r="G76" s="31"/>
      <c r="H76" s="31"/>
      <c r="I76" s="31"/>
      <c r="J76" s="31"/>
      <c r="K76" s="35"/>
    </row>
    <row r="77" spans="1:13" x14ac:dyDescent="0.25">
      <c r="A77" s="630"/>
      <c r="B77" s="646"/>
      <c r="C77" s="29">
        <v>2017</v>
      </c>
      <c r="D77" s="37"/>
      <c r="E77" s="39"/>
      <c r="F77" s="37"/>
      <c r="G77" s="37"/>
      <c r="H77" s="37"/>
      <c r="I77" s="37"/>
      <c r="J77" s="37"/>
      <c r="K77" s="40"/>
    </row>
    <row r="78" spans="1:13" x14ac:dyDescent="0.25">
      <c r="A78" s="630"/>
      <c r="B78" s="646"/>
      <c r="C78" s="29">
        <v>2018</v>
      </c>
      <c r="D78" s="31"/>
      <c r="E78" s="34"/>
      <c r="F78" s="31"/>
      <c r="G78" s="31"/>
      <c r="H78" s="31"/>
      <c r="I78" s="31"/>
      <c r="J78" s="31"/>
      <c r="K78" s="35"/>
    </row>
    <row r="79" spans="1:13" x14ac:dyDescent="0.25">
      <c r="A79" s="630"/>
      <c r="B79" s="646"/>
      <c r="C79" s="29">
        <v>2019</v>
      </c>
      <c r="D79" s="31"/>
      <c r="E79" s="34"/>
      <c r="F79" s="31"/>
      <c r="G79" s="31"/>
      <c r="H79" s="31"/>
      <c r="I79" s="31"/>
      <c r="J79" s="31"/>
      <c r="K79" s="35"/>
    </row>
    <row r="80" spans="1:13" x14ac:dyDescent="0.25">
      <c r="A80" s="630"/>
      <c r="B80" s="646"/>
      <c r="C80" s="29">
        <v>2020</v>
      </c>
      <c r="D80" s="31">
        <v>0</v>
      </c>
      <c r="E80" s="34">
        <v>0</v>
      </c>
      <c r="F80" s="31"/>
      <c r="G80" s="31"/>
      <c r="H80" s="31"/>
      <c r="I80" s="31"/>
      <c r="J80" s="31"/>
      <c r="K80" s="35"/>
    </row>
    <row r="81" spans="1:14" ht="42" customHeight="1" thickBot="1" x14ac:dyDescent="0.3">
      <c r="A81" s="647"/>
      <c r="B81" s="648"/>
      <c r="C81" s="41" t="s">
        <v>13</v>
      </c>
      <c r="D81" s="43">
        <f t="shared" ref="D81:J81" si="7">SUM(D74:D80)</f>
        <v>0</v>
      </c>
      <c r="E81" s="46">
        <f t="shared" si="7"/>
        <v>0</v>
      </c>
      <c r="F81" s="43">
        <f t="shared" si="7"/>
        <v>0</v>
      </c>
      <c r="G81" s="43">
        <f t="shared" si="7"/>
        <v>0</v>
      </c>
      <c r="H81" s="43">
        <f t="shared" si="7"/>
        <v>0</v>
      </c>
      <c r="I81" s="43">
        <f t="shared" si="7"/>
        <v>0</v>
      </c>
      <c r="J81" s="43">
        <f t="shared" si="7"/>
        <v>0</v>
      </c>
      <c r="K81" s="47">
        <f>SUM(K74:K80)</f>
        <v>0</v>
      </c>
    </row>
    <row r="82" spans="1:14" ht="15" customHeight="1" thickBot="1" x14ac:dyDescent="0.4">
      <c r="A82" s="91"/>
      <c r="B82" s="76"/>
    </row>
    <row r="83" spans="1:14" ht="24.95" customHeight="1" x14ac:dyDescent="0.25">
      <c r="A83" s="665" t="s">
        <v>44</v>
      </c>
      <c r="B83" s="657" t="s">
        <v>41</v>
      </c>
      <c r="C83" s="666" t="s">
        <v>5</v>
      </c>
      <c r="D83" s="668" t="s">
        <v>45</v>
      </c>
      <c r="E83" s="94" t="s">
        <v>46</v>
      </c>
      <c r="F83" s="95"/>
      <c r="G83" s="95"/>
      <c r="H83" s="95"/>
      <c r="I83" s="95"/>
      <c r="J83" s="95"/>
      <c r="K83" s="96"/>
      <c r="L83" s="10"/>
    </row>
    <row r="84" spans="1:14" s="10" customFormat="1" ht="93.75" customHeight="1" x14ac:dyDescent="0.25">
      <c r="A84" s="656"/>
      <c r="B84" s="658"/>
      <c r="C84" s="667"/>
      <c r="D84" s="669"/>
      <c r="E84" s="100" t="s">
        <v>14</v>
      </c>
      <c r="F84" s="101" t="s">
        <v>15</v>
      </c>
      <c r="G84" s="101" t="s">
        <v>16</v>
      </c>
      <c r="H84" s="102" t="s">
        <v>17</v>
      </c>
      <c r="I84" s="102" t="s">
        <v>28</v>
      </c>
      <c r="J84" s="103" t="s">
        <v>19</v>
      </c>
      <c r="K84" s="104" t="s">
        <v>20</v>
      </c>
      <c r="L84"/>
    </row>
    <row r="85" spans="1:14" s="10" customFormat="1" ht="18" customHeight="1" x14ac:dyDescent="0.25">
      <c r="A85" s="630" t="s">
        <v>21</v>
      </c>
      <c r="B85" s="646"/>
      <c r="C85" s="29">
        <v>2014</v>
      </c>
      <c r="D85" s="31"/>
      <c r="E85" s="34"/>
      <c r="F85" s="31"/>
      <c r="G85" s="31"/>
      <c r="H85" s="31"/>
      <c r="I85" s="31"/>
      <c r="J85" s="31"/>
      <c r="K85" s="35"/>
      <c r="L85"/>
    </row>
    <row r="86" spans="1:14" ht="15.95" customHeight="1" x14ac:dyDescent="0.25">
      <c r="A86" s="630"/>
      <c r="B86" s="646"/>
      <c r="C86" s="29">
        <v>2015</v>
      </c>
      <c r="D86" s="31"/>
      <c r="E86" s="34"/>
      <c r="F86" s="31"/>
      <c r="G86" s="31"/>
      <c r="H86" s="31"/>
      <c r="I86" s="31"/>
      <c r="J86" s="31"/>
      <c r="K86" s="35"/>
    </row>
    <row r="87" spans="1:14" x14ac:dyDescent="0.25">
      <c r="A87" s="630"/>
      <c r="B87" s="646"/>
      <c r="C87" s="29">
        <v>2016</v>
      </c>
      <c r="D87" s="31"/>
      <c r="E87" s="34"/>
      <c r="F87" s="31"/>
      <c r="G87" s="31"/>
      <c r="H87" s="31"/>
      <c r="I87" s="31"/>
      <c r="J87" s="31"/>
      <c r="K87" s="35"/>
    </row>
    <row r="88" spans="1:14" x14ac:dyDescent="0.25">
      <c r="A88" s="630"/>
      <c r="B88" s="646"/>
      <c r="C88" s="29">
        <v>2017</v>
      </c>
      <c r="D88" s="37"/>
      <c r="E88" s="39"/>
      <c r="F88" s="37"/>
      <c r="G88" s="37"/>
      <c r="H88" s="37"/>
      <c r="I88" s="37"/>
      <c r="J88" s="37"/>
      <c r="K88" s="40"/>
    </row>
    <row r="89" spans="1:14" x14ac:dyDescent="0.25">
      <c r="A89" s="630"/>
      <c r="B89" s="646"/>
      <c r="C89" s="29">
        <v>2018</v>
      </c>
      <c r="D89" s="31"/>
      <c r="E89" s="34"/>
      <c r="F89" s="31"/>
      <c r="G89" s="31"/>
      <c r="H89" s="31"/>
      <c r="I89" s="31"/>
      <c r="J89" s="31"/>
      <c r="K89" s="35"/>
      <c r="L89" s="10"/>
    </row>
    <row r="90" spans="1:14" x14ac:dyDescent="0.25">
      <c r="A90" s="630"/>
      <c r="B90" s="646"/>
      <c r="C90" s="29">
        <v>2019</v>
      </c>
      <c r="D90" s="31"/>
      <c r="E90" s="34"/>
      <c r="F90" s="31"/>
      <c r="G90" s="31"/>
      <c r="H90" s="31"/>
      <c r="I90" s="31"/>
      <c r="J90" s="31"/>
      <c r="K90" s="35"/>
    </row>
    <row r="91" spans="1:14" x14ac:dyDescent="0.25">
      <c r="A91" s="630"/>
      <c r="B91" s="646"/>
      <c r="C91" s="29">
        <v>2020</v>
      </c>
      <c r="D91" s="31">
        <v>0</v>
      </c>
      <c r="E91" s="34">
        <v>0</v>
      </c>
      <c r="F91" s="31"/>
      <c r="G91" s="31"/>
      <c r="H91" s="31"/>
      <c r="I91" s="31"/>
      <c r="J91" s="31"/>
      <c r="K91" s="35"/>
    </row>
    <row r="92" spans="1:14" ht="18.95" customHeight="1" thickBot="1" x14ac:dyDescent="0.3">
      <c r="A92" s="647"/>
      <c r="B92" s="648"/>
      <c r="C92" s="41" t="s">
        <v>13</v>
      </c>
      <c r="D92" s="43">
        <f t="shared" ref="D92:J92" si="8">SUM(D85:D91)</f>
        <v>0</v>
      </c>
      <c r="E92" s="46">
        <f t="shared" si="8"/>
        <v>0</v>
      </c>
      <c r="F92" s="43">
        <f t="shared" si="8"/>
        <v>0</v>
      </c>
      <c r="G92" s="43">
        <f t="shared" si="8"/>
        <v>0</v>
      </c>
      <c r="H92" s="43">
        <f t="shared" si="8"/>
        <v>0</v>
      </c>
      <c r="I92" s="43">
        <f t="shared" si="8"/>
        <v>0</v>
      </c>
      <c r="J92" s="43">
        <f t="shared" si="8"/>
        <v>0</v>
      </c>
      <c r="K92" s="47">
        <f>SUM(K85:K91)</f>
        <v>0</v>
      </c>
    </row>
    <row r="93" spans="1:14" ht="18.75" customHeight="1" thickBot="1" x14ac:dyDescent="0.4">
      <c r="A93" s="91"/>
      <c r="B93" s="76"/>
    </row>
    <row r="94" spans="1:14" x14ac:dyDescent="0.25">
      <c r="A94" s="655" t="s">
        <v>47</v>
      </c>
      <c r="B94" s="657" t="s">
        <v>48</v>
      </c>
      <c r="C94" s="494" t="s">
        <v>5</v>
      </c>
      <c r="D94" s="108" t="s">
        <v>49</v>
      </c>
      <c r="E94" s="109"/>
      <c r="F94" s="109"/>
      <c r="G94" s="110"/>
      <c r="H94" s="10"/>
      <c r="I94" s="10"/>
      <c r="J94" s="10"/>
      <c r="K94" s="10"/>
    </row>
    <row r="95" spans="1:14" ht="64.5" x14ac:dyDescent="0.25">
      <c r="A95" s="656"/>
      <c r="B95" s="658"/>
      <c r="C95" s="495"/>
      <c r="D95" s="98" t="s">
        <v>50</v>
      </c>
      <c r="E95" s="99" t="s">
        <v>51</v>
      </c>
      <c r="F95" s="99" t="s">
        <v>52</v>
      </c>
      <c r="G95" s="112" t="s">
        <v>13</v>
      </c>
      <c r="H95" s="10"/>
      <c r="I95" s="10"/>
      <c r="J95" s="10"/>
      <c r="K95" s="10"/>
      <c r="L95" s="10"/>
      <c r="M95" s="10"/>
      <c r="N95" s="10"/>
    </row>
    <row r="96" spans="1:14" s="10" customFormat="1" ht="26.25" customHeight="1" x14ac:dyDescent="0.25">
      <c r="A96" s="630" t="s">
        <v>21</v>
      </c>
      <c r="B96" s="646"/>
      <c r="C96" s="29">
        <v>2015</v>
      </c>
      <c r="D96" s="30"/>
      <c r="E96" s="31"/>
      <c r="F96" s="31"/>
      <c r="G96" s="33">
        <f t="shared" ref="G96:G101" si="9">SUM(D96:F96)</f>
        <v>0</v>
      </c>
      <c r="H96"/>
      <c r="I96"/>
      <c r="J96"/>
      <c r="K96"/>
    </row>
    <row r="97" spans="1:14" s="10" customFormat="1" ht="16.5" customHeight="1" x14ac:dyDescent="0.25">
      <c r="A97" s="630"/>
      <c r="B97" s="646"/>
      <c r="C97" s="29">
        <v>2016</v>
      </c>
      <c r="D97" s="30"/>
      <c r="E97" s="31"/>
      <c r="F97" s="31"/>
      <c r="G97" s="33">
        <f t="shared" si="9"/>
        <v>0</v>
      </c>
      <c r="H97"/>
      <c r="I97"/>
      <c r="J97"/>
      <c r="K97"/>
      <c r="L97"/>
      <c r="M97"/>
      <c r="N97"/>
    </row>
    <row r="98" spans="1:14" x14ac:dyDescent="0.25">
      <c r="A98" s="630"/>
      <c r="B98" s="646"/>
      <c r="C98" s="29">
        <v>2017</v>
      </c>
      <c r="D98" s="36"/>
      <c r="E98" s="37"/>
      <c r="F98" s="37"/>
      <c r="G98" s="33">
        <f t="shared" si="9"/>
        <v>0</v>
      </c>
    </row>
    <row r="99" spans="1:14" x14ac:dyDescent="0.25">
      <c r="A99" s="630"/>
      <c r="B99" s="646"/>
      <c r="C99" s="29">
        <v>2018</v>
      </c>
      <c r="D99" s="30"/>
      <c r="E99" s="31"/>
      <c r="F99" s="31"/>
      <c r="G99" s="33">
        <f t="shared" si="9"/>
        <v>0</v>
      </c>
    </row>
    <row r="100" spans="1:14" x14ac:dyDescent="0.25">
      <c r="A100" s="630"/>
      <c r="B100" s="646"/>
      <c r="C100" s="29">
        <v>2019</v>
      </c>
      <c r="D100" s="30"/>
      <c r="E100" s="31"/>
      <c r="F100" s="31"/>
      <c r="G100" s="33">
        <f t="shared" si="9"/>
        <v>0</v>
      </c>
    </row>
    <row r="101" spans="1:14" x14ac:dyDescent="0.25">
      <c r="A101" s="630"/>
      <c r="B101" s="646"/>
      <c r="C101" s="29">
        <v>2020</v>
      </c>
      <c r="D101" s="30">
        <v>0</v>
      </c>
      <c r="E101" s="31"/>
      <c r="F101" s="31"/>
      <c r="G101" s="33">
        <f t="shared" si="9"/>
        <v>0</v>
      </c>
    </row>
    <row r="102" spans="1:14" ht="15.75" thickBot="1" x14ac:dyDescent="0.3">
      <c r="A102" s="647"/>
      <c r="B102" s="648"/>
      <c r="C102" s="41" t="s">
        <v>13</v>
      </c>
      <c r="D102" s="42">
        <f>SUM(D96:D101)</f>
        <v>0</v>
      </c>
      <c r="E102" s="43">
        <f>SUM(E96:E101)</f>
        <v>0</v>
      </c>
      <c r="F102" s="43">
        <f>SUM(F96:F101)</f>
        <v>0</v>
      </c>
      <c r="G102" s="113">
        <f>SUM(G95:G101)</f>
        <v>0</v>
      </c>
    </row>
    <row r="103" spans="1:14" x14ac:dyDescent="0.25">
      <c r="A103" s="106"/>
      <c r="B103" s="114"/>
      <c r="C103" s="48"/>
      <c r="D103" s="48"/>
      <c r="J103" s="75"/>
    </row>
    <row r="104" spans="1:14" ht="21" x14ac:dyDescent="0.35">
      <c r="A104" s="115" t="s">
        <v>53</v>
      </c>
      <c r="B104" s="116"/>
      <c r="C104" s="115"/>
      <c r="D104" s="117"/>
      <c r="E104" s="117"/>
      <c r="F104" s="117"/>
      <c r="G104" s="117"/>
      <c r="H104" s="117"/>
      <c r="I104" s="117"/>
      <c r="J104" s="117"/>
      <c r="K104" s="117"/>
      <c r="L104" s="117"/>
    </row>
    <row r="105" spans="1:14" ht="15.75" thickBot="1" x14ac:dyDescent="0.3">
      <c r="B105" s="9"/>
    </row>
    <row r="106" spans="1:14" s="10" customFormat="1" ht="47.25" customHeight="1" x14ac:dyDescent="0.25">
      <c r="A106" s="659" t="s">
        <v>54</v>
      </c>
      <c r="B106" s="661" t="s">
        <v>55</v>
      </c>
      <c r="C106" s="644" t="s">
        <v>5</v>
      </c>
      <c r="D106" s="118" t="s">
        <v>56</v>
      </c>
      <c r="E106" s="118"/>
      <c r="F106" s="119"/>
      <c r="G106" s="119"/>
      <c r="H106" s="120" t="s">
        <v>57</v>
      </c>
      <c r="I106" s="118"/>
      <c r="J106" s="121"/>
    </row>
    <row r="107" spans="1:14" s="10" customFormat="1" ht="87.75" customHeight="1" x14ac:dyDescent="0.25">
      <c r="A107" s="660"/>
      <c r="B107" s="662"/>
      <c r="C107" s="645"/>
      <c r="D107" s="122" t="s">
        <v>58</v>
      </c>
      <c r="E107" s="123" t="s">
        <v>59</v>
      </c>
      <c r="F107" s="124" t="s">
        <v>60</v>
      </c>
      <c r="G107" s="125" t="s">
        <v>61</v>
      </c>
      <c r="H107" s="122" t="s">
        <v>62</v>
      </c>
      <c r="I107" s="123" t="s">
        <v>63</v>
      </c>
      <c r="J107" s="126" t="s">
        <v>64</v>
      </c>
    </row>
    <row r="108" spans="1:14" x14ac:dyDescent="0.25">
      <c r="A108" s="630" t="s">
        <v>21</v>
      </c>
      <c r="B108" s="646"/>
      <c r="C108" s="127">
        <v>2014</v>
      </c>
      <c r="D108" s="30"/>
      <c r="E108" s="31"/>
      <c r="F108" s="128"/>
      <c r="G108" s="129">
        <f>SUM(D108:F108)</f>
        <v>0</v>
      </c>
      <c r="H108" s="30"/>
      <c r="I108" s="31"/>
      <c r="J108" s="35"/>
    </row>
    <row r="109" spans="1:14" x14ac:dyDescent="0.25">
      <c r="A109" s="630"/>
      <c r="B109" s="646"/>
      <c r="C109" s="127">
        <v>2015</v>
      </c>
      <c r="D109" s="30"/>
      <c r="E109" s="31"/>
      <c r="F109" s="128"/>
      <c r="G109" s="129">
        <f t="shared" ref="G109:G114" si="10">SUM(D109:F109)</f>
        <v>0</v>
      </c>
      <c r="H109" s="30"/>
      <c r="I109" s="31"/>
      <c r="J109" s="35"/>
    </row>
    <row r="110" spans="1:14" x14ac:dyDescent="0.25">
      <c r="A110" s="630"/>
      <c r="B110" s="646"/>
      <c r="C110" s="127">
        <v>2016</v>
      </c>
      <c r="D110" s="30"/>
      <c r="E110" s="31"/>
      <c r="F110" s="128"/>
      <c r="G110" s="129">
        <f t="shared" si="10"/>
        <v>0</v>
      </c>
      <c r="H110" s="30"/>
      <c r="I110" s="31"/>
      <c r="J110" s="35"/>
    </row>
    <row r="111" spans="1:14" x14ac:dyDescent="0.25">
      <c r="A111" s="630"/>
      <c r="B111" s="646"/>
      <c r="C111" s="127">
        <v>2017</v>
      </c>
      <c r="D111" s="36"/>
      <c r="E111" s="37"/>
      <c r="F111" s="130"/>
      <c r="G111" s="129">
        <f t="shared" si="10"/>
        <v>0</v>
      </c>
      <c r="H111" s="131"/>
      <c r="I111" s="132"/>
      <c r="J111" s="133"/>
    </row>
    <row r="112" spans="1:14" x14ac:dyDescent="0.25">
      <c r="A112" s="630"/>
      <c r="B112" s="646"/>
      <c r="C112" s="127">
        <v>2018</v>
      </c>
      <c r="D112" s="30"/>
      <c r="E112" s="31"/>
      <c r="F112" s="128"/>
      <c r="G112" s="129">
        <f t="shared" si="10"/>
        <v>0</v>
      </c>
      <c r="H112" s="30"/>
      <c r="I112" s="31"/>
      <c r="J112" s="35"/>
    </row>
    <row r="113" spans="1:19" x14ac:dyDescent="0.25">
      <c r="A113" s="630"/>
      <c r="B113" s="646"/>
      <c r="C113" s="127">
        <v>2019</v>
      </c>
      <c r="D113" s="30"/>
      <c r="E113" s="31"/>
      <c r="F113" s="128"/>
      <c r="G113" s="129">
        <f t="shared" si="10"/>
        <v>0</v>
      </c>
      <c r="H113" s="30"/>
      <c r="I113" s="31"/>
      <c r="J113" s="35"/>
    </row>
    <row r="114" spans="1:19" x14ac:dyDescent="0.25">
      <c r="A114" s="630"/>
      <c r="B114" s="646"/>
      <c r="C114" s="127">
        <v>2020</v>
      </c>
      <c r="D114" s="30">
        <v>0</v>
      </c>
      <c r="E114" s="31">
        <v>0</v>
      </c>
      <c r="F114" s="128">
        <v>0</v>
      </c>
      <c r="G114" s="129">
        <f t="shared" si="10"/>
        <v>0</v>
      </c>
      <c r="H114" s="30"/>
      <c r="I114" s="31"/>
      <c r="J114" s="35"/>
    </row>
    <row r="115" spans="1:19" ht="30.6" customHeight="1" thickBot="1" x14ac:dyDescent="0.3">
      <c r="A115" s="647"/>
      <c r="B115" s="648"/>
      <c r="C115" s="134" t="s">
        <v>13</v>
      </c>
      <c r="D115" s="42">
        <f t="shared" ref="D115:J115" si="11">SUM(D108:D114)</f>
        <v>0</v>
      </c>
      <c r="E115" s="43">
        <f t="shared" si="11"/>
        <v>0</v>
      </c>
      <c r="F115" s="135">
        <f t="shared" si="11"/>
        <v>0</v>
      </c>
      <c r="G115" s="135">
        <f t="shared" si="11"/>
        <v>0</v>
      </c>
      <c r="H115" s="42">
        <f t="shared" si="11"/>
        <v>0</v>
      </c>
      <c r="I115" s="43">
        <f t="shared" si="11"/>
        <v>0</v>
      </c>
      <c r="J115" s="136">
        <f t="shared" si="11"/>
        <v>0</v>
      </c>
    </row>
    <row r="116" spans="1:19" ht="17.100000000000001" customHeight="1" thickBot="1" x14ac:dyDescent="0.3">
      <c r="A116" s="137"/>
      <c r="B116" s="114"/>
      <c r="C116" s="138"/>
      <c r="D116" s="139"/>
      <c r="H116" s="140"/>
      <c r="K116" s="75"/>
    </row>
    <row r="117" spans="1:19" s="10" customFormat="1" ht="78" customHeight="1" x14ac:dyDescent="0.3">
      <c r="A117" s="141" t="s">
        <v>65</v>
      </c>
      <c r="B117" s="493" t="s">
        <v>36</v>
      </c>
      <c r="C117" s="143" t="s">
        <v>5</v>
      </c>
      <c r="D117" s="144" t="s">
        <v>66</v>
      </c>
      <c r="E117" s="145" t="s">
        <v>67</v>
      </c>
      <c r="F117" s="145" t="s">
        <v>68</v>
      </c>
      <c r="G117" s="145" t="s">
        <v>69</v>
      </c>
      <c r="H117" s="145" t="s">
        <v>70</v>
      </c>
      <c r="I117" s="146" t="s">
        <v>71</v>
      </c>
      <c r="J117" s="147" t="s">
        <v>72</v>
      </c>
      <c r="K117" s="147" t="s">
        <v>73</v>
      </c>
    </row>
    <row r="118" spans="1:19" x14ac:dyDescent="0.25">
      <c r="A118" s="630" t="s">
        <v>21</v>
      </c>
      <c r="B118" s="646"/>
      <c r="C118" s="29">
        <v>2014</v>
      </c>
      <c r="D118" s="34"/>
      <c r="E118" s="31"/>
      <c r="F118" s="31"/>
      <c r="G118" s="31"/>
      <c r="H118" s="31"/>
      <c r="I118" s="35"/>
      <c r="J118" s="148">
        <f t="shared" ref="J118:K124" si="12">D118+F118+H118</f>
        <v>0</v>
      </c>
      <c r="K118" s="148">
        <f t="shared" si="12"/>
        <v>0</v>
      </c>
    </row>
    <row r="119" spans="1:19" x14ac:dyDescent="0.25">
      <c r="A119" s="630"/>
      <c r="B119" s="646"/>
      <c r="C119" s="29">
        <v>2015</v>
      </c>
      <c r="D119" s="34"/>
      <c r="E119" s="31"/>
      <c r="F119" s="31"/>
      <c r="G119" s="31"/>
      <c r="H119" s="31"/>
      <c r="I119" s="35"/>
      <c r="J119" s="148">
        <f t="shared" si="12"/>
        <v>0</v>
      </c>
      <c r="K119" s="148">
        <f t="shared" si="12"/>
        <v>0</v>
      </c>
    </row>
    <row r="120" spans="1:19" x14ac:dyDescent="0.25">
      <c r="A120" s="630"/>
      <c r="B120" s="646"/>
      <c r="C120" s="29">
        <v>2016</v>
      </c>
      <c r="D120" s="34"/>
      <c r="E120" s="31"/>
      <c r="F120" s="31"/>
      <c r="G120" s="31"/>
      <c r="H120" s="31"/>
      <c r="I120" s="35"/>
      <c r="J120" s="148">
        <f t="shared" si="12"/>
        <v>0</v>
      </c>
      <c r="K120" s="148">
        <f t="shared" si="12"/>
        <v>0</v>
      </c>
    </row>
    <row r="121" spans="1:19" x14ac:dyDescent="0.25">
      <c r="A121" s="630"/>
      <c r="B121" s="646"/>
      <c r="C121" s="29">
        <v>2017</v>
      </c>
      <c r="D121" s="39"/>
      <c r="E121" s="37"/>
      <c r="F121" s="37"/>
      <c r="G121" s="37"/>
      <c r="H121" s="37"/>
      <c r="I121" s="40"/>
      <c r="J121" s="148">
        <f t="shared" si="12"/>
        <v>0</v>
      </c>
      <c r="K121" s="148">
        <f t="shared" si="12"/>
        <v>0</v>
      </c>
    </row>
    <row r="122" spans="1:19" x14ac:dyDescent="0.25">
      <c r="A122" s="630"/>
      <c r="B122" s="646"/>
      <c r="C122" s="29">
        <v>2018</v>
      </c>
      <c r="D122" s="34"/>
      <c r="E122" s="31"/>
      <c r="F122" s="31"/>
      <c r="G122" s="31"/>
      <c r="H122" s="31"/>
      <c r="I122" s="35"/>
      <c r="J122" s="148">
        <f t="shared" si="12"/>
        <v>0</v>
      </c>
      <c r="K122" s="148">
        <f t="shared" si="12"/>
        <v>0</v>
      </c>
    </row>
    <row r="123" spans="1:19" x14ac:dyDescent="0.25">
      <c r="A123" s="630"/>
      <c r="B123" s="646"/>
      <c r="C123" s="29">
        <v>2019</v>
      </c>
      <c r="D123" s="34"/>
      <c r="E123" s="31"/>
      <c r="F123" s="31"/>
      <c r="G123" s="31"/>
      <c r="H123" s="31"/>
      <c r="I123" s="35"/>
      <c r="J123" s="148">
        <f t="shared" si="12"/>
        <v>0</v>
      </c>
      <c r="K123" s="148">
        <f t="shared" si="12"/>
        <v>0</v>
      </c>
    </row>
    <row r="124" spans="1:19" x14ac:dyDescent="0.25">
      <c r="A124" s="630"/>
      <c r="B124" s="646"/>
      <c r="C124" s="29">
        <v>2020</v>
      </c>
      <c r="D124" s="34">
        <v>0</v>
      </c>
      <c r="E124" s="31">
        <v>0</v>
      </c>
      <c r="F124" s="31">
        <v>0</v>
      </c>
      <c r="G124" s="31">
        <v>0</v>
      </c>
      <c r="H124" s="31">
        <v>0</v>
      </c>
      <c r="I124" s="35">
        <v>0</v>
      </c>
      <c r="J124" s="148">
        <f t="shared" si="12"/>
        <v>0</v>
      </c>
      <c r="K124" s="148">
        <f t="shared" si="12"/>
        <v>0</v>
      </c>
    </row>
    <row r="125" spans="1:19" ht="51" customHeight="1" thickBot="1" x14ac:dyDescent="0.3">
      <c r="A125" s="647"/>
      <c r="B125" s="648"/>
      <c r="C125" s="41" t="s">
        <v>13</v>
      </c>
      <c r="D125" s="43">
        <f t="shared" ref="D125" si="13">SUM(D118:D124)</f>
        <v>0</v>
      </c>
      <c r="E125" s="43">
        <f>SUM(E118:E124)</f>
        <v>0</v>
      </c>
      <c r="F125" s="43">
        <f t="shared" ref="F125:I125" si="14">SUM(F118:F124)</f>
        <v>0</v>
      </c>
      <c r="G125" s="43">
        <f t="shared" si="14"/>
        <v>0</v>
      </c>
      <c r="H125" s="43">
        <f t="shared" si="14"/>
        <v>0</v>
      </c>
      <c r="I125" s="43">
        <f t="shared" si="14"/>
        <v>0</v>
      </c>
      <c r="J125" s="47">
        <f>SUM(J118:J124)</f>
        <v>0</v>
      </c>
      <c r="K125" s="47">
        <f>SUM(K118:K124)</f>
        <v>0</v>
      </c>
    </row>
    <row r="126" spans="1:19" ht="18.95" customHeight="1" x14ac:dyDescent="0.25">
      <c r="A126" s="149"/>
      <c r="B126" s="114"/>
      <c r="C126" s="48"/>
      <c r="D126" s="48"/>
      <c r="S126" s="75"/>
    </row>
    <row r="127" spans="1:19" ht="21" x14ac:dyDescent="0.35">
      <c r="A127" s="150" t="s">
        <v>74</v>
      </c>
      <c r="B127" s="151"/>
      <c r="C127" s="150"/>
      <c r="D127" s="152"/>
      <c r="E127" s="152"/>
      <c r="F127" s="152"/>
      <c r="G127" s="152"/>
      <c r="H127" s="152"/>
      <c r="I127" s="152"/>
      <c r="J127" s="152"/>
      <c r="K127" s="152"/>
      <c r="L127" s="152"/>
      <c r="M127" s="152"/>
      <c r="N127" s="152"/>
      <c r="O127" s="152"/>
    </row>
    <row r="128" spans="1:19" ht="21.75" thickBot="1" x14ac:dyDescent="0.4">
      <c r="A128" s="91"/>
      <c r="B128" s="76"/>
    </row>
    <row r="129" spans="1:15" s="10" customFormat="1" ht="27" customHeight="1" x14ac:dyDescent="0.25">
      <c r="A129" s="649" t="s">
        <v>75</v>
      </c>
      <c r="B129" s="651" t="s">
        <v>36</v>
      </c>
      <c r="C129" s="653" t="s">
        <v>76</v>
      </c>
      <c r="D129" s="153" t="s">
        <v>77</v>
      </c>
      <c r="E129" s="154"/>
      <c r="F129" s="154"/>
      <c r="G129" s="155"/>
      <c r="H129" s="156"/>
      <c r="I129" s="627" t="s">
        <v>7</v>
      </c>
      <c r="J129" s="628"/>
      <c r="K129" s="628"/>
      <c r="L129" s="628"/>
      <c r="M129" s="628"/>
      <c r="N129" s="628"/>
      <c r="O129" s="629"/>
    </row>
    <row r="130" spans="1:15" s="10" customFormat="1" ht="110.25" customHeight="1" x14ac:dyDescent="0.25">
      <c r="A130" s="650"/>
      <c r="B130" s="652"/>
      <c r="C130" s="654"/>
      <c r="D130" s="157" t="s">
        <v>78</v>
      </c>
      <c r="E130" s="158" t="s">
        <v>79</v>
      </c>
      <c r="F130" s="158" t="s">
        <v>80</v>
      </c>
      <c r="G130" s="159" t="s">
        <v>81</v>
      </c>
      <c r="H130" s="160" t="s">
        <v>82</v>
      </c>
      <c r="I130" s="161" t="s">
        <v>14</v>
      </c>
      <c r="J130" s="161" t="s">
        <v>15</v>
      </c>
      <c r="K130" s="158" t="s">
        <v>16</v>
      </c>
      <c r="L130" s="157" t="s">
        <v>17</v>
      </c>
      <c r="M130" s="157" t="s">
        <v>28</v>
      </c>
      <c r="N130" s="158" t="s">
        <v>19</v>
      </c>
      <c r="O130" s="162" t="s">
        <v>20</v>
      </c>
    </row>
    <row r="131" spans="1:15" ht="15" customHeight="1" x14ac:dyDescent="0.25">
      <c r="A131" s="632" t="s">
        <v>302</v>
      </c>
      <c r="B131" s="631"/>
      <c r="C131" s="29">
        <v>2014</v>
      </c>
      <c r="D131" s="30"/>
      <c r="E131" s="31"/>
      <c r="F131" s="31"/>
      <c r="G131" s="129">
        <f>SUM(D131:F131)</f>
        <v>0</v>
      </c>
      <c r="H131" s="85"/>
      <c r="I131" s="34"/>
      <c r="J131" s="31"/>
      <c r="K131" s="31"/>
      <c r="L131" s="31"/>
      <c r="M131" s="31"/>
      <c r="N131" s="31"/>
      <c r="O131" s="35"/>
    </row>
    <row r="132" spans="1:15" x14ac:dyDescent="0.25">
      <c r="A132" s="632"/>
      <c r="B132" s="631"/>
      <c r="C132" s="29">
        <v>2015</v>
      </c>
      <c r="D132" s="30"/>
      <c r="E132" s="31"/>
      <c r="F132" s="31"/>
      <c r="G132" s="129">
        <f t="shared" ref="G132:G137" si="15">SUM(D132:F132)</f>
        <v>0</v>
      </c>
      <c r="H132" s="85"/>
      <c r="I132" s="34"/>
      <c r="J132" s="31"/>
      <c r="K132" s="31"/>
      <c r="L132" s="31"/>
      <c r="M132" s="31"/>
      <c r="N132" s="31"/>
      <c r="O132" s="35"/>
    </row>
    <row r="133" spans="1:15" x14ac:dyDescent="0.25">
      <c r="A133" s="632"/>
      <c r="B133" s="631"/>
      <c r="C133" s="29">
        <v>2016</v>
      </c>
      <c r="D133" s="30"/>
      <c r="E133" s="31"/>
      <c r="F133" s="31"/>
      <c r="G133" s="129">
        <f t="shared" si="15"/>
        <v>0</v>
      </c>
      <c r="H133" s="85"/>
      <c r="I133" s="34"/>
      <c r="J133" s="31"/>
      <c r="K133" s="31"/>
      <c r="L133" s="31"/>
      <c r="M133" s="31"/>
      <c r="N133" s="31"/>
      <c r="O133" s="35"/>
    </row>
    <row r="134" spans="1:15" x14ac:dyDescent="0.25">
      <c r="A134" s="632"/>
      <c r="B134" s="631"/>
      <c r="C134" s="29">
        <v>2017</v>
      </c>
      <c r="D134" s="36"/>
      <c r="E134" s="37"/>
      <c r="F134" s="37"/>
      <c r="G134" s="129">
        <f t="shared" si="15"/>
        <v>0</v>
      </c>
      <c r="H134" s="85"/>
      <c r="I134" s="39"/>
      <c r="J134" s="37"/>
      <c r="K134" s="37"/>
      <c r="L134" s="37"/>
      <c r="M134" s="37"/>
      <c r="N134" s="37"/>
      <c r="O134" s="40"/>
    </row>
    <row r="135" spans="1:15" x14ac:dyDescent="0.25">
      <c r="A135" s="632"/>
      <c r="B135" s="631"/>
      <c r="C135" s="29">
        <v>2018</v>
      </c>
      <c r="D135" s="30"/>
      <c r="E135" s="31"/>
      <c r="F135" s="31"/>
      <c r="G135" s="129">
        <f t="shared" si="15"/>
        <v>0</v>
      </c>
      <c r="H135" s="85"/>
      <c r="I135" s="34"/>
      <c r="J135" s="31"/>
      <c r="K135" s="31"/>
      <c r="L135" s="31"/>
      <c r="M135" s="31"/>
      <c r="N135" s="31"/>
      <c r="O135" s="35"/>
    </row>
    <row r="136" spans="1:15" x14ac:dyDescent="0.25">
      <c r="A136" s="632"/>
      <c r="B136" s="631"/>
      <c r="C136" s="29">
        <v>2019</v>
      </c>
      <c r="D136" s="30"/>
      <c r="E136" s="31"/>
      <c r="F136" s="31"/>
      <c r="G136" s="129">
        <f t="shared" si="15"/>
        <v>0</v>
      </c>
      <c r="H136" s="85"/>
      <c r="I136" s="34"/>
      <c r="J136" s="31"/>
      <c r="K136" s="31"/>
      <c r="L136" s="31"/>
      <c r="M136" s="31"/>
      <c r="N136" s="31"/>
      <c r="O136" s="35"/>
    </row>
    <row r="137" spans="1:15" x14ac:dyDescent="0.25">
      <c r="A137" s="632"/>
      <c r="B137" s="631"/>
      <c r="C137" s="29">
        <v>2020</v>
      </c>
      <c r="D137" s="30">
        <v>6</v>
      </c>
      <c r="E137" s="31">
        <v>0</v>
      </c>
      <c r="F137" s="31">
        <v>1</v>
      </c>
      <c r="G137" s="129">
        <f t="shared" si="15"/>
        <v>7</v>
      </c>
      <c r="H137" s="85">
        <v>7</v>
      </c>
      <c r="I137" s="34">
        <v>7</v>
      </c>
      <c r="J137" s="31"/>
      <c r="K137" s="31"/>
      <c r="L137" s="31"/>
      <c r="M137" s="31"/>
      <c r="N137" s="31"/>
      <c r="O137" s="35"/>
    </row>
    <row r="138" spans="1:15" ht="15.95" customHeight="1" thickBot="1" x14ac:dyDescent="0.3">
      <c r="A138" s="633"/>
      <c r="B138" s="634"/>
      <c r="C138" s="41" t="s">
        <v>13</v>
      </c>
      <c r="D138" s="42">
        <f>SUM(D131:D137)</f>
        <v>6</v>
      </c>
      <c r="E138" s="43">
        <f>SUM(E131:E137)</f>
        <v>0</v>
      </c>
      <c r="F138" s="43">
        <f>SUM(F131:F137)</f>
        <v>1</v>
      </c>
      <c r="G138" s="135">
        <f t="shared" ref="G138:O138" si="16">SUM(G131:G137)</f>
        <v>7</v>
      </c>
      <c r="H138" s="163">
        <f t="shared" si="16"/>
        <v>7</v>
      </c>
      <c r="I138" s="46">
        <f t="shared" si="16"/>
        <v>7</v>
      </c>
      <c r="J138" s="43">
        <f t="shared" si="16"/>
        <v>0</v>
      </c>
      <c r="K138" s="43">
        <f t="shared" si="16"/>
        <v>0</v>
      </c>
      <c r="L138" s="43">
        <f t="shared" si="16"/>
        <v>0</v>
      </c>
      <c r="M138" s="43">
        <f t="shared" si="16"/>
        <v>0</v>
      </c>
      <c r="N138" s="43">
        <f t="shared" si="16"/>
        <v>0</v>
      </c>
      <c r="O138" s="47">
        <f t="shared" si="16"/>
        <v>0</v>
      </c>
    </row>
    <row r="139" spans="1:15" ht="15.75" thickBot="1" x14ac:dyDescent="0.3">
      <c r="B139" s="9"/>
    </row>
    <row r="140" spans="1:15" ht="19.5" customHeight="1" x14ac:dyDescent="0.25">
      <c r="A140" s="635" t="s">
        <v>83</v>
      </c>
      <c r="B140" s="637" t="s">
        <v>84</v>
      </c>
      <c r="C140" s="639" t="s">
        <v>5</v>
      </c>
      <c r="D140" s="639" t="s">
        <v>77</v>
      </c>
      <c r="E140" s="639"/>
      <c r="F140" s="639"/>
      <c r="G140" s="641"/>
      <c r="H140" s="642" t="s">
        <v>85</v>
      </c>
      <c r="I140" s="639"/>
      <c r="J140" s="639"/>
      <c r="K140" s="639"/>
      <c r="L140" s="643"/>
    </row>
    <row r="141" spans="1:15" ht="102.75" x14ac:dyDescent="0.25">
      <c r="A141" s="636"/>
      <c r="B141" s="638"/>
      <c r="C141" s="640"/>
      <c r="D141" s="164" t="s">
        <v>86</v>
      </c>
      <c r="E141" s="165" t="s">
        <v>87</v>
      </c>
      <c r="F141" s="164" t="s">
        <v>88</v>
      </c>
      <c r="G141" s="166" t="s">
        <v>89</v>
      </c>
      <c r="H141" s="167" t="s">
        <v>90</v>
      </c>
      <c r="I141" s="164" t="s">
        <v>91</v>
      </c>
      <c r="J141" s="164" t="s">
        <v>92</v>
      </c>
      <c r="K141" s="164" t="s">
        <v>93</v>
      </c>
      <c r="L141" s="168" t="s">
        <v>94</v>
      </c>
    </row>
    <row r="142" spans="1:15" ht="15" customHeight="1" x14ac:dyDescent="0.25">
      <c r="A142" s="709" t="s">
        <v>303</v>
      </c>
      <c r="B142" s="710"/>
      <c r="C142" s="169">
        <v>2014</v>
      </c>
      <c r="D142" s="170"/>
      <c r="E142" s="67"/>
      <c r="F142" s="67"/>
      <c r="G142" s="171">
        <f>SUM(D142:F142)</f>
        <v>0</v>
      </c>
      <c r="H142" s="66"/>
      <c r="I142" s="67"/>
      <c r="J142" s="67"/>
      <c r="K142" s="67"/>
      <c r="L142" s="68"/>
    </row>
    <row r="143" spans="1:15" x14ac:dyDescent="0.25">
      <c r="A143" s="630"/>
      <c r="B143" s="646"/>
      <c r="C143" s="29">
        <v>2015</v>
      </c>
      <c r="D143" s="30"/>
      <c r="E143" s="31"/>
      <c r="F143" s="31"/>
      <c r="G143" s="171">
        <f t="shared" ref="G143:G148" si="17">SUM(D143:F143)</f>
        <v>0</v>
      </c>
      <c r="H143" s="34"/>
      <c r="I143" s="31"/>
      <c r="J143" s="31"/>
      <c r="K143" s="31"/>
      <c r="L143" s="35"/>
    </row>
    <row r="144" spans="1:15" x14ac:dyDescent="0.25">
      <c r="A144" s="630"/>
      <c r="B144" s="646"/>
      <c r="C144" s="29">
        <v>2016</v>
      </c>
      <c r="D144" s="30"/>
      <c r="E144" s="31"/>
      <c r="F144" s="31"/>
      <c r="G144" s="171">
        <f t="shared" si="17"/>
        <v>0</v>
      </c>
      <c r="H144" s="34"/>
      <c r="I144" s="31"/>
      <c r="J144" s="31"/>
      <c r="K144" s="31"/>
      <c r="L144" s="35"/>
    </row>
    <row r="145" spans="1:12" x14ac:dyDescent="0.25">
      <c r="A145" s="630"/>
      <c r="B145" s="646"/>
      <c r="C145" s="29">
        <v>2017</v>
      </c>
      <c r="D145" s="36"/>
      <c r="E145" s="37"/>
      <c r="F145" s="37"/>
      <c r="G145" s="171">
        <f t="shared" si="17"/>
        <v>0</v>
      </c>
      <c r="H145" s="39"/>
      <c r="I145" s="37"/>
      <c r="J145" s="37"/>
      <c r="K145" s="37"/>
      <c r="L145" s="40"/>
    </row>
    <row r="146" spans="1:12" x14ac:dyDescent="0.25">
      <c r="A146" s="630"/>
      <c r="B146" s="646"/>
      <c r="C146" s="29">
        <v>2018</v>
      </c>
      <c r="D146" s="30"/>
      <c r="E146" s="31"/>
      <c r="F146" s="31"/>
      <c r="G146" s="171">
        <f t="shared" si="17"/>
        <v>0</v>
      </c>
      <c r="H146" s="34"/>
      <c r="I146" s="31"/>
      <c r="J146" s="31"/>
      <c r="K146" s="31"/>
      <c r="L146" s="35"/>
    </row>
    <row r="147" spans="1:12" x14ac:dyDescent="0.25">
      <c r="A147" s="630"/>
      <c r="B147" s="646"/>
      <c r="C147" s="29">
        <v>2019</v>
      </c>
      <c r="D147" s="30"/>
      <c r="E147" s="31"/>
      <c r="F147" s="31"/>
      <c r="G147" s="171">
        <f t="shared" si="17"/>
        <v>0</v>
      </c>
      <c r="H147" s="34"/>
      <c r="I147" s="31"/>
      <c r="J147" s="31"/>
      <c r="K147" s="31"/>
      <c r="L147" s="35"/>
    </row>
    <row r="148" spans="1:12" x14ac:dyDescent="0.25">
      <c r="A148" s="630"/>
      <c r="B148" s="646"/>
      <c r="C148" s="29">
        <v>2020</v>
      </c>
      <c r="D148" s="30">
        <v>298</v>
      </c>
      <c r="E148" s="31">
        <v>0</v>
      </c>
      <c r="F148" s="31">
        <v>38</v>
      </c>
      <c r="G148" s="171">
        <f t="shared" si="17"/>
        <v>336</v>
      </c>
      <c r="H148" s="34"/>
      <c r="I148" s="31"/>
      <c r="J148" s="224">
        <v>79</v>
      </c>
      <c r="K148" s="224">
        <v>257</v>
      </c>
      <c r="L148" s="35"/>
    </row>
    <row r="149" spans="1:12" ht="30" customHeight="1" thickBot="1" x14ac:dyDescent="0.3">
      <c r="A149" s="647"/>
      <c r="B149" s="648"/>
      <c r="C149" s="41" t="s">
        <v>13</v>
      </c>
      <c r="D149" s="42">
        <f t="shared" ref="D149:L149" si="18">SUM(D142:D148)</f>
        <v>298</v>
      </c>
      <c r="E149" s="43">
        <f t="shared" si="18"/>
        <v>0</v>
      </c>
      <c r="F149" s="43">
        <f t="shared" si="18"/>
        <v>38</v>
      </c>
      <c r="G149" s="45">
        <f t="shared" si="18"/>
        <v>336</v>
      </c>
      <c r="H149" s="46">
        <f t="shared" si="18"/>
        <v>0</v>
      </c>
      <c r="I149" s="43">
        <f t="shared" si="18"/>
        <v>0</v>
      </c>
      <c r="J149" s="43">
        <f t="shared" si="18"/>
        <v>79</v>
      </c>
      <c r="K149" s="43">
        <f t="shared" si="18"/>
        <v>257</v>
      </c>
      <c r="L149" s="47">
        <f t="shared" si="18"/>
        <v>0</v>
      </c>
    </row>
    <row r="150" spans="1:12" ht="16.5" customHeight="1" x14ac:dyDescent="0.25">
      <c r="A150" s="497"/>
      <c r="B150" s="497"/>
      <c r="C150" s="48"/>
    </row>
    <row r="151" spans="1:12" x14ac:dyDescent="0.25">
      <c r="B151" s="9"/>
    </row>
    <row r="152" spans="1:12" ht="21" x14ac:dyDescent="0.35">
      <c r="A152" s="172" t="s">
        <v>95</v>
      </c>
      <c r="B152" s="55"/>
      <c r="C152" s="54"/>
      <c r="D152" s="56"/>
      <c r="E152" s="56"/>
      <c r="F152" s="56"/>
      <c r="G152" s="56"/>
      <c r="H152" s="56"/>
      <c r="I152" s="56"/>
      <c r="J152" s="56"/>
      <c r="K152" s="56"/>
      <c r="L152" s="56"/>
    </row>
    <row r="153" spans="1:12" ht="15.75" thickBot="1" x14ac:dyDescent="0.3">
      <c r="A153" s="75"/>
      <c r="B153" s="76"/>
    </row>
    <row r="154" spans="1:12" s="10" customFormat="1" ht="65.25" x14ac:dyDescent="0.3">
      <c r="A154" s="173" t="s">
        <v>96</v>
      </c>
      <c r="B154" s="174" t="s">
        <v>97</v>
      </c>
      <c r="C154" s="175" t="s">
        <v>98</v>
      </c>
      <c r="D154" s="176" t="s">
        <v>99</v>
      </c>
      <c r="E154" s="177" t="s">
        <v>100</v>
      </c>
      <c r="F154" s="177" t="s">
        <v>101</v>
      </c>
      <c r="G154" s="178" t="s">
        <v>102</v>
      </c>
    </row>
    <row r="155" spans="1:12" ht="15" customHeight="1" x14ac:dyDescent="0.25">
      <c r="A155" s="623" t="s">
        <v>21</v>
      </c>
      <c r="B155" s="624"/>
      <c r="C155" s="29">
        <v>2014</v>
      </c>
      <c r="D155" s="30"/>
      <c r="E155" s="31"/>
      <c r="F155" s="31"/>
      <c r="G155" s="35"/>
    </row>
    <row r="156" spans="1:12" x14ac:dyDescent="0.25">
      <c r="A156" s="623"/>
      <c r="B156" s="624"/>
      <c r="C156" s="29">
        <v>2015</v>
      </c>
      <c r="D156" s="30"/>
      <c r="E156" s="31"/>
      <c r="F156" s="31"/>
      <c r="G156" s="35"/>
    </row>
    <row r="157" spans="1:12" x14ac:dyDescent="0.25">
      <c r="A157" s="623"/>
      <c r="B157" s="624"/>
      <c r="C157" s="29">
        <v>2016</v>
      </c>
      <c r="D157" s="30"/>
      <c r="E157" s="31"/>
      <c r="F157" s="31"/>
      <c r="G157" s="35"/>
    </row>
    <row r="158" spans="1:12" x14ac:dyDescent="0.25">
      <c r="A158" s="623"/>
      <c r="B158" s="624"/>
      <c r="C158" s="29">
        <v>2017</v>
      </c>
      <c r="D158" s="36"/>
      <c r="E158" s="37"/>
      <c r="F158" s="37"/>
      <c r="G158" s="40"/>
    </row>
    <row r="159" spans="1:12" x14ac:dyDescent="0.25">
      <c r="A159" s="623"/>
      <c r="B159" s="624"/>
      <c r="C159" s="29">
        <v>2018</v>
      </c>
      <c r="D159" s="30"/>
      <c r="E159" s="31"/>
      <c r="F159" s="31"/>
      <c r="G159" s="35"/>
    </row>
    <row r="160" spans="1:12" x14ac:dyDescent="0.25">
      <c r="A160" s="623"/>
      <c r="B160" s="624"/>
      <c r="C160" s="29">
        <v>2019</v>
      </c>
      <c r="D160" s="30"/>
      <c r="E160" s="31"/>
      <c r="F160" s="31"/>
      <c r="G160" s="35"/>
    </row>
    <row r="161" spans="1:9" x14ac:dyDescent="0.25">
      <c r="A161" s="623"/>
      <c r="B161" s="624"/>
      <c r="C161" s="29">
        <v>2020</v>
      </c>
      <c r="D161" s="179">
        <v>0</v>
      </c>
      <c r="E161" s="180">
        <v>0</v>
      </c>
      <c r="F161" s="180">
        <v>0</v>
      </c>
      <c r="G161" s="181">
        <v>0</v>
      </c>
    </row>
    <row r="162" spans="1:9" ht="15.75" thickBot="1" x14ac:dyDescent="0.3">
      <c r="A162" s="625"/>
      <c r="B162" s="626"/>
      <c r="C162" s="41" t="s">
        <v>13</v>
      </c>
      <c r="D162" s="42">
        <f>SUM(D155:D161)</f>
        <v>0</v>
      </c>
      <c r="E162" s="42">
        <f t="shared" ref="E162:G162" si="19">SUM(E155:E161)</f>
        <v>0</v>
      </c>
      <c r="F162" s="42">
        <f t="shared" si="19"/>
        <v>0</v>
      </c>
      <c r="G162" s="47">
        <f t="shared" si="19"/>
        <v>0</v>
      </c>
    </row>
    <row r="163" spans="1:9" x14ac:dyDescent="0.25">
      <c r="A163" s="503"/>
      <c r="B163" s="503"/>
      <c r="C163" s="48"/>
    </row>
    <row r="164" spans="1:9" ht="15.75" thickBot="1" x14ac:dyDescent="0.3">
      <c r="B164" s="9"/>
    </row>
    <row r="165" spans="1:9" ht="18.75" x14ac:dyDescent="0.3">
      <c r="A165" s="182" t="s">
        <v>103</v>
      </c>
      <c r="B165" s="183" t="s">
        <v>104</v>
      </c>
      <c r="C165" s="184">
        <v>2014</v>
      </c>
      <c r="D165" s="184">
        <v>2015</v>
      </c>
      <c r="E165" s="184">
        <v>2016</v>
      </c>
      <c r="F165" s="184">
        <v>2017</v>
      </c>
      <c r="G165" s="184">
        <v>2018</v>
      </c>
      <c r="H165" s="184">
        <v>2019</v>
      </c>
      <c r="I165" s="185">
        <v>2020</v>
      </c>
    </row>
    <row r="166" spans="1:9" ht="14.1" customHeight="1" x14ac:dyDescent="0.25">
      <c r="A166" s="186" t="s">
        <v>105</v>
      </c>
      <c r="B166" s="187" t="s">
        <v>304</v>
      </c>
      <c r="C166" s="188">
        <f>SUM(C167:C169)</f>
        <v>0</v>
      </c>
      <c r="D166" s="188">
        <f t="shared" ref="D166:I166" si="20">SUM(D167:D169)</f>
        <v>0</v>
      </c>
      <c r="E166" s="188">
        <f t="shared" si="20"/>
        <v>0</v>
      </c>
      <c r="F166" s="188">
        <f t="shared" si="20"/>
        <v>0</v>
      </c>
      <c r="G166" s="188">
        <f t="shared" si="20"/>
        <v>0</v>
      </c>
      <c r="H166" s="188">
        <f t="shared" si="20"/>
        <v>0</v>
      </c>
      <c r="I166" s="189">
        <f t="shared" si="20"/>
        <v>86866.860000000015</v>
      </c>
    </row>
    <row r="167" spans="1:9" ht="15.75" x14ac:dyDescent="0.25">
      <c r="A167" s="190" t="s">
        <v>106</v>
      </c>
      <c r="B167" s="191"/>
      <c r="C167" s="65"/>
      <c r="D167" s="65"/>
      <c r="E167" s="65"/>
      <c r="F167" s="69"/>
      <c r="G167" s="65"/>
      <c r="H167" s="65"/>
      <c r="I167" s="193">
        <v>65981.460000000006</v>
      </c>
    </row>
    <row r="168" spans="1:9" ht="15.75" x14ac:dyDescent="0.25">
      <c r="A168" s="190" t="s">
        <v>107</v>
      </c>
      <c r="B168" s="191"/>
      <c r="C168" s="65"/>
      <c r="D168" s="65"/>
      <c r="E168" s="65"/>
      <c r="F168" s="69"/>
      <c r="G168" s="65"/>
      <c r="H168" s="65"/>
      <c r="I168" s="193">
        <v>20885.400000000001</v>
      </c>
    </row>
    <row r="169" spans="1:9" ht="15.75" x14ac:dyDescent="0.25">
      <c r="A169" s="190" t="s">
        <v>108</v>
      </c>
      <c r="B169" s="191"/>
      <c r="C169" s="65"/>
      <c r="D169" s="65"/>
      <c r="E169" s="65"/>
      <c r="F169" s="69"/>
      <c r="G169" s="65"/>
      <c r="H169" s="65"/>
      <c r="I169" s="193"/>
    </row>
    <row r="170" spans="1:9" ht="31.5" x14ac:dyDescent="0.25">
      <c r="A170" s="186" t="s">
        <v>109</v>
      </c>
      <c r="B170" s="191"/>
      <c r="C170" s="65"/>
      <c r="D170" s="65"/>
      <c r="E170" s="65"/>
      <c r="F170" s="69"/>
      <c r="G170" s="65"/>
      <c r="H170" s="65"/>
      <c r="I170" s="193">
        <v>180853.08</v>
      </c>
    </row>
    <row r="171" spans="1:9" ht="16.5" thickBot="1" x14ac:dyDescent="0.3">
      <c r="A171" s="195" t="s">
        <v>110</v>
      </c>
      <c r="B171" s="196"/>
      <c r="C171" s="197">
        <f t="shared" ref="C171:I171" si="21">C166+C170</f>
        <v>0</v>
      </c>
      <c r="D171" s="197">
        <f t="shared" si="21"/>
        <v>0</v>
      </c>
      <c r="E171" s="197">
        <f t="shared" si="21"/>
        <v>0</v>
      </c>
      <c r="F171" s="197">
        <f t="shared" si="21"/>
        <v>0</v>
      </c>
      <c r="G171" s="197">
        <f t="shared" si="21"/>
        <v>0</v>
      </c>
      <c r="H171" s="197">
        <f t="shared" si="21"/>
        <v>0</v>
      </c>
      <c r="I171" s="47">
        <f t="shared" si="21"/>
        <v>267719.94</v>
      </c>
    </row>
    <row r="173" spans="1:9" x14ac:dyDescent="0.25">
      <c r="A173" s="492" t="s">
        <v>305</v>
      </c>
    </row>
    <row r="174" spans="1:9" x14ac:dyDescent="0.25">
      <c r="A174" s="808" t="s">
        <v>306</v>
      </c>
      <c r="B174" s="809"/>
      <c r="C174" s="809"/>
      <c r="D174" s="809"/>
      <c r="E174" s="809"/>
      <c r="F174" s="809"/>
      <c r="G174" s="809"/>
      <c r="H174" s="809"/>
      <c r="I174" s="809"/>
    </row>
    <row r="175" spans="1:9" x14ac:dyDescent="0.25">
      <c r="A175" s="809"/>
      <c r="B175" s="809"/>
      <c r="C175" s="809"/>
      <c r="D175" s="809"/>
      <c r="E175" s="809"/>
      <c r="F175" s="809"/>
      <c r="G175" s="809"/>
      <c r="H175" s="809"/>
      <c r="I175" s="809"/>
    </row>
    <row r="176" spans="1:9" x14ac:dyDescent="0.25">
      <c r="A176" s="809"/>
      <c r="B176" s="809"/>
      <c r="C176" s="809"/>
      <c r="D176" s="809"/>
      <c r="E176" s="809"/>
      <c r="F176" s="809"/>
      <c r="G176" s="809"/>
      <c r="H176" s="809"/>
      <c r="I176" s="809"/>
    </row>
    <row r="177" spans="1:9" x14ac:dyDescent="0.25">
      <c r="A177" s="809"/>
      <c r="B177" s="809"/>
      <c r="C177" s="809"/>
      <c r="D177" s="809"/>
      <c r="E177" s="809"/>
      <c r="F177" s="809"/>
      <c r="G177" s="809"/>
      <c r="H177" s="809"/>
      <c r="I177" s="809"/>
    </row>
    <row r="178" spans="1:9" x14ac:dyDescent="0.25">
      <c r="A178" s="809"/>
      <c r="B178" s="809"/>
      <c r="C178" s="809"/>
      <c r="D178" s="809"/>
      <c r="E178" s="809"/>
      <c r="F178" s="809"/>
      <c r="G178" s="809"/>
      <c r="H178" s="809"/>
      <c r="I178" s="809"/>
    </row>
    <row r="179" spans="1:9" x14ac:dyDescent="0.25">
      <c r="A179" s="809"/>
      <c r="B179" s="809"/>
      <c r="C179" s="809"/>
      <c r="D179" s="809"/>
      <c r="E179" s="809"/>
      <c r="F179" s="809"/>
      <c r="G179" s="809"/>
      <c r="H179" s="809"/>
      <c r="I179" s="809"/>
    </row>
    <row r="180" spans="1:9" x14ac:dyDescent="0.25">
      <c r="A180" s="809"/>
      <c r="B180" s="809"/>
      <c r="C180" s="809"/>
      <c r="D180" s="809"/>
      <c r="E180" s="809"/>
      <c r="F180" s="809"/>
      <c r="G180" s="809"/>
      <c r="H180" s="809"/>
      <c r="I180" s="809"/>
    </row>
    <row r="181" spans="1:9" x14ac:dyDescent="0.25">
      <c r="A181" s="810"/>
      <c r="B181" s="810"/>
      <c r="C181" s="810"/>
      <c r="D181" s="810"/>
      <c r="E181" s="810"/>
      <c r="F181" s="810"/>
      <c r="G181" s="810"/>
      <c r="H181" s="810"/>
      <c r="I181" s="810"/>
    </row>
    <row r="182" spans="1:9" x14ac:dyDescent="0.25">
      <c r="A182" s="810"/>
      <c r="B182" s="810"/>
      <c r="C182" s="810"/>
      <c r="D182" s="810"/>
      <c r="E182" s="810"/>
      <c r="F182" s="810"/>
      <c r="G182" s="810"/>
      <c r="H182" s="810"/>
      <c r="I182" s="810"/>
    </row>
    <row r="183" spans="1:9" x14ac:dyDescent="0.25">
      <c r="A183" s="810"/>
      <c r="B183" s="810"/>
      <c r="C183" s="810"/>
      <c r="D183" s="810"/>
      <c r="E183" s="810"/>
      <c r="F183" s="810"/>
      <c r="G183" s="810"/>
      <c r="H183" s="810"/>
      <c r="I183" s="810"/>
    </row>
    <row r="184" spans="1:9" x14ac:dyDescent="0.25">
      <c r="A184" s="810"/>
      <c r="B184" s="810"/>
      <c r="C184" s="810"/>
      <c r="D184" s="810"/>
      <c r="E184" s="810"/>
      <c r="F184" s="810"/>
      <c r="G184" s="810"/>
      <c r="H184" s="810"/>
      <c r="I184" s="810"/>
    </row>
    <row r="185" spans="1:9" x14ac:dyDescent="0.25">
      <c r="A185" s="810"/>
      <c r="B185" s="810"/>
      <c r="C185" s="810"/>
      <c r="D185" s="810"/>
      <c r="E185" s="810"/>
      <c r="F185" s="810"/>
      <c r="G185" s="810"/>
      <c r="H185" s="810"/>
      <c r="I185" s="810"/>
    </row>
    <row r="186" spans="1:9" x14ac:dyDescent="0.25">
      <c r="A186" s="810"/>
      <c r="B186" s="810"/>
      <c r="C186" s="810"/>
      <c r="D186" s="810"/>
      <c r="E186" s="810"/>
      <c r="F186" s="810"/>
      <c r="G186" s="810"/>
      <c r="H186" s="810"/>
      <c r="I186" s="810"/>
    </row>
    <row r="187" spans="1:9" x14ac:dyDescent="0.25">
      <c r="A187" s="810"/>
      <c r="B187" s="810"/>
      <c r="C187" s="810"/>
      <c r="D187" s="810"/>
      <c r="E187" s="810"/>
      <c r="F187" s="810"/>
      <c r="G187" s="810"/>
      <c r="H187" s="810"/>
      <c r="I187" s="810"/>
    </row>
    <row r="188" spans="1:9" x14ac:dyDescent="0.25">
      <c r="A188" s="810"/>
      <c r="B188" s="810"/>
      <c r="C188" s="810"/>
      <c r="D188" s="810"/>
      <c r="E188" s="810"/>
      <c r="F188" s="810"/>
      <c r="G188" s="810"/>
      <c r="H188" s="810"/>
      <c r="I188" s="810"/>
    </row>
    <row r="189" spans="1:9" x14ac:dyDescent="0.25">
      <c r="A189" s="810"/>
      <c r="B189" s="810"/>
      <c r="C189" s="810"/>
      <c r="D189" s="810"/>
      <c r="E189" s="810"/>
      <c r="F189" s="810"/>
      <c r="G189" s="810"/>
      <c r="H189" s="810"/>
      <c r="I189" s="810"/>
    </row>
    <row r="190" spans="1:9" x14ac:dyDescent="0.25">
      <c r="A190" s="810"/>
      <c r="B190" s="810"/>
      <c r="C190" s="810"/>
      <c r="D190" s="810"/>
      <c r="E190" s="810"/>
      <c r="F190" s="810"/>
      <c r="G190" s="810"/>
      <c r="H190" s="810"/>
      <c r="I190" s="810"/>
    </row>
    <row r="191" spans="1:9" x14ac:dyDescent="0.25">
      <c r="A191" s="810"/>
      <c r="B191" s="810"/>
      <c r="C191" s="810"/>
      <c r="D191" s="810"/>
      <c r="E191" s="810"/>
      <c r="F191" s="810"/>
      <c r="G191" s="810"/>
      <c r="H191" s="810"/>
      <c r="I191" s="810"/>
    </row>
    <row r="192" spans="1:9" x14ac:dyDescent="0.25">
      <c r="A192" s="810"/>
      <c r="B192" s="810"/>
      <c r="C192" s="810"/>
      <c r="D192" s="810"/>
      <c r="E192" s="810"/>
      <c r="F192" s="810"/>
      <c r="G192" s="810"/>
      <c r="H192" s="810"/>
      <c r="I192" s="810"/>
    </row>
    <row r="193" spans="1:9" x14ac:dyDescent="0.25">
      <c r="A193" s="810"/>
      <c r="B193" s="810"/>
      <c r="C193" s="810"/>
      <c r="D193" s="810"/>
      <c r="E193" s="810"/>
      <c r="F193" s="810"/>
      <c r="G193" s="810"/>
      <c r="H193" s="810"/>
      <c r="I193" s="810"/>
    </row>
    <row r="194" spans="1:9" x14ac:dyDescent="0.25">
      <c r="A194" s="810"/>
      <c r="B194" s="810"/>
      <c r="C194" s="810"/>
      <c r="D194" s="810"/>
      <c r="E194" s="810"/>
      <c r="F194" s="810"/>
      <c r="G194" s="810"/>
      <c r="H194" s="810"/>
      <c r="I194" s="810"/>
    </row>
    <row r="195" spans="1:9" x14ac:dyDescent="0.25">
      <c r="A195" s="811"/>
      <c r="B195" s="811"/>
      <c r="C195" s="811"/>
      <c r="D195" s="811"/>
      <c r="E195" s="811"/>
      <c r="F195" s="811"/>
      <c r="G195" s="811"/>
      <c r="H195" s="811"/>
      <c r="I195" s="811"/>
    </row>
    <row r="196" spans="1:9" x14ac:dyDescent="0.25">
      <c r="A196" s="811"/>
      <c r="B196" s="811"/>
      <c r="C196" s="811"/>
      <c r="D196" s="811"/>
      <c r="E196" s="811"/>
      <c r="F196" s="811"/>
      <c r="G196" s="811"/>
      <c r="H196" s="811"/>
      <c r="I196" s="811"/>
    </row>
    <row r="197" spans="1:9" ht="91.15" customHeight="1" x14ac:dyDescent="0.25">
      <c r="A197" s="811"/>
      <c r="B197" s="811"/>
      <c r="C197" s="811"/>
      <c r="D197" s="811"/>
      <c r="E197" s="811"/>
      <c r="F197" s="811"/>
      <c r="G197" s="811"/>
      <c r="H197" s="811"/>
      <c r="I197" s="811"/>
    </row>
  </sheetData>
  <mergeCells count="50">
    <mergeCell ref="B10:B11"/>
    <mergeCell ref="C10:C11"/>
    <mergeCell ref="A12:B19"/>
    <mergeCell ref="C21:C22"/>
    <mergeCell ref="A23:B30"/>
    <mergeCell ref="A63:B70"/>
    <mergeCell ref="A34:A35"/>
    <mergeCell ref="B34:B35"/>
    <mergeCell ref="C34:C35"/>
    <mergeCell ref="D34:D35"/>
    <mergeCell ref="A36:B43"/>
    <mergeCell ref="D48:D49"/>
    <mergeCell ref="A48:A49"/>
    <mergeCell ref="B48:B49"/>
    <mergeCell ref="C48:C49"/>
    <mergeCell ref="A50:B57"/>
    <mergeCell ref="A61:A62"/>
    <mergeCell ref="B61:B62"/>
    <mergeCell ref="C61:C62"/>
    <mergeCell ref="A96:B102"/>
    <mergeCell ref="A72:A73"/>
    <mergeCell ref="B72:B73"/>
    <mergeCell ref="C72:C73"/>
    <mergeCell ref="D72:D73"/>
    <mergeCell ref="A74:B81"/>
    <mergeCell ref="C83:C84"/>
    <mergeCell ref="D83:D84"/>
    <mergeCell ref="A83:A84"/>
    <mergeCell ref="B83:B84"/>
    <mergeCell ref="A85:B92"/>
    <mergeCell ref="A94:A95"/>
    <mergeCell ref="B94:B95"/>
    <mergeCell ref="A106:A107"/>
    <mergeCell ref="B106:B107"/>
    <mergeCell ref="C106:C107"/>
    <mergeCell ref="A108:B115"/>
    <mergeCell ref="A118:B125"/>
    <mergeCell ref="A129:A130"/>
    <mergeCell ref="B129:B130"/>
    <mergeCell ref="C129:C130"/>
    <mergeCell ref="I129:O129"/>
    <mergeCell ref="A131:B138"/>
    <mergeCell ref="A155:B162"/>
    <mergeCell ref="A174:I197"/>
    <mergeCell ref="B140:B141"/>
    <mergeCell ref="C140:C141"/>
    <mergeCell ref="D140:G140"/>
    <mergeCell ref="H140:L140"/>
    <mergeCell ref="A142:B149"/>
    <mergeCell ref="A140:A141"/>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S171"/>
  <sheetViews>
    <sheetView topLeftCell="C1" workbookViewId="0">
      <selection activeCell="F81" sqref="F81"/>
    </sheetView>
  </sheetViews>
  <sheetFormatPr defaultColWidth="8.85546875" defaultRowHeight="15" x14ac:dyDescent="0.25"/>
  <cols>
    <col min="1" max="1" width="87.28515625" customWidth="1"/>
    <col min="2" max="2" width="29.42578125" customWidth="1"/>
    <col min="3" max="3" width="15.7109375" customWidth="1"/>
    <col min="4" max="4" width="16.140625" customWidth="1"/>
    <col min="5" max="5" width="15.28515625" customWidth="1"/>
    <col min="6" max="6" width="18.42578125" customWidth="1"/>
    <col min="7" max="7" width="15.85546875" customWidth="1"/>
    <col min="8" max="8" width="16" customWidth="1"/>
    <col min="9" max="9" width="16.42578125" customWidth="1"/>
    <col min="10" max="10" width="17" customWidth="1"/>
    <col min="11" max="11" width="16.85546875" customWidth="1"/>
    <col min="12" max="12" width="17" customWidth="1"/>
    <col min="13" max="13" width="15.42578125" customWidth="1"/>
    <col min="14" max="14" width="14.85546875" customWidth="1"/>
    <col min="15" max="15" width="13.140625" customWidth="1"/>
    <col min="16" max="17" width="11.85546875" customWidth="1"/>
    <col min="18" max="18" width="12" customWidth="1"/>
  </cols>
  <sheetData>
    <row r="1" spans="1:17" s="1" customFormat="1" ht="31.5" x14ac:dyDescent="0.5">
      <c r="A1" s="1" t="s">
        <v>0</v>
      </c>
    </row>
    <row r="2" spans="1:17" s="2" customFormat="1" ht="15.75" x14ac:dyDescent="0.25"/>
    <row r="3" spans="1:17" s="2" customFormat="1" ht="15.75" x14ac:dyDescent="0.25">
      <c r="A3" s="3" t="s">
        <v>1</v>
      </c>
    </row>
    <row r="4" spans="1:17" s="2" customFormat="1" ht="15.75" x14ac:dyDescent="0.25">
      <c r="A4" s="4" t="s">
        <v>307</v>
      </c>
    </row>
    <row r="5" spans="1:17" s="2" customFormat="1" ht="15.75" x14ac:dyDescent="0.25">
      <c r="A5" s="5" t="s">
        <v>112</v>
      </c>
    </row>
    <row r="6" spans="1:17" s="2" customFormat="1" ht="15.75" x14ac:dyDescent="0.25"/>
    <row r="8" spans="1:17" ht="21" x14ac:dyDescent="0.35">
      <c r="A8" s="6" t="s">
        <v>3</v>
      </c>
      <c r="B8" s="7"/>
      <c r="C8" s="8"/>
      <c r="D8" s="8"/>
      <c r="E8" s="8"/>
      <c r="F8" s="8"/>
      <c r="G8" s="8"/>
      <c r="H8" s="8"/>
      <c r="I8" s="8"/>
      <c r="J8" s="8"/>
      <c r="K8" s="8"/>
      <c r="L8" s="8"/>
      <c r="M8" s="8"/>
      <c r="N8" s="8"/>
    </row>
    <row r="9" spans="1:17" ht="15.75" thickBot="1" x14ac:dyDescent="0.3">
      <c r="B9" s="9"/>
      <c r="O9" s="10"/>
      <c r="P9" s="10"/>
    </row>
    <row r="10" spans="1:17" s="10" customFormat="1" ht="18.75" x14ac:dyDescent="0.3">
      <c r="A10" s="11"/>
      <c r="B10" s="690" t="s">
        <v>4</v>
      </c>
      <c r="C10" s="692" t="s">
        <v>5</v>
      </c>
      <c r="D10" s="12"/>
      <c r="E10" s="13"/>
      <c r="F10" s="14" t="s">
        <v>6</v>
      </c>
      <c r="G10" s="15"/>
      <c r="H10" s="16"/>
      <c r="I10" s="17" t="s">
        <v>7</v>
      </c>
      <c r="J10" s="13"/>
      <c r="K10" s="13"/>
      <c r="L10" s="13"/>
      <c r="M10" s="13"/>
      <c r="N10" s="13"/>
      <c r="O10" s="18"/>
    </row>
    <row r="11" spans="1:17" s="10" customFormat="1" ht="90" customHeight="1" x14ac:dyDescent="0.3">
      <c r="A11" s="19" t="s">
        <v>8</v>
      </c>
      <c r="B11" s="691"/>
      <c r="C11" s="693"/>
      <c r="D11" s="20" t="s">
        <v>9</v>
      </c>
      <c r="E11" s="21" t="s">
        <v>10</v>
      </c>
      <c r="F11" s="22" t="s">
        <v>11</v>
      </c>
      <c r="G11" s="23" t="s">
        <v>12</v>
      </c>
      <c r="H11" s="24" t="s">
        <v>13</v>
      </c>
      <c r="I11" s="25" t="s">
        <v>14</v>
      </c>
      <c r="J11" s="26" t="s">
        <v>15</v>
      </c>
      <c r="K11" s="26" t="s">
        <v>16</v>
      </c>
      <c r="L11" s="27" t="s">
        <v>17</v>
      </c>
      <c r="M11" s="27" t="s">
        <v>18</v>
      </c>
      <c r="N11" s="27" t="s">
        <v>19</v>
      </c>
      <c r="O11" s="28" t="s">
        <v>20</v>
      </c>
    </row>
    <row r="12" spans="1:17" ht="15" customHeight="1" x14ac:dyDescent="0.25">
      <c r="A12" s="630" t="s">
        <v>308</v>
      </c>
      <c r="B12" s="646"/>
      <c r="C12" s="29">
        <v>2014</v>
      </c>
      <c r="D12" s="30"/>
      <c r="E12" s="31"/>
      <c r="F12" s="31"/>
      <c r="G12" s="32"/>
      <c r="H12" s="33">
        <f>SUM(D12:G12)</f>
        <v>0</v>
      </c>
      <c r="I12" s="34"/>
      <c r="J12" s="31"/>
      <c r="K12" s="31"/>
      <c r="L12" s="31"/>
      <c r="M12" s="31"/>
      <c r="N12" s="31"/>
      <c r="O12" s="35"/>
      <c r="P12" s="10"/>
      <c r="Q12" s="10"/>
    </row>
    <row r="13" spans="1:17" x14ac:dyDescent="0.25">
      <c r="A13" s="630"/>
      <c r="B13" s="646"/>
      <c r="C13" s="29">
        <v>2015</v>
      </c>
      <c r="D13" s="30"/>
      <c r="E13" s="31"/>
      <c r="F13" s="31"/>
      <c r="G13" s="32"/>
      <c r="H13" s="33">
        <f t="shared" ref="H13:H18" si="0">SUM(D13:G13)</f>
        <v>0</v>
      </c>
      <c r="I13" s="34"/>
      <c r="J13" s="31"/>
      <c r="K13" s="31"/>
      <c r="L13" s="31"/>
      <c r="M13" s="31"/>
      <c r="N13" s="31"/>
      <c r="O13" s="35"/>
      <c r="P13" s="10"/>
      <c r="Q13" s="10"/>
    </row>
    <row r="14" spans="1:17" x14ac:dyDescent="0.25">
      <c r="A14" s="630"/>
      <c r="B14" s="646"/>
      <c r="C14" s="29">
        <v>2016</v>
      </c>
      <c r="D14" s="30"/>
      <c r="E14" s="31"/>
      <c r="F14" s="31"/>
      <c r="G14" s="32"/>
      <c r="H14" s="33">
        <f t="shared" si="0"/>
        <v>0</v>
      </c>
      <c r="I14" s="34"/>
      <c r="J14" s="31"/>
      <c r="K14" s="31"/>
      <c r="L14" s="31"/>
      <c r="M14" s="31"/>
      <c r="N14" s="31"/>
      <c r="O14" s="35"/>
      <c r="P14" s="10"/>
      <c r="Q14" s="10"/>
    </row>
    <row r="15" spans="1:17" x14ac:dyDescent="0.25">
      <c r="A15" s="630"/>
      <c r="B15" s="646"/>
      <c r="C15" s="29">
        <v>2017</v>
      </c>
      <c r="D15" s="36"/>
      <c r="E15" s="37"/>
      <c r="F15" s="37"/>
      <c r="G15" s="38"/>
      <c r="H15" s="33">
        <f t="shared" si="0"/>
        <v>0</v>
      </c>
      <c r="I15" s="39"/>
      <c r="J15" s="37"/>
      <c r="K15" s="37"/>
      <c r="L15" s="37"/>
      <c r="M15" s="37"/>
      <c r="N15" s="37"/>
      <c r="O15" s="40"/>
      <c r="P15" s="10"/>
      <c r="Q15" s="10"/>
    </row>
    <row r="16" spans="1:17" x14ac:dyDescent="0.25">
      <c r="A16" s="630"/>
      <c r="B16" s="646"/>
      <c r="C16" s="29">
        <v>2018</v>
      </c>
      <c r="D16" s="30"/>
      <c r="E16" s="31"/>
      <c r="F16" s="31"/>
      <c r="G16" s="32"/>
      <c r="H16" s="33">
        <f t="shared" si="0"/>
        <v>0</v>
      </c>
      <c r="I16" s="34"/>
      <c r="J16" s="31"/>
      <c r="K16" s="31"/>
      <c r="L16" s="31"/>
      <c r="M16" s="31"/>
      <c r="N16" s="31"/>
      <c r="O16" s="35"/>
      <c r="P16" s="10"/>
      <c r="Q16" s="10"/>
    </row>
    <row r="17" spans="1:17" x14ac:dyDescent="0.25">
      <c r="A17" s="630"/>
      <c r="B17" s="646"/>
      <c r="C17" s="29">
        <v>2019</v>
      </c>
      <c r="D17" s="30"/>
      <c r="E17" s="31"/>
      <c r="F17" s="31"/>
      <c r="G17" s="32"/>
      <c r="H17" s="33">
        <f t="shared" si="0"/>
        <v>0</v>
      </c>
      <c r="I17" s="34"/>
      <c r="J17" s="31"/>
      <c r="K17" s="31"/>
      <c r="L17" s="31"/>
      <c r="M17" s="31"/>
      <c r="N17" s="31"/>
      <c r="O17" s="35"/>
      <c r="P17" s="10"/>
      <c r="Q17" s="10"/>
    </row>
    <row r="18" spans="1:17" x14ac:dyDescent="0.25">
      <c r="A18" s="630"/>
      <c r="B18" s="646"/>
      <c r="C18" s="29">
        <v>2020</v>
      </c>
      <c r="D18" s="30">
        <v>9</v>
      </c>
      <c r="E18" s="31"/>
      <c r="F18" s="31"/>
      <c r="G18" s="32"/>
      <c r="H18" s="33">
        <f t="shared" si="0"/>
        <v>9</v>
      </c>
      <c r="I18" s="34">
        <v>9</v>
      </c>
      <c r="J18" s="31"/>
      <c r="K18" s="31"/>
      <c r="L18" s="31"/>
      <c r="M18" s="31"/>
      <c r="N18" s="31"/>
      <c r="O18" s="35"/>
      <c r="P18" s="10"/>
      <c r="Q18" s="10"/>
    </row>
    <row r="19" spans="1:17" ht="77.25" customHeight="1" thickBot="1" x14ac:dyDescent="0.3">
      <c r="A19" s="647"/>
      <c r="B19" s="648"/>
      <c r="C19" s="41" t="s">
        <v>13</v>
      </c>
      <c r="D19" s="42">
        <f>SUM(D12:D18)</f>
        <v>9</v>
      </c>
      <c r="E19" s="43">
        <f>SUM(E12:E18)</f>
        <v>0</v>
      </c>
      <c r="F19" s="43">
        <f>SUM(F12:F18)</f>
        <v>0</v>
      </c>
      <c r="G19" s="44"/>
      <c r="H19" s="45">
        <f>SUM(D19:G19)</f>
        <v>9</v>
      </c>
      <c r="I19" s="43">
        <f t="shared" ref="I19:O19" si="1">SUM(I12:I18)</f>
        <v>9</v>
      </c>
      <c r="J19" s="46">
        <f t="shared" si="1"/>
        <v>0</v>
      </c>
      <c r="K19" s="43">
        <f t="shared" si="1"/>
        <v>0</v>
      </c>
      <c r="L19" s="43">
        <f t="shared" si="1"/>
        <v>0</v>
      </c>
      <c r="M19" s="43">
        <f t="shared" si="1"/>
        <v>0</v>
      </c>
      <c r="N19" s="43">
        <f t="shared" si="1"/>
        <v>0</v>
      </c>
      <c r="O19" s="47">
        <f t="shared" si="1"/>
        <v>0</v>
      </c>
      <c r="P19" s="10"/>
      <c r="Q19" s="10"/>
    </row>
    <row r="20" spans="1:17" ht="15.75" thickBot="1" x14ac:dyDescent="0.3">
      <c r="B20" s="9"/>
      <c r="D20" s="48"/>
      <c r="O20" s="10"/>
      <c r="P20" s="10"/>
    </row>
    <row r="21" spans="1:17" s="10" customFormat="1" ht="18.75" x14ac:dyDescent="0.3">
      <c r="A21" s="11"/>
      <c r="B21" s="49"/>
      <c r="C21" s="692" t="s">
        <v>5</v>
      </c>
      <c r="D21" s="12"/>
      <c r="E21" s="13"/>
      <c r="F21" s="14" t="s">
        <v>6</v>
      </c>
      <c r="G21" s="15"/>
      <c r="H21" s="16"/>
    </row>
    <row r="22" spans="1:17" s="10" customFormat="1" ht="44.25" customHeight="1" x14ac:dyDescent="0.3">
      <c r="A22" s="50" t="s">
        <v>22</v>
      </c>
      <c r="B22" s="498" t="s">
        <v>23</v>
      </c>
      <c r="C22" s="693"/>
      <c r="D22" s="20" t="s">
        <v>9</v>
      </c>
      <c r="E22" s="22" t="s">
        <v>10</v>
      </c>
      <c r="F22" s="22" t="s">
        <v>11</v>
      </c>
      <c r="G22" s="23" t="s">
        <v>12</v>
      </c>
      <c r="H22" s="24" t="s">
        <v>13</v>
      </c>
    </row>
    <row r="23" spans="1:17" ht="15" customHeight="1" x14ac:dyDescent="0.25">
      <c r="A23" s="630" t="s">
        <v>309</v>
      </c>
      <c r="B23" s="646"/>
      <c r="C23" s="29">
        <v>2014</v>
      </c>
      <c r="D23" s="30"/>
      <c r="E23" s="31"/>
      <c r="F23" s="31"/>
      <c r="G23" s="32"/>
      <c r="H23" s="33">
        <f>SUM(D23:G23)</f>
        <v>0</v>
      </c>
    </row>
    <row r="24" spans="1:17" x14ac:dyDescent="0.25">
      <c r="A24" s="630"/>
      <c r="B24" s="646"/>
      <c r="C24" s="29">
        <v>2015</v>
      </c>
      <c r="D24" s="30"/>
      <c r="E24" s="31"/>
      <c r="F24" s="31"/>
      <c r="G24" s="32"/>
      <c r="H24" s="33">
        <f t="shared" ref="H24:H29" si="2">SUM(D24:G24)</f>
        <v>0</v>
      </c>
    </row>
    <row r="25" spans="1:17" x14ac:dyDescent="0.25">
      <c r="A25" s="630"/>
      <c r="B25" s="646"/>
      <c r="C25" s="29">
        <v>2016</v>
      </c>
      <c r="D25" s="30"/>
      <c r="E25" s="31"/>
      <c r="F25" s="31"/>
      <c r="G25" s="32"/>
      <c r="H25" s="33">
        <f t="shared" si="2"/>
        <v>0</v>
      </c>
    </row>
    <row r="26" spans="1:17" x14ac:dyDescent="0.25">
      <c r="A26" s="630"/>
      <c r="B26" s="646"/>
      <c r="C26" s="29">
        <v>2017</v>
      </c>
      <c r="D26" s="36"/>
      <c r="E26" s="37"/>
      <c r="F26" s="37"/>
      <c r="G26" s="38"/>
      <c r="H26" s="33">
        <f t="shared" si="2"/>
        <v>0</v>
      </c>
    </row>
    <row r="27" spans="1:17" x14ac:dyDescent="0.25">
      <c r="A27" s="630"/>
      <c r="B27" s="646"/>
      <c r="C27" s="29">
        <v>2018</v>
      </c>
      <c r="D27" s="30"/>
      <c r="E27" s="31"/>
      <c r="F27" s="31"/>
      <c r="G27" s="32"/>
      <c r="H27" s="33">
        <f t="shared" si="2"/>
        <v>0</v>
      </c>
    </row>
    <row r="28" spans="1:17" x14ac:dyDescent="0.25">
      <c r="A28" s="630"/>
      <c r="B28" s="646"/>
      <c r="C28" s="29">
        <v>2019</v>
      </c>
      <c r="D28" s="30"/>
      <c r="E28" s="31"/>
      <c r="F28" s="31"/>
      <c r="G28" s="32"/>
      <c r="H28" s="33">
        <f t="shared" si="2"/>
        <v>0</v>
      </c>
    </row>
    <row r="29" spans="1:17" x14ac:dyDescent="0.25">
      <c r="A29" s="630"/>
      <c r="B29" s="646"/>
      <c r="C29" s="29">
        <v>2020</v>
      </c>
      <c r="D29" s="30">
        <v>377</v>
      </c>
      <c r="E29" s="31"/>
      <c r="F29" s="31"/>
      <c r="G29" s="32"/>
      <c r="H29" s="33">
        <f t="shared" si="2"/>
        <v>377</v>
      </c>
    </row>
    <row r="30" spans="1:17" ht="24" customHeight="1" thickBot="1" x14ac:dyDescent="0.3">
      <c r="A30" s="647"/>
      <c r="B30" s="648"/>
      <c r="C30" s="41" t="s">
        <v>13</v>
      </c>
      <c r="D30" s="42">
        <f>SUM(D23:D29)</f>
        <v>377</v>
      </c>
      <c r="E30" s="43">
        <f>SUM(E23:E29)</f>
        <v>0</v>
      </c>
      <c r="F30" s="43">
        <f>SUM(F23:F29)</f>
        <v>0</v>
      </c>
      <c r="G30" s="43">
        <f>SUM(G23:G29)</f>
        <v>0</v>
      </c>
      <c r="H30" s="45">
        <f t="shared" ref="H30" si="3">SUM(D30:F30)</f>
        <v>377</v>
      </c>
    </row>
    <row r="31" spans="1:17" x14ac:dyDescent="0.25">
      <c r="A31" s="52"/>
      <c r="B31" s="53"/>
      <c r="D31" s="48"/>
    </row>
    <row r="32" spans="1:17" ht="21" x14ac:dyDescent="0.35">
      <c r="A32" s="54" t="s">
        <v>24</v>
      </c>
      <c r="B32" s="55"/>
      <c r="C32" s="54"/>
      <c r="D32" s="56"/>
      <c r="E32" s="56"/>
      <c r="F32" s="56"/>
      <c r="G32" s="56"/>
      <c r="H32" s="56"/>
      <c r="I32" s="56"/>
      <c r="J32" s="56"/>
      <c r="K32" s="56"/>
      <c r="L32" s="56"/>
      <c r="M32" s="56"/>
      <c r="N32" s="56"/>
      <c r="O32" s="56"/>
    </row>
    <row r="33" spans="1:13" ht="15.75" thickBot="1" x14ac:dyDescent="0.3">
      <c r="B33" s="9"/>
    </row>
    <row r="34" spans="1:13" ht="21" customHeight="1" x14ac:dyDescent="0.25">
      <c r="A34" s="684" t="s">
        <v>25</v>
      </c>
      <c r="B34" s="686" t="s">
        <v>26</v>
      </c>
      <c r="C34" s="688" t="s">
        <v>5</v>
      </c>
      <c r="D34" s="670" t="s">
        <v>27</v>
      </c>
      <c r="E34" s="57" t="s">
        <v>7</v>
      </c>
      <c r="F34" s="58"/>
      <c r="G34" s="58"/>
      <c r="H34" s="58"/>
      <c r="I34" s="58"/>
      <c r="J34" s="58"/>
      <c r="K34" s="59"/>
    </row>
    <row r="35" spans="1:13" ht="98.25" customHeight="1" x14ac:dyDescent="0.25">
      <c r="A35" s="685"/>
      <c r="B35" s="687"/>
      <c r="C35" s="689"/>
      <c r="D35" s="671"/>
      <c r="E35" s="60" t="s">
        <v>14</v>
      </c>
      <c r="F35" s="61" t="s">
        <v>15</v>
      </c>
      <c r="G35" s="61" t="s">
        <v>16</v>
      </c>
      <c r="H35" s="62" t="s">
        <v>17</v>
      </c>
      <c r="I35" s="62" t="s">
        <v>28</v>
      </c>
      <c r="J35" s="63" t="s">
        <v>19</v>
      </c>
      <c r="K35" s="64" t="s">
        <v>20</v>
      </c>
    </row>
    <row r="36" spans="1:13" ht="15" customHeight="1" x14ac:dyDescent="0.25">
      <c r="A36" s="623" t="s">
        <v>310</v>
      </c>
      <c r="B36" s="624"/>
      <c r="C36" s="29">
        <v>2014</v>
      </c>
      <c r="D36" s="65"/>
      <c r="E36" s="66"/>
      <c r="F36" s="67"/>
      <c r="G36" s="67"/>
      <c r="H36" s="67"/>
      <c r="I36" s="67"/>
      <c r="J36" s="67"/>
      <c r="K36" s="68"/>
    </row>
    <row r="37" spans="1:13" x14ac:dyDescent="0.25">
      <c r="A37" s="623"/>
      <c r="B37" s="624"/>
      <c r="C37" s="29">
        <v>2015</v>
      </c>
      <c r="D37" s="65"/>
      <c r="E37" s="34"/>
      <c r="F37" s="31"/>
      <c r="G37" s="31"/>
      <c r="H37" s="31"/>
      <c r="I37" s="31"/>
      <c r="J37" s="31"/>
      <c r="K37" s="35"/>
    </row>
    <row r="38" spans="1:13" x14ac:dyDescent="0.25">
      <c r="A38" s="623"/>
      <c r="B38" s="624"/>
      <c r="C38" s="29">
        <v>2016</v>
      </c>
      <c r="D38" s="65"/>
      <c r="E38" s="34"/>
      <c r="F38" s="31"/>
      <c r="G38" s="31"/>
      <c r="H38" s="31"/>
      <c r="I38" s="31"/>
      <c r="J38" s="31"/>
      <c r="K38" s="35"/>
    </row>
    <row r="39" spans="1:13" x14ac:dyDescent="0.25">
      <c r="A39" s="623"/>
      <c r="B39" s="624"/>
      <c r="C39" s="29">
        <v>2017</v>
      </c>
      <c r="D39" s="69"/>
      <c r="E39" s="39"/>
      <c r="F39" s="37"/>
      <c r="G39" s="37"/>
      <c r="H39" s="37"/>
      <c r="I39" s="37"/>
      <c r="J39" s="37"/>
      <c r="K39" s="40"/>
    </row>
    <row r="40" spans="1:13" x14ac:dyDescent="0.25">
      <c r="A40" s="623"/>
      <c r="B40" s="624"/>
      <c r="C40" s="29">
        <v>2018</v>
      </c>
      <c r="D40" s="65"/>
      <c r="E40" s="34"/>
      <c r="F40" s="31"/>
      <c r="G40" s="31"/>
      <c r="H40" s="31"/>
      <c r="I40" s="31"/>
      <c r="J40" s="31"/>
      <c r="K40" s="35"/>
    </row>
    <row r="41" spans="1:13" x14ac:dyDescent="0.25">
      <c r="A41" s="623"/>
      <c r="B41" s="624"/>
      <c r="C41" s="29">
        <v>2019</v>
      </c>
      <c r="D41" s="65"/>
      <c r="E41" s="34"/>
      <c r="F41" s="31"/>
      <c r="G41" s="31"/>
      <c r="H41" s="31"/>
      <c r="I41" s="31"/>
      <c r="J41" s="31"/>
      <c r="K41" s="35"/>
    </row>
    <row r="42" spans="1:13" ht="17.25" customHeight="1" x14ac:dyDescent="0.25">
      <c r="A42" s="623"/>
      <c r="B42" s="624"/>
      <c r="C42" s="29">
        <v>2020</v>
      </c>
      <c r="D42" s="65">
        <v>32</v>
      </c>
      <c r="E42" s="34">
        <v>32</v>
      </c>
      <c r="F42" s="31"/>
      <c r="G42" s="31"/>
      <c r="H42" s="31"/>
      <c r="I42" s="31"/>
      <c r="J42" s="31"/>
      <c r="K42" s="35"/>
    </row>
    <row r="43" spans="1:13" ht="35.25" customHeight="1" thickBot="1" x14ac:dyDescent="0.3">
      <c r="A43" s="625"/>
      <c r="B43" s="626"/>
      <c r="C43" s="41" t="s">
        <v>13</v>
      </c>
      <c r="D43" s="70">
        <f>SUM(D36:D42)</f>
        <v>32</v>
      </c>
      <c r="E43" s="46">
        <f t="shared" ref="E43:J43" si="4">SUM(E36:E42)</f>
        <v>32</v>
      </c>
      <c r="F43" s="43">
        <f t="shared" si="4"/>
        <v>0</v>
      </c>
      <c r="G43" s="43">
        <f t="shared" si="4"/>
        <v>0</v>
      </c>
      <c r="H43" s="43">
        <f t="shared" si="4"/>
        <v>0</v>
      </c>
      <c r="I43" s="43">
        <f t="shared" si="4"/>
        <v>0</v>
      </c>
      <c r="J43" s="43">
        <f t="shared" si="4"/>
        <v>0</v>
      </c>
      <c r="K43" s="47">
        <f>SUM(K36:K42)</f>
        <v>0</v>
      </c>
    </row>
    <row r="44" spans="1:13" x14ac:dyDescent="0.25">
      <c r="B44" s="9"/>
    </row>
    <row r="45" spans="1:13" x14ac:dyDescent="0.25">
      <c r="B45" s="9"/>
    </row>
    <row r="46" spans="1:13" ht="21" x14ac:dyDescent="0.35">
      <c r="A46" s="71" t="s">
        <v>30</v>
      </c>
      <c r="B46" s="72"/>
      <c r="C46" s="71"/>
      <c r="D46" s="73"/>
      <c r="E46" s="73"/>
      <c r="F46" s="73"/>
      <c r="G46" s="73"/>
      <c r="H46" s="73"/>
      <c r="I46" s="73"/>
      <c r="J46" s="73"/>
      <c r="K46" s="73"/>
      <c r="L46" s="74"/>
      <c r="M46" s="74"/>
    </row>
    <row r="47" spans="1:13" ht="14.25" customHeight="1" thickBot="1" x14ac:dyDescent="0.3">
      <c r="A47" s="75"/>
      <c r="B47" s="76"/>
    </row>
    <row r="48" spans="1:13" ht="14.25" customHeight="1" x14ac:dyDescent="0.25">
      <c r="A48" s="676" t="s">
        <v>31</v>
      </c>
      <c r="B48" s="678" t="s">
        <v>32</v>
      </c>
      <c r="C48" s="680" t="s">
        <v>5</v>
      </c>
      <c r="D48" s="682" t="s">
        <v>33</v>
      </c>
      <c r="E48" s="77" t="s">
        <v>7</v>
      </c>
      <c r="F48" s="78"/>
      <c r="G48" s="78"/>
      <c r="H48" s="78"/>
      <c r="I48" s="78"/>
      <c r="J48" s="78"/>
      <c r="K48" s="79"/>
    </row>
    <row r="49" spans="1:14" s="10" customFormat="1" ht="117" customHeight="1" x14ac:dyDescent="0.25">
      <c r="A49" s="677"/>
      <c r="B49" s="679"/>
      <c r="C49" s="681"/>
      <c r="D49" s="683"/>
      <c r="E49" s="80" t="s">
        <v>14</v>
      </c>
      <c r="F49" s="81" t="s">
        <v>15</v>
      </c>
      <c r="G49" s="81" t="s">
        <v>16</v>
      </c>
      <c r="H49" s="82" t="s">
        <v>17</v>
      </c>
      <c r="I49" s="82" t="s">
        <v>28</v>
      </c>
      <c r="J49" s="83" t="s">
        <v>19</v>
      </c>
      <c r="K49" s="84" t="s">
        <v>20</v>
      </c>
    </row>
    <row r="50" spans="1:14" ht="15" customHeight="1" x14ac:dyDescent="0.25">
      <c r="A50" s="630" t="s">
        <v>21</v>
      </c>
      <c r="B50" s="646"/>
      <c r="C50" s="29">
        <v>2014</v>
      </c>
      <c r="D50" s="85"/>
      <c r="E50" s="34"/>
      <c r="F50" s="31"/>
      <c r="G50" s="31"/>
      <c r="H50" s="31"/>
      <c r="I50" s="31"/>
      <c r="J50" s="31"/>
      <c r="K50" s="35"/>
    </row>
    <row r="51" spans="1:14" x14ac:dyDescent="0.25">
      <c r="A51" s="630"/>
      <c r="B51" s="646"/>
      <c r="C51" s="29">
        <v>2015</v>
      </c>
      <c r="D51" s="85"/>
      <c r="E51" s="34"/>
      <c r="F51" s="31"/>
      <c r="G51" s="31"/>
      <c r="H51" s="31"/>
      <c r="I51" s="31"/>
      <c r="J51" s="31"/>
      <c r="K51" s="35"/>
    </row>
    <row r="52" spans="1:14" x14ac:dyDescent="0.25">
      <c r="A52" s="630"/>
      <c r="B52" s="646"/>
      <c r="C52" s="29">
        <v>2016</v>
      </c>
      <c r="D52" s="85"/>
      <c r="E52" s="34"/>
      <c r="F52" s="31"/>
      <c r="G52" s="31"/>
      <c r="H52" s="31"/>
      <c r="I52" s="31"/>
      <c r="J52" s="31"/>
      <c r="K52" s="35"/>
    </row>
    <row r="53" spans="1:14" x14ac:dyDescent="0.25">
      <c r="A53" s="630"/>
      <c r="B53" s="646"/>
      <c r="C53" s="29">
        <v>2017</v>
      </c>
      <c r="D53" s="86"/>
      <c r="E53" s="39"/>
      <c r="F53" s="37"/>
      <c r="G53" s="37"/>
      <c r="H53" s="37"/>
      <c r="I53" s="37"/>
      <c r="J53" s="37"/>
      <c r="K53" s="40"/>
    </row>
    <row r="54" spans="1:14" x14ac:dyDescent="0.25">
      <c r="A54" s="630"/>
      <c r="B54" s="646"/>
      <c r="C54" s="29">
        <v>2018</v>
      </c>
      <c r="D54" s="85"/>
      <c r="E54" s="34"/>
      <c r="F54" s="31"/>
      <c r="G54" s="31"/>
      <c r="H54" s="31"/>
      <c r="I54" s="31"/>
      <c r="J54" s="31"/>
      <c r="K54" s="35"/>
    </row>
    <row r="55" spans="1:14" x14ac:dyDescent="0.25">
      <c r="A55" s="630"/>
      <c r="B55" s="646"/>
      <c r="C55" s="29">
        <v>2019</v>
      </c>
      <c r="D55" s="85"/>
      <c r="E55" s="34"/>
      <c r="F55" s="31"/>
      <c r="G55" s="31"/>
      <c r="H55" s="31"/>
      <c r="I55" s="31"/>
      <c r="J55" s="31"/>
      <c r="K55" s="35"/>
    </row>
    <row r="56" spans="1:14" x14ac:dyDescent="0.25">
      <c r="A56" s="630"/>
      <c r="B56" s="646"/>
      <c r="C56" s="29">
        <v>2020</v>
      </c>
      <c r="D56" s="85"/>
      <c r="E56" s="34"/>
      <c r="F56" s="31"/>
      <c r="G56" s="31"/>
      <c r="H56" s="31"/>
      <c r="I56" s="31"/>
      <c r="J56" s="31"/>
      <c r="K56" s="35"/>
    </row>
    <row r="57" spans="1:14" ht="94.9" customHeight="1" thickBot="1" x14ac:dyDescent="0.3">
      <c r="A57" s="647"/>
      <c r="B57" s="648"/>
      <c r="C57" s="41" t="s">
        <v>13</v>
      </c>
      <c r="D57" s="87">
        <f t="shared" ref="D57:I57" si="5">SUM(D50:D56)</f>
        <v>0</v>
      </c>
      <c r="E57" s="46">
        <f t="shared" si="5"/>
        <v>0</v>
      </c>
      <c r="F57" s="43">
        <f t="shared" si="5"/>
        <v>0</v>
      </c>
      <c r="G57" s="43">
        <f t="shared" si="5"/>
        <v>0</v>
      </c>
      <c r="H57" s="43">
        <f t="shared" si="5"/>
        <v>0</v>
      </c>
      <c r="I57" s="43">
        <f t="shared" si="5"/>
        <v>0</v>
      </c>
      <c r="J57" s="43">
        <f>SUM(J50:J56)</f>
        <v>0</v>
      </c>
      <c r="K57" s="47">
        <f>SUM(K50:K56)</f>
        <v>0</v>
      </c>
    </row>
    <row r="58" spans="1:14" x14ac:dyDescent="0.25">
      <c r="B58" s="9"/>
    </row>
    <row r="59" spans="1:14" ht="21" x14ac:dyDescent="0.35">
      <c r="A59" s="88" t="s">
        <v>34</v>
      </c>
      <c r="B59" s="89"/>
      <c r="C59" s="88"/>
      <c r="D59" s="90"/>
      <c r="E59" s="90"/>
      <c r="F59" s="90"/>
      <c r="G59" s="90"/>
      <c r="H59" s="90"/>
      <c r="I59" s="90"/>
      <c r="J59" s="90"/>
      <c r="K59" s="90"/>
      <c r="L59" s="90"/>
      <c r="M59" s="10"/>
    </row>
    <row r="60" spans="1:14" ht="15" customHeight="1" thickBot="1" x14ac:dyDescent="0.4">
      <c r="A60" s="91"/>
      <c r="B60" s="76"/>
      <c r="M60" s="10"/>
    </row>
    <row r="61" spans="1:14" s="10" customFormat="1" x14ac:dyDescent="0.25">
      <c r="A61" s="665" t="s">
        <v>35</v>
      </c>
      <c r="B61" s="657" t="s">
        <v>36</v>
      </c>
      <c r="C61" s="666" t="s">
        <v>5</v>
      </c>
      <c r="D61" s="92"/>
      <c r="E61" s="93"/>
      <c r="F61" s="94" t="s">
        <v>37</v>
      </c>
      <c r="G61" s="95"/>
      <c r="H61" s="95"/>
      <c r="I61" s="95"/>
      <c r="J61" s="95"/>
      <c r="K61" s="95"/>
      <c r="L61" s="96"/>
      <c r="N61" s="97"/>
    </row>
    <row r="62" spans="1:14" s="10" customFormat="1" ht="90" customHeight="1" x14ac:dyDescent="0.25">
      <c r="A62" s="656"/>
      <c r="B62" s="658"/>
      <c r="C62" s="667"/>
      <c r="D62" s="98" t="s">
        <v>38</v>
      </c>
      <c r="E62" s="99" t="s">
        <v>39</v>
      </c>
      <c r="F62" s="100" t="s">
        <v>14</v>
      </c>
      <c r="G62" s="101" t="s">
        <v>15</v>
      </c>
      <c r="H62" s="101" t="s">
        <v>16</v>
      </c>
      <c r="I62" s="102" t="s">
        <v>17</v>
      </c>
      <c r="J62" s="102" t="s">
        <v>28</v>
      </c>
      <c r="K62" s="103" t="s">
        <v>19</v>
      </c>
      <c r="L62" s="104" t="s">
        <v>20</v>
      </c>
    </row>
    <row r="63" spans="1:14" x14ac:dyDescent="0.25">
      <c r="A63" s="630" t="s">
        <v>21</v>
      </c>
      <c r="B63" s="646"/>
      <c r="C63" s="29">
        <v>2014</v>
      </c>
      <c r="D63" s="30"/>
      <c r="E63" s="31"/>
      <c r="F63" s="34"/>
      <c r="G63" s="31"/>
      <c r="H63" s="31"/>
      <c r="I63" s="31"/>
      <c r="J63" s="31"/>
      <c r="K63" s="31"/>
      <c r="L63" s="35"/>
      <c r="M63" s="10"/>
    </row>
    <row r="64" spans="1:14" x14ac:dyDescent="0.25">
      <c r="A64" s="630"/>
      <c r="B64" s="646"/>
      <c r="C64" s="29">
        <v>2015</v>
      </c>
      <c r="D64" s="30"/>
      <c r="E64" s="31"/>
      <c r="F64" s="34"/>
      <c r="G64" s="31"/>
      <c r="H64" s="31"/>
      <c r="I64" s="31"/>
      <c r="J64" s="31"/>
      <c r="K64" s="31"/>
      <c r="L64" s="35"/>
      <c r="M64" s="10"/>
    </row>
    <row r="65" spans="1:13" x14ac:dyDescent="0.25">
      <c r="A65" s="630"/>
      <c r="B65" s="646"/>
      <c r="C65" s="29">
        <v>2016</v>
      </c>
      <c r="D65" s="30"/>
      <c r="E65" s="31"/>
      <c r="F65" s="34"/>
      <c r="G65" s="31"/>
      <c r="H65" s="31"/>
      <c r="I65" s="31"/>
      <c r="J65" s="31"/>
      <c r="K65" s="31"/>
      <c r="L65" s="35"/>
      <c r="M65" s="10"/>
    </row>
    <row r="66" spans="1:13" x14ac:dyDescent="0.25">
      <c r="A66" s="630"/>
      <c r="B66" s="646"/>
      <c r="C66" s="29">
        <v>2017</v>
      </c>
      <c r="D66" s="36"/>
      <c r="E66" s="37"/>
      <c r="F66" s="39"/>
      <c r="G66" s="37"/>
      <c r="H66" s="37"/>
      <c r="I66" s="37"/>
      <c r="J66" s="37"/>
      <c r="K66" s="37"/>
      <c r="L66" s="40"/>
      <c r="M66" s="10"/>
    </row>
    <row r="67" spans="1:13" x14ac:dyDescent="0.25">
      <c r="A67" s="630"/>
      <c r="B67" s="646"/>
      <c r="C67" s="29">
        <v>2018</v>
      </c>
      <c r="D67" s="30"/>
      <c r="E67" s="31"/>
      <c r="F67" s="34"/>
      <c r="G67" s="31"/>
      <c r="H67" s="31"/>
      <c r="I67" s="31"/>
      <c r="J67" s="31"/>
      <c r="K67" s="31"/>
      <c r="L67" s="35"/>
      <c r="M67" s="10"/>
    </row>
    <row r="68" spans="1:13" x14ac:dyDescent="0.25">
      <c r="A68" s="630"/>
      <c r="B68" s="646"/>
      <c r="C68" s="29">
        <v>2019</v>
      </c>
      <c r="D68" s="30"/>
      <c r="E68" s="31"/>
      <c r="F68" s="34"/>
      <c r="G68" s="31"/>
      <c r="H68" s="31"/>
      <c r="I68" s="31"/>
      <c r="J68" s="31"/>
      <c r="K68" s="31"/>
      <c r="L68" s="35"/>
      <c r="M68" s="10"/>
    </row>
    <row r="69" spans="1:13" x14ac:dyDescent="0.25">
      <c r="A69" s="630"/>
      <c r="B69" s="646"/>
      <c r="C69" s="29">
        <v>2020</v>
      </c>
      <c r="D69" s="30"/>
      <c r="E69" s="31"/>
      <c r="F69" s="34"/>
      <c r="G69" s="31"/>
      <c r="H69" s="31"/>
      <c r="I69" s="31"/>
      <c r="J69" s="31"/>
      <c r="K69" s="31"/>
      <c r="L69" s="35"/>
      <c r="M69" s="10"/>
    </row>
    <row r="70" spans="1:13" ht="33" customHeight="1" thickBot="1" x14ac:dyDescent="0.3">
      <c r="A70" s="647"/>
      <c r="B70" s="648"/>
      <c r="C70" s="41" t="s">
        <v>13</v>
      </c>
      <c r="D70" s="42">
        <f t="shared" ref="D70:K70" si="6">SUM(D63:D69)</f>
        <v>0</v>
      </c>
      <c r="E70" s="43">
        <f t="shared" si="6"/>
        <v>0</v>
      </c>
      <c r="F70" s="46">
        <f t="shared" si="6"/>
        <v>0</v>
      </c>
      <c r="G70" s="43">
        <f t="shared" si="6"/>
        <v>0</v>
      </c>
      <c r="H70" s="43">
        <f t="shared" si="6"/>
        <v>0</v>
      </c>
      <c r="I70" s="43">
        <f t="shared" si="6"/>
        <v>0</v>
      </c>
      <c r="J70" s="43">
        <f t="shared" si="6"/>
        <v>0</v>
      </c>
      <c r="K70" s="43">
        <f t="shared" si="6"/>
        <v>0</v>
      </c>
      <c r="L70" s="47">
        <f>SUM(L63:L69)</f>
        <v>0</v>
      </c>
      <c r="M70" s="10"/>
    </row>
    <row r="71" spans="1:13" ht="15.75" thickBot="1" x14ac:dyDescent="0.3">
      <c r="A71" s="105"/>
      <c r="B71" s="106"/>
      <c r="D71" s="48"/>
    </row>
    <row r="72" spans="1:13" s="10" customFormat="1" ht="18.95" customHeight="1" x14ac:dyDescent="0.25">
      <c r="A72" s="665" t="s">
        <v>40</v>
      </c>
      <c r="B72" s="657" t="s">
        <v>41</v>
      </c>
      <c r="C72" s="666" t="s">
        <v>5</v>
      </c>
      <c r="D72" s="663" t="s">
        <v>42</v>
      </c>
      <c r="E72" s="94" t="s">
        <v>43</v>
      </c>
      <c r="F72" s="95"/>
      <c r="G72" s="95"/>
      <c r="H72" s="95"/>
      <c r="I72" s="95"/>
      <c r="J72" s="95"/>
      <c r="K72" s="96"/>
      <c r="L72"/>
      <c r="M72" s="97"/>
    </row>
    <row r="73" spans="1:13" s="10" customFormat="1" ht="93.75" customHeight="1" x14ac:dyDescent="0.25">
      <c r="A73" s="656"/>
      <c r="B73" s="658"/>
      <c r="C73" s="667"/>
      <c r="D73" s="664"/>
      <c r="E73" s="100" t="s">
        <v>14</v>
      </c>
      <c r="F73" s="227" t="s">
        <v>15</v>
      </c>
      <c r="G73" s="101" t="s">
        <v>16</v>
      </c>
      <c r="H73" s="102" t="s">
        <v>17</v>
      </c>
      <c r="I73" s="102" t="s">
        <v>28</v>
      </c>
      <c r="J73" s="103" t="s">
        <v>19</v>
      </c>
      <c r="K73" s="104" t="s">
        <v>20</v>
      </c>
      <c r="L73"/>
    </row>
    <row r="74" spans="1:13" ht="15" customHeight="1" x14ac:dyDescent="0.25">
      <c r="A74" s="630" t="s">
        <v>311</v>
      </c>
      <c r="B74" s="646"/>
      <c r="C74" s="29">
        <v>2014</v>
      </c>
      <c r="D74" s="31"/>
      <c r="E74" s="34"/>
      <c r="F74" s="31"/>
      <c r="G74" s="31"/>
      <c r="H74" s="31"/>
      <c r="I74" s="31"/>
      <c r="J74" s="31"/>
      <c r="K74" s="35"/>
    </row>
    <row r="75" spans="1:13" x14ac:dyDescent="0.25">
      <c r="A75" s="630"/>
      <c r="B75" s="646"/>
      <c r="C75" s="29">
        <v>2015</v>
      </c>
      <c r="D75" s="31"/>
      <c r="E75" s="34"/>
      <c r="F75" s="31"/>
      <c r="G75" s="31"/>
      <c r="H75" s="31"/>
      <c r="I75" s="31"/>
      <c r="J75" s="31"/>
      <c r="K75" s="35"/>
    </row>
    <row r="76" spans="1:13" x14ac:dyDescent="0.25">
      <c r="A76" s="630"/>
      <c r="B76" s="646"/>
      <c r="C76" s="29">
        <v>2016</v>
      </c>
      <c r="D76" s="31"/>
      <c r="E76" s="34"/>
      <c r="F76" s="31"/>
      <c r="G76" s="31"/>
      <c r="H76" s="31"/>
      <c r="I76" s="31"/>
      <c r="J76" s="31"/>
      <c r="K76" s="35"/>
    </row>
    <row r="77" spans="1:13" x14ac:dyDescent="0.25">
      <c r="A77" s="630"/>
      <c r="B77" s="646"/>
      <c r="C77" s="29">
        <v>2017</v>
      </c>
      <c r="D77" s="37"/>
      <c r="E77" s="39"/>
      <c r="F77" s="37"/>
      <c r="G77" s="37"/>
      <c r="H77" s="37"/>
      <c r="I77" s="37"/>
      <c r="J77" s="37"/>
      <c r="K77" s="40"/>
    </row>
    <row r="78" spans="1:13" x14ac:dyDescent="0.25">
      <c r="A78" s="630"/>
      <c r="B78" s="646"/>
      <c r="C78" s="29">
        <v>2018</v>
      </c>
      <c r="D78" s="31"/>
      <c r="E78" s="34"/>
      <c r="F78" s="31"/>
      <c r="G78" s="31"/>
      <c r="H78" s="31"/>
      <c r="I78" s="31"/>
      <c r="J78" s="31"/>
      <c r="K78" s="35"/>
    </row>
    <row r="79" spans="1:13" x14ac:dyDescent="0.25">
      <c r="A79" s="630"/>
      <c r="B79" s="646"/>
      <c r="C79" s="29">
        <v>2019</v>
      </c>
      <c r="D79" s="31"/>
      <c r="E79" s="34"/>
      <c r="F79" s="31"/>
      <c r="G79" s="31"/>
      <c r="H79" s="31"/>
      <c r="I79" s="31"/>
      <c r="J79" s="31"/>
      <c r="K79" s="35"/>
    </row>
    <row r="80" spans="1:13" x14ac:dyDescent="0.25">
      <c r="A80" s="630"/>
      <c r="B80" s="646"/>
      <c r="C80" s="29">
        <v>2020</v>
      </c>
      <c r="D80" s="31">
        <v>54</v>
      </c>
      <c r="E80" s="34">
        <v>54</v>
      </c>
      <c r="H80" s="31"/>
      <c r="I80" s="31"/>
      <c r="J80" s="31"/>
      <c r="K80" s="35"/>
    </row>
    <row r="81" spans="1:14" ht="156" customHeight="1" thickBot="1" x14ac:dyDescent="0.3">
      <c r="A81" s="647"/>
      <c r="B81" s="648"/>
      <c r="C81" s="41" t="s">
        <v>13</v>
      </c>
      <c r="D81" s="542">
        <v>54</v>
      </c>
      <c r="E81" s="42">
        <f t="shared" ref="E81:F81" si="7">SUM(E74:E80)</f>
        <v>54</v>
      </c>
      <c r="F81" s="43">
        <f t="shared" si="7"/>
        <v>0</v>
      </c>
      <c r="G81" s="43">
        <f>SUM(G74:G80)</f>
        <v>0</v>
      </c>
      <c r="H81" s="43">
        <f t="shared" ref="H81:K81" si="8">SUM(H74:H80)</f>
        <v>0</v>
      </c>
      <c r="I81" s="43">
        <f t="shared" si="8"/>
        <v>0</v>
      </c>
      <c r="J81" s="43">
        <f t="shared" si="8"/>
        <v>0</v>
      </c>
      <c r="K81" s="43">
        <f t="shared" si="8"/>
        <v>0</v>
      </c>
    </row>
    <row r="82" spans="1:14" ht="15" customHeight="1" thickBot="1" x14ac:dyDescent="0.4">
      <c r="A82" s="91"/>
      <c r="B82" s="76"/>
    </row>
    <row r="83" spans="1:14" ht="24.95" customHeight="1" x14ac:dyDescent="0.25">
      <c r="A83" s="665" t="s">
        <v>44</v>
      </c>
      <c r="B83" s="657" t="s">
        <v>41</v>
      </c>
      <c r="C83" s="666" t="s">
        <v>5</v>
      </c>
      <c r="D83" s="668" t="s">
        <v>45</v>
      </c>
      <c r="E83" s="94" t="s">
        <v>46</v>
      </c>
      <c r="F83" s="95"/>
      <c r="G83" s="95"/>
      <c r="H83" s="95"/>
      <c r="I83" s="95"/>
      <c r="J83" s="95"/>
      <c r="K83" s="96"/>
      <c r="L83" s="10"/>
    </row>
    <row r="84" spans="1:14" s="10" customFormat="1" ht="93.75" customHeight="1" x14ac:dyDescent="0.25">
      <c r="A84" s="656"/>
      <c r="B84" s="658"/>
      <c r="C84" s="667"/>
      <c r="D84" s="669"/>
      <c r="E84" s="100" t="s">
        <v>14</v>
      </c>
      <c r="F84" s="101" t="s">
        <v>15</v>
      </c>
      <c r="G84" s="101" t="s">
        <v>16</v>
      </c>
      <c r="H84" s="102" t="s">
        <v>17</v>
      </c>
      <c r="I84" s="102" t="s">
        <v>28</v>
      </c>
      <c r="J84" s="103" t="s">
        <v>19</v>
      </c>
      <c r="K84" s="104" t="s">
        <v>20</v>
      </c>
      <c r="L84"/>
    </row>
    <row r="85" spans="1:14" s="10" customFormat="1" ht="18" customHeight="1" x14ac:dyDescent="0.25">
      <c r="A85" s="630"/>
      <c r="B85" s="646"/>
      <c r="C85" s="29">
        <v>2014</v>
      </c>
      <c r="D85" s="31"/>
      <c r="E85" s="34"/>
      <c r="F85" s="31"/>
      <c r="G85" s="31"/>
      <c r="H85" s="31"/>
      <c r="I85" s="31"/>
      <c r="J85" s="31"/>
      <c r="K85" s="35"/>
      <c r="L85"/>
    </row>
    <row r="86" spans="1:14" ht="15.95" customHeight="1" x14ac:dyDescent="0.25">
      <c r="A86" s="630"/>
      <c r="B86" s="646"/>
      <c r="C86" s="29">
        <v>2015</v>
      </c>
      <c r="D86" s="31"/>
      <c r="E86" s="34"/>
      <c r="F86" s="31"/>
      <c r="G86" s="31"/>
      <c r="H86" s="31"/>
      <c r="I86" s="31"/>
      <c r="J86" s="31"/>
      <c r="K86" s="35"/>
    </row>
    <row r="87" spans="1:14" x14ac:dyDescent="0.25">
      <c r="A87" s="630"/>
      <c r="B87" s="646"/>
      <c r="C87" s="29">
        <v>2016</v>
      </c>
      <c r="D87" s="31"/>
      <c r="E87" s="34"/>
      <c r="F87" s="31"/>
      <c r="G87" s="31"/>
      <c r="H87" s="31"/>
      <c r="I87" s="31"/>
      <c r="J87" s="31"/>
      <c r="K87" s="35"/>
    </row>
    <row r="88" spans="1:14" x14ac:dyDescent="0.25">
      <c r="A88" s="630"/>
      <c r="B88" s="646"/>
      <c r="C88" s="29">
        <v>2017</v>
      </c>
      <c r="D88" s="37"/>
      <c r="E88" s="39"/>
      <c r="F88" s="37"/>
      <c r="G88" s="37"/>
      <c r="H88" s="37"/>
      <c r="I88" s="37"/>
      <c r="J88" s="37"/>
      <c r="K88" s="40"/>
    </row>
    <row r="89" spans="1:14" x14ac:dyDescent="0.25">
      <c r="A89" s="630"/>
      <c r="B89" s="646"/>
      <c r="C89" s="29">
        <v>2018</v>
      </c>
      <c r="D89" s="31"/>
      <c r="E89" s="34"/>
      <c r="F89" s="31"/>
      <c r="G89" s="31"/>
      <c r="H89" s="31"/>
      <c r="I89" s="31"/>
      <c r="J89" s="31"/>
      <c r="K89" s="35"/>
      <c r="L89" s="10"/>
    </row>
    <row r="90" spans="1:14" x14ac:dyDescent="0.25">
      <c r="A90" s="630"/>
      <c r="B90" s="646"/>
      <c r="C90" s="29">
        <v>2019</v>
      </c>
      <c r="D90" s="31"/>
      <c r="E90" s="34"/>
      <c r="F90" s="31"/>
      <c r="G90" s="31"/>
      <c r="H90" s="31"/>
      <c r="I90" s="31"/>
      <c r="J90" s="31"/>
      <c r="K90" s="35"/>
    </row>
    <row r="91" spans="1:14" x14ac:dyDescent="0.25">
      <c r="A91" s="630"/>
      <c r="B91" s="646"/>
      <c r="C91" s="29">
        <v>2020</v>
      </c>
      <c r="D91" s="31"/>
      <c r="E91" s="34"/>
      <c r="F91" s="31"/>
      <c r="G91" s="31">
        <v>0</v>
      </c>
      <c r="H91" s="31"/>
      <c r="I91" s="31"/>
      <c r="J91" s="31"/>
      <c r="K91" s="35"/>
    </row>
    <row r="92" spans="1:14" ht="81" customHeight="1" thickBot="1" x14ac:dyDescent="0.3">
      <c r="A92" s="647"/>
      <c r="B92" s="648"/>
      <c r="C92" s="41" t="s">
        <v>13</v>
      </c>
      <c r="D92" s="43">
        <f>SUM(D85:D91)</f>
        <v>0</v>
      </c>
      <c r="E92" s="46">
        <f>SUM(E85:E91)</f>
        <v>0</v>
      </c>
      <c r="F92" s="43">
        <f>SUM(F85:F91)</f>
        <v>0</v>
      </c>
      <c r="G92" s="43">
        <f>SUM(G85:G91)</f>
        <v>0</v>
      </c>
      <c r="H92" s="43">
        <f t="shared" ref="H92:J92" si="9">SUM(H85:H91)</f>
        <v>0</v>
      </c>
      <c r="I92" s="43">
        <f t="shared" si="9"/>
        <v>0</v>
      </c>
      <c r="J92" s="43">
        <f t="shared" si="9"/>
        <v>0</v>
      </c>
      <c r="K92" s="47">
        <f>SUM(K85:K91)</f>
        <v>0</v>
      </c>
    </row>
    <row r="93" spans="1:14" ht="18.75" customHeight="1" thickBot="1" x14ac:dyDescent="0.4">
      <c r="A93" s="91"/>
      <c r="B93" s="76"/>
    </row>
    <row r="94" spans="1:14" x14ac:dyDescent="0.25">
      <c r="A94" s="655" t="s">
        <v>47</v>
      </c>
      <c r="B94" s="657" t="s">
        <v>48</v>
      </c>
      <c r="C94" s="499" t="s">
        <v>5</v>
      </c>
      <c r="D94" s="108" t="s">
        <v>49</v>
      </c>
      <c r="E94" s="109"/>
      <c r="F94" s="109"/>
      <c r="G94" s="110"/>
      <c r="H94" s="10"/>
      <c r="I94" s="10"/>
      <c r="J94" s="10"/>
      <c r="K94" s="10"/>
    </row>
    <row r="95" spans="1:14" ht="64.5" x14ac:dyDescent="0.25">
      <c r="A95" s="656"/>
      <c r="B95" s="658"/>
      <c r="C95" s="500"/>
      <c r="D95" s="98" t="s">
        <v>50</v>
      </c>
      <c r="E95" s="99" t="s">
        <v>51</v>
      </c>
      <c r="F95" s="99" t="s">
        <v>52</v>
      </c>
      <c r="G95" s="112" t="s">
        <v>13</v>
      </c>
      <c r="H95" s="10"/>
      <c r="I95" s="10"/>
      <c r="J95" s="10"/>
      <c r="K95" s="10"/>
      <c r="L95" s="10"/>
      <c r="M95" s="10"/>
      <c r="N95" s="10"/>
    </row>
    <row r="96" spans="1:14" s="10" customFormat="1" ht="26.25" customHeight="1" x14ac:dyDescent="0.25">
      <c r="A96" s="630" t="s">
        <v>312</v>
      </c>
      <c r="B96" s="646"/>
      <c r="C96" s="29">
        <v>2015</v>
      </c>
      <c r="D96" s="30"/>
      <c r="E96" s="31"/>
      <c r="F96" s="31"/>
      <c r="G96" s="33">
        <f t="shared" ref="G96:G101" si="10">SUM(D96:F96)</f>
        <v>0</v>
      </c>
      <c r="H96"/>
      <c r="I96"/>
      <c r="J96"/>
      <c r="K96"/>
    </row>
    <row r="97" spans="1:14" s="10" customFormat="1" ht="16.5" customHeight="1" x14ac:dyDescent="0.25">
      <c r="A97" s="630"/>
      <c r="B97" s="646"/>
      <c r="C97" s="29">
        <v>2016</v>
      </c>
      <c r="D97" s="30"/>
      <c r="E97" s="31"/>
      <c r="F97" s="31"/>
      <c r="G97" s="33">
        <f t="shared" si="10"/>
        <v>0</v>
      </c>
      <c r="H97"/>
      <c r="I97"/>
      <c r="J97"/>
      <c r="K97"/>
      <c r="L97"/>
      <c r="M97"/>
      <c r="N97"/>
    </row>
    <row r="98" spans="1:14" x14ac:dyDescent="0.25">
      <c r="A98" s="630"/>
      <c r="B98" s="646"/>
      <c r="C98" s="29">
        <v>2017</v>
      </c>
      <c r="D98" s="36"/>
      <c r="E98" s="37"/>
      <c r="F98" s="37"/>
      <c r="G98" s="33">
        <f t="shared" si="10"/>
        <v>0</v>
      </c>
    </row>
    <row r="99" spans="1:14" x14ac:dyDescent="0.25">
      <c r="A99" s="630"/>
      <c r="B99" s="646"/>
      <c r="C99" s="29">
        <v>2018</v>
      </c>
      <c r="D99" s="30"/>
      <c r="E99" s="31"/>
      <c r="F99" s="31"/>
      <c r="G99" s="33">
        <f t="shared" si="10"/>
        <v>0</v>
      </c>
    </row>
    <row r="100" spans="1:14" x14ac:dyDescent="0.25">
      <c r="A100" s="630"/>
      <c r="B100" s="646"/>
      <c r="C100" s="29">
        <v>2019</v>
      </c>
      <c r="D100" s="30"/>
      <c r="E100" s="31"/>
      <c r="F100" s="31"/>
      <c r="G100" s="33">
        <f t="shared" si="10"/>
        <v>0</v>
      </c>
    </row>
    <row r="101" spans="1:14" x14ac:dyDescent="0.25">
      <c r="A101" s="630"/>
      <c r="B101" s="646"/>
      <c r="C101" s="29">
        <v>2020</v>
      </c>
      <c r="D101" s="30"/>
      <c r="E101" s="31">
        <v>203</v>
      </c>
      <c r="F101" s="31"/>
      <c r="G101" s="33">
        <f t="shared" si="10"/>
        <v>203</v>
      </c>
    </row>
    <row r="102" spans="1:14" ht="15.75" thickBot="1" x14ac:dyDescent="0.3">
      <c r="A102" s="647"/>
      <c r="B102" s="648"/>
      <c r="C102" s="41" t="s">
        <v>13</v>
      </c>
      <c r="D102" s="42">
        <f>SUM(D96:D101)</f>
        <v>0</v>
      </c>
      <c r="E102" s="43">
        <f>SUM(E96:E101)</f>
        <v>203</v>
      </c>
      <c r="F102" s="43">
        <f>SUM(F96:F101)</f>
        <v>0</v>
      </c>
      <c r="G102" s="113">
        <f>SUM(G95:G101)</f>
        <v>203</v>
      </c>
    </row>
    <row r="103" spans="1:14" x14ac:dyDescent="0.25">
      <c r="A103" s="106"/>
      <c r="B103" s="114"/>
      <c r="C103" s="48"/>
      <c r="D103" s="48"/>
      <c r="J103" s="75"/>
    </row>
    <row r="104" spans="1:14" ht="21" x14ac:dyDescent="0.35">
      <c r="A104" s="115" t="s">
        <v>53</v>
      </c>
      <c r="B104" s="116"/>
      <c r="C104" s="115"/>
      <c r="D104" s="117"/>
      <c r="E104" s="117"/>
      <c r="F104" s="117"/>
      <c r="G104" s="117"/>
      <c r="H104" s="117"/>
      <c r="I104" s="117"/>
      <c r="J104" s="117"/>
      <c r="K104" s="117"/>
      <c r="L104" s="117"/>
    </row>
    <row r="105" spans="1:14" ht="15.75" thickBot="1" x14ac:dyDescent="0.3">
      <c r="B105" s="9"/>
    </row>
    <row r="106" spans="1:14" s="10" customFormat="1" ht="47.25" customHeight="1" x14ac:dyDescent="0.25">
      <c r="A106" s="659" t="s">
        <v>54</v>
      </c>
      <c r="B106" s="661" t="s">
        <v>55</v>
      </c>
      <c r="C106" s="644" t="s">
        <v>5</v>
      </c>
      <c r="D106" s="118" t="s">
        <v>56</v>
      </c>
      <c r="E106" s="118"/>
      <c r="F106" s="119"/>
      <c r="G106" s="119"/>
      <c r="H106" s="120" t="s">
        <v>57</v>
      </c>
      <c r="I106" s="118"/>
      <c r="J106" s="121"/>
    </row>
    <row r="107" spans="1:14" s="10" customFormat="1" ht="87.75" customHeight="1" x14ac:dyDescent="0.25">
      <c r="A107" s="660"/>
      <c r="B107" s="662"/>
      <c r="C107" s="645"/>
      <c r="D107" s="122" t="s">
        <v>58</v>
      </c>
      <c r="E107" s="123" t="s">
        <v>59</v>
      </c>
      <c r="F107" s="124" t="s">
        <v>60</v>
      </c>
      <c r="G107" s="125" t="s">
        <v>61</v>
      </c>
      <c r="H107" s="122" t="s">
        <v>62</v>
      </c>
      <c r="I107" s="123" t="s">
        <v>63</v>
      </c>
      <c r="J107" s="126" t="s">
        <v>64</v>
      </c>
    </row>
    <row r="108" spans="1:14" x14ac:dyDescent="0.25">
      <c r="A108" s="630" t="s">
        <v>21</v>
      </c>
      <c r="B108" s="646"/>
      <c r="C108" s="127">
        <v>2014</v>
      </c>
      <c r="D108" s="30"/>
      <c r="E108" s="31"/>
      <c r="F108" s="128"/>
      <c r="G108" s="129">
        <f>SUM(D108:F108)</f>
        <v>0</v>
      </c>
      <c r="H108" s="30"/>
      <c r="I108" s="31"/>
      <c r="J108" s="35"/>
    </row>
    <row r="109" spans="1:14" x14ac:dyDescent="0.25">
      <c r="A109" s="630"/>
      <c r="B109" s="646"/>
      <c r="C109" s="127">
        <v>2015</v>
      </c>
      <c r="D109" s="30"/>
      <c r="E109" s="31"/>
      <c r="F109" s="128"/>
      <c r="G109" s="129">
        <f t="shared" ref="G109:G114" si="11">SUM(D109:F109)</f>
        <v>0</v>
      </c>
      <c r="H109" s="30"/>
      <c r="I109" s="31"/>
      <c r="J109" s="35"/>
    </row>
    <row r="110" spans="1:14" x14ac:dyDescent="0.25">
      <c r="A110" s="630"/>
      <c r="B110" s="646"/>
      <c r="C110" s="127">
        <v>2016</v>
      </c>
      <c r="D110" s="30"/>
      <c r="E110" s="31"/>
      <c r="F110" s="128"/>
      <c r="G110" s="129">
        <f t="shared" si="11"/>
        <v>0</v>
      </c>
      <c r="H110" s="30"/>
      <c r="I110" s="31"/>
      <c r="J110" s="35"/>
    </row>
    <row r="111" spans="1:14" x14ac:dyDescent="0.25">
      <c r="A111" s="630"/>
      <c r="B111" s="646"/>
      <c r="C111" s="127">
        <v>2017</v>
      </c>
      <c r="D111" s="36"/>
      <c r="E111" s="37"/>
      <c r="F111" s="130"/>
      <c r="G111" s="129">
        <f t="shared" si="11"/>
        <v>0</v>
      </c>
      <c r="H111" s="131"/>
      <c r="I111" s="132"/>
      <c r="J111" s="133"/>
    </row>
    <row r="112" spans="1:14" x14ac:dyDescent="0.25">
      <c r="A112" s="630"/>
      <c r="B112" s="646"/>
      <c r="C112" s="127">
        <v>2018</v>
      </c>
      <c r="D112" s="30"/>
      <c r="E112" s="31"/>
      <c r="F112" s="128"/>
      <c r="G112" s="129">
        <f t="shared" si="11"/>
        <v>0</v>
      </c>
      <c r="H112" s="30"/>
      <c r="I112" s="31"/>
      <c r="J112" s="35"/>
    </row>
    <row r="113" spans="1:19" x14ac:dyDescent="0.25">
      <c r="A113" s="630"/>
      <c r="B113" s="646"/>
      <c r="C113" s="127">
        <v>2019</v>
      </c>
      <c r="D113" s="30"/>
      <c r="E113" s="31"/>
      <c r="F113" s="128"/>
      <c r="G113" s="129">
        <f t="shared" si="11"/>
        <v>0</v>
      </c>
      <c r="H113" s="30"/>
      <c r="I113" s="31"/>
      <c r="J113" s="35"/>
    </row>
    <row r="114" spans="1:19" x14ac:dyDescent="0.25">
      <c r="A114" s="630"/>
      <c r="B114" s="646"/>
      <c r="C114" s="127">
        <v>2020</v>
      </c>
      <c r="D114" s="30"/>
      <c r="E114" s="31"/>
      <c r="F114" s="128"/>
      <c r="G114" s="129">
        <f t="shared" si="11"/>
        <v>0</v>
      </c>
      <c r="H114" s="30"/>
      <c r="I114" s="31"/>
      <c r="J114" s="35"/>
    </row>
    <row r="115" spans="1:19" ht="30.6" customHeight="1" thickBot="1" x14ac:dyDescent="0.3">
      <c r="A115" s="647"/>
      <c r="B115" s="648"/>
      <c r="C115" s="134" t="s">
        <v>13</v>
      </c>
      <c r="D115" s="42">
        <f t="shared" ref="D115:J115" si="12">SUM(D108:D114)</f>
        <v>0</v>
      </c>
      <c r="E115" s="43">
        <f t="shared" si="12"/>
        <v>0</v>
      </c>
      <c r="F115" s="135">
        <f t="shared" si="12"/>
        <v>0</v>
      </c>
      <c r="G115" s="135">
        <f t="shared" si="12"/>
        <v>0</v>
      </c>
      <c r="H115" s="42">
        <f t="shared" si="12"/>
        <v>0</v>
      </c>
      <c r="I115" s="43">
        <f t="shared" si="12"/>
        <v>0</v>
      </c>
      <c r="J115" s="136">
        <f t="shared" si="12"/>
        <v>0</v>
      </c>
    </row>
    <row r="116" spans="1:19" ht="17.100000000000001" customHeight="1" thickBot="1" x14ac:dyDescent="0.3">
      <c r="A116" s="137"/>
      <c r="B116" s="114"/>
      <c r="C116" s="138"/>
      <c r="D116" s="139"/>
      <c r="H116" s="140"/>
      <c r="K116" s="75"/>
    </row>
    <row r="117" spans="1:19" s="10" customFormat="1" ht="78" customHeight="1" x14ac:dyDescent="0.3">
      <c r="A117" s="141" t="s">
        <v>65</v>
      </c>
      <c r="B117" s="501" t="s">
        <v>36</v>
      </c>
      <c r="C117" s="143" t="s">
        <v>5</v>
      </c>
      <c r="D117" s="144" t="s">
        <v>66</v>
      </c>
      <c r="E117" s="145" t="s">
        <v>67</v>
      </c>
      <c r="F117" s="145" t="s">
        <v>68</v>
      </c>
      <c r="G117" s="145" t="s">
        <v>69</v>
      </c>
      <c r="H117" s="145" t="s">
        <v>70</v>
      </c>
      <c r="I117" s="146" t="s">
        <v>71</v>
      </c>
      <c r="J117" s="147" t="s">
        <v>72</v>
      </c>
      <c r="K117" s="147" t="s">
        <v>73</v>
      </c>
    </row>
    <row r="118" spans="1:19" x14ac:dyDescent="0.25">
      <c r="A118" s="630" t="s">
        <v>21</v>
      </c>
      <c r="B118" s="646"/>
      <c r="C118" s="29">
        <v>2014</v>
      </c>
      <c r="D118" s="34"/>
      <c r="E118" s="31"/>
      <c r="F118" s="31"/>
      <c r="G118" s="31"/>
      <c r="H118" s="31"/>
      <c r="I118" s="35"/>
      <c r="J118" s="148">
        <f t="shared" ref="J118:K124" si="13">D118+F118+H118</f>
        <v>0</v>
      </c>
      <c r="K118" s="148">
        <f t="shared" si="13"/>
        <v>0</v>
      </c>
    </row>
    <row r="119" spans="1:19" x14ac:dyDescent="0.25">
      <c r="A119" s="630"/>
      <c r="B119" s="646"/>
      <c r="C119" s="29">
        <v>2015</v>
      </c>
      <c r="D119" s="34"/>
      <c r="E119" s="31"/>
      <c r="F119" s="31"/>
      <c r="G119" s="31"/>
      <c r="H119" s="31"/>
      <c r="I119" s="35"/>
      <c r="J119" s="148">
        <f t="shared" si="13"/>
        <v>0</v>
      </c>
      <c r="K119" s="148">
        <f t="shared" si="13"/>
        <v>0</v>
      </c>
    </row>
    <row r="120" spans="1:19" x14ac:dyDescent="0.25">
      <c r="A120" s="630"/>
      <c r="B120" s="646"/>
      <c r="C120" s="29">
        <v>2016</v>
      </c>
      <c r="D120" s="34"/>
      <c r="E120" s="31"/>
      <c r="F120" s="31"/>
      <c r="G120" s="31"/>
      <c r="H120" s="31"/>
      <c r="I120" s="35"/>
      <c r="J120" s="148">
        <f t="shared" si="13"/>
        <v>0</v>
      </c>
      <c r="K120" s="148">
        <f t="shared" si="13"/>
        <v>0</v>
      </c>
    </row>
    <row r="121" spans="1:19" x14ac:dyDescent="0.25">
      <c r="A121" s="630"/>
      <c r="B121" s="646"/>
      <c r="C121" s="29">
        <v>2017</v>
      </c>
      <c r="D121" s="39"/>
      <c r="E121" s="37"/>
      <c r="F121" s="37"/>
      <c r="G121" s="37"/>
      <c r="H121" s="37"/>
      <c r="I121" s="40"/>
      <c r="J121" s="148">
        <f t="shared" si="13"/>
        <v>0</v>
      </c>
      <c r="K121" s="148">
        <f t="shared" si="13"/>
        <v>0</v>
      </c>
    </row>
    <row r="122" spans="1:19" x14ac:dyDescent="0.25">
      <c r="A122" s="630"/>
      <c r="B122" s="646"/>
      <c r="C122" s="29">
        <v>2018</v>
      </c>
      <c r="D122" s="34"/>
      <c r="E122" s="31"/>
      <c r="F122" s="31"/>
      <c r="G122" s="31"/>
      <c r="H122" s="31"/>
      <c r="I122" s="35"/>
      <c r="J122" s="148">
        <f t="shared" si="13"/>
        <v>0</v>
      </c>
      <c r="K122" s="148">
        <f t="shared" si="13"/>
        <v>0</v>
      </c>
    </row>
    <row r="123" spans="1:19" x14ac:dyDescent="0.25">
      <c r="A123" s="630"/>
      <c r="B123" s="646"/>
      <c r="C123" s="29">
        <v>2019</v>
      </c>
      <c r="D123" s="34"/>
      <c r="E123" s="31"/>
      <c r="F123" s="31"/>
      <c r="G123" s="31"/>
      <c r="H123" s="31"/>
      <c r="I123" s="35"/>
      <c r="J123" s="148">
        <f t="shared" si="13"/>
        <v>0</v>
      </c>
      <c r="K123" s="148">
        <f t="shared" si="13"/>
        <v>0</v>
      </c>
    </row>
    <row r="124" spans="1:19" x14ac:dyDescent="0.25">
      <c r="A124" s="630"/>
      <c r="B124" s="646"/>
      <c r="C124" s="29">
        <v>2020</v>
      </c>
      <c r="D124" s="34"/>
      <c r="E124" s="31"/>
      <c r="F124" s="31"/>
      <c r="G124" s="31"/>
      <c r="H124" s="31"/>
      <c r="I124" s="35"/>
      <c r="J124" s="148">
        <f t="shared" si="13"/>
        <v>0</v>
      </c>
      <c r="K124" s="148">
        <f t="shared" si="13"/>
        <v>0</v>
      </c>
    </row>
    <row r="125" spans="1:19" ht="51" customHeight="1" thickBot="1" x14ac:dyDescent="0.3">
      <c r="A125" s="647"/>
      <c r="B125" s="648"/>
      <c r="C125" s="41" t="s">
        <v>13</v>
      </c>
      <c r="D125" s="43">
        <f t="shared" ref="D125" si="14">SUM(D118:D124)</f>
        <v>0</v>
      </c>
      <c r="E125" s="43">
        <f>SUM(E118:E124)</f>
        <v>0</v>
      </c>
      <c r="F125" s="43">
        <f t="shared" ref="F125:I125" si="15">SUM(F118:F124)</f>
        <v>0</v>
      </c>
      <c r="G125" s="43">
        <f t="shared" si="15"/>
        <v>0</v>
      </c>
      <c r="H125" s="43">
        <f t="shared" si="15"/>
        <v>0</v>
      </c>
      <c r="I125" s="43">
        <f t="shared" si="15"/>
        <v>0</v>
      </c>
      <c r="J125" s="47">
        <f>SUM(J118:J124)</f>
        <v>0</v>
      </c>
      <c r="K125" s="47">
        <f>SUM(K118:K124)</f>
        <v>0</v>
      </c>
    </row>
    <row r="126" spans="1:19" ht="18.95" customHeight="1" x14ac:dyDescent="0.25">
      <c r="A126" s="149"/>
      <c r="B126" s="114"/>
      <c r="C126" s="48"/>
      <c r="D126" s="48"/>
      <c r="S126" s="75"/>
    </row>
    <row r="127" spans="1:19" ht="21" x14ac:dyDescent="0.35">
      <c r="A127" s="150" t="s">
        <v>74</v>
      </c>
      <c r="B127" s="151"/>
      <c r="C127" s="150"/>
      <c r="D127" s="152"/>
      <c r="E127" s="152"/>
      <c r="F127" s="152"/>
      <c r="G127" s="152"/>
      <c r="H127" s="152"/>
      <c r="I127" s="152"/>
      <c r="J127" s="152"/>
      <c r="K127" s="152"/>
      <c r="L127" s="152"/>
      <c r="M127" s="152"/>
      <c r="N127" s="152"/>
      <c r="O127" s="152"/>
    </row>
    <row r="128" spans="1:19" ht="21.75" thickBot="1" x14ac:dyDescent="0.4">
      <c r="A128" s="91"/>
      <c r="B128" s="76"/>
    </row>
    <row r="129" spans="1:15" s="10" customFormat="1" ht="27" customHeight="1" x14ac:dyDescent="0.25">
      <c r="A129" s="649" t="s">
        <v>75</v>
      </c>
      <c r="B129" s="651" t="s">
        <v>36</v>
      </c>
      <c r="C129" s="653" t="s">
        <v>76</v>
      </c>
      <c r="D129" s="153" t="s">
        <v>77</v>
      </c>
      <c r="E129" s="154"/>
      <c r="F129" s="154"/>
      <c r="G129" s="155"/>
      <c r="H129" s="156"/>
      <c r="I129" s="627" t="s">
        <v>7</v>
      </c>
      <c r="J129" s="628"/>
      <c r="K129" s="628"/>
      <c r="L129" s="628"/>
      <c r="M129" s="628"/>
      <c r="N129" s="628"/>
      <c r="O129" s="629"/>
    </row>
    <row r="130" spans="1:15" s="10" customFormat="1" ht="110.25" customHeight="1" x14ac:dyDescent="0.25">
      <c r="A130" s="650"/>
      <c r="B130" s="652"/>
      <c r="C130" s="654"/>
      <c r="D130" s="157" t="s">
        <v>78</v>
      </c>
      <c r="E130" s="158" t="s">
        <v>79</v>
      </c>
      <c r="F130" s="158" t="s">
        <v>80</v>
      </c>
      <c r="G130" s="159" t="s">
        <v>81</v>
      </c>
      <c r="H130" s="160" t="s">
        <v>82</v>
      </c>
      <c r="I130" s="161" t="s">
        <v>14</v>
      </c>
      <c r="J130" s="161" t="s">
        <v>15</v>
      </c>
      <c r="K130" s="158" t="s">
        <v>16</v>
      </c>
      <c r="L130" s="157" t="s">
        <v>17</v>
      </c>
      <c r="M130" s="157" t="s">
        <v>28</v>
      </c>
      <c r="N130" s="158" t="s">
        <v>19</v>
      </c>
      <c r="O130" s="162" t="s">
        <v>20</v>
      </c>
    </row>
    <row r="131" spans="1:15" ht="15" customHeight="1" x14ac:dyDescent="0.25">
      <c r="A131" s="632" t="s">
        <v>313</v>
      </c>
      <c r="B131" s="631"/>
      <c r="C131" s="29">
        <v>2014</v>
      </c>
      <c r="D131" s="30"/>
      <c r="E131" s="31"/>
      <c r="F131" s="31"/>
      <c r="G131" s="129">
        <f>SUM(D131:F131)</f>
        <v>0</v>
      </c>
      <c r="H131" s="85"/>
      <c r="I131" s="34"/>
      <c r="J131" s="31"/>
      <c r="K131" s="31"/>
      <c r="L131" s="31"/>
      <c r="M131" s="31"/>
      <c r="N131" s="31"/>
      <c r="O131" s="35"/>
    </row>
    <row r="132" spans="1:15" x14ac:dyDescent="0.25">
      <c r="A132" s="632"/>
      <c r="B132" s="631"/>
      <c r="C132" s="29">
        <v>2015</v>
      </c>
      <c r="D132" s="30"/>
      <c r="E132" s="31"/>
      <c r="F132" s="31"/>
      <c r="G132" s="129">
        <f t="shared" ref="G132:G137" si="16">SUM(D132:F132)</f>
        <v>0</v>
      </c>
      <c r="H132" s="85"/>
      <c r="I132" s="34"/>
      <c r="J132" s="31"/>
      <c r="K132" s="31"/>
      <c r="L132" s="31"/>
      <c r="M132" s="31"/>
      <c r="N132" s="31"/>
      <c r="O132" s="35"/>
    </row>
    <row r="133" spans="1:15" x14ac:dyDescent="0.25">
      <c r="A133" s="632"/>
      <c r="B133" s="631"/>
      <c r="C133" s="29">
        <v>2016</v>
      </c>
      <c r="D133" s="30"/>
      <c r="E133" s="31"/>
      <c r="F133" s="31"/>
      <c r="G133" s="129">
        <f t="shared" si="16"/>
        <v>0</v>
      </c>
      <c r="H133" s="85"/>
      <c r="I133" s="34"/>
      <c r="J133" s="31"/>
      <c r="K133" s="31"/>
      <c r="L133" s="31"/>
      <c r="M133" s="31"/>
      <c r="N133" s="31"/>
      <c r="O133" s="35"/>
    </row>
    <row r="134" spans="1:15" x14ac:dyDescent="0.25">
      <c r="A134" s="632"/>
      <c r="B134" s="631"/>
      <c r="C134" s="29">
        <v>2017</v>
      </c>
      <c r="D134" s="36"/>
      <c r="E134" s="37"/>
      <c r="F134" s="37"/>
      <c r="G134" s="129">
        <f t="shared" si="16"/>
        <v>0</v>
      </c>
      <c r="H134" s="85"/>
      <c r="I134" s="39"/>
      <c r="J134" s="37"/>
      <c r="K134" s="37"/>
      <c r="L134" s="37"/>
      <c r="M134" s="37"/>
      <c r="N134" s="37"/>
      <c r="O134" s="40"/>
    </row>
    <row r="135" spans="1:15" x14ac:dyDescent="0.25">
      <c r="A135" s="632"/>
      <c r="B135" s="631"/>
      <c r="C135" s="29">
        <v>2018</v>
      </c>
      <c r="D135" s="30"/>
      <c r="E135" s="31"/>
      <c r="F135" s="31"/>
      <c r="G135" s="129">
        <f t="shared" si="16"/>
        <v>0</v>
      </c>
      <c r="H135" s="85"/>
      <c r="I135" s="34"/>
      <c r="J135" s="31"/>
      <c r="K135" s="31"/>
      <c r="L135" s="31"/>
      <c r="M135" s="31"/>
      <c r="N135" s="31"/>
      <c r="O135" s="35"/>
    </row>
    <row r="136" spans="1:15" x14ac:dyDescent="0.25">
      <c r="A136" s="632"/>
      <c r="B136" s="631"/>
      <c r="C136" s="29">
        <v>2019</v>
      </c>
      <c r="D136" s="30"/>
      <c r="E136" s="31"/>
      <c r="F136" s="31"/>
      <c r="G136" s="129">
        <f t="shared" si="16"/>
        <v>0</v>
      </c>
      <c r="H136" s="85"/>
      <c r="I136" s="34"/>
      <c r="J136" s="31"/>
      <c r="K136" s="31"/>
      <c r="L136" s="31"/>
      <c r="M136" s="31"/>
      <c r="N136" s="31"/>
      <c r="O136" s="35"/>
    </row>
    <row r="137" spans="1:15" x14ac:dyDescent="0.25">
      <c r="A137" s="632"/>
      <c r="B137" s="631"/>
      <c r="C137" s="29">
        <v>2020</v>
      </c>
      <c r="D137" s="30">
        <v>2</v>
      </c>
      <c r="E137" s="31">
        <v>1</v>
      </c>
      <c r="F137" s="31">
        <v>4</v>
      </c>
      <c r="G137" s="129">
        <f t="shared" si="16"/>
        <v>7</v>
      </c>
      <c r="H137" s="85">
        <v>9</v>
      </c>
      <c r="I137" s="34">
        <v>7</v>
      </c>
      <c r="J137" s="31"/>
      <c r="K137" s="31"/>
      <c r="L137" s="31"/>
      <c r="M137" s="31"/>
      <c r="N137" s="31"/>
      <c r="O137" s="35"/>
    </row>
    <row r="138" spans="1:15" ht="15.95" customHeight="1" thickBot="1" x14ac:dyDescent="0.3">
      <c r="A138" s="633"/>
      <c r="B138" s="634"/>
      <c r="C138" s="41" t="s">
        <v>13</v>
      </c>
      <c r="D138" s="42">
        <f>SUM(D131:D137)</f>
        <v>2</v>
      </c>
      <c r="E138" s="43">
        <f>SUM(E131:E137)</f>
        <v>1</v>
      </c>
      <c r="F138" s="43">
        <f>SUM(F131:F137)</f>
        <v>4</v>
      </c>
      <c r="G138" s="135">
        <f t="shared" ref="G138:O138" si="17">SUM(G131:G137)</f>
        <v>7</v>
      </c>
      <c r="H138" s="163">
        <f t="shared" si="17"/>
        <v>9</v>
      </c>
      <c r="I138" s="46">
        <f t="shared" si="17"/>
        <v>7</v>
      </c>
      <c r="J138" s="43">
        <f t="shared" si="17"/>
        <v>0</v>
      </c>
      <c r="K138" s="43">
        <f t="shared" si="17"/>
        <v>0</v>
      </c>
      <c r="L138" s="43">
        <f t="shared" si="17"/>
        <v>0</v>
      </c>
      <c r="M138" s="43">
        <f t="shared" si="17"/>
        <v>0</v>
      </c>
      <c r="N138" s="43">
        <f t="shared" si="17"/>
        <v>0</v>
      </c>
      <c r="O138" s="47">
        <f t="shared" si="17"/>
        <v>0</v>
      </c>
    </row>
    <row r="139" spans="1:15" ht="15.75" thickBot="1" x14ac:dyDescent="0.3">
      <c r="B139" s="9"/>
    </row>
    <row r="140" spans="1:15" ht="19.5" customHeight="1" x14ac:dyDescent="0.25">
      <c r="A140" s="635" t="s">
        <v>83</v>
      </c>
      <c r="B140" s="637" t="s">
        <v>84</v>
      </c>
      <c r="C140" s="639" t="s">
        <v>5</v>
      </c>
      <c r="D140" s="639" t="s">
        <v>77</v>
      </c>
      <c r="E140" s="639"/>
      <c r="F140" s="639"/>
      <c r="G140" s="641"/>
      <c r="H140" s="642" t="s">
        <v>85</v>
      </c>
      <c r="I140" s="639"/>
      <c r="J140" s="639"/>
      <c r="K140" s="639"/>
      <c r="L140" s="643"/>
    </row>
    <row r="141" spans="1:15" ht="102.75" x14ac:dyDescent="0.25">
      <c r="A141" s="636"/>
      <c r="B141" s="638"/>
      <c r="C141" s="640"/>
      <c r="D141" s="164" t="s">
        <v>86</v>
      </c>
      <c r="E141" s="165" t="s">
        <v>87</v>
      </c>
      <c r="F141" s="164" t="s">
        <v>88</v>
      </c>
      <c r="G141" s="166" t="s">
        <v>89</v>
      </c>
      <c r="H141" s="167" t="s">
        <v>90</v>
      </c>
      <c r="I141" s="164" t="s">
        <v>91</v>
      </c>
      <c r="J141" s="164" t="s">
        <v>92</v>
      </c>
      <c r="K141" s="164" t="s">
        <v>93</v>
      </c>
      <c r="L141" s="168" t="s">
        <v>94</v>
      </c>
    </row>
    <row r="142" spans="1:15" ht="15" customHeight="1" x14ac:dyDescent="0.25">
      <c r="A142" s="709" t="s">
        <v>314</v>
      </c>
      <c r="B142" s="710"/>
      <c r="C142" s="169">
        <v>2014</v>
      </c>
      <c r="D142" s="170"/>
      <c r="E142" s="67"/>
      <c r="F142" s="67"/>
      <c r="G142" s="171">
        <f>SUM(D142:F142)</f>
        <v>0</v>
      </c>
      <c r="H142" s="66"/>
      <c r="I142" s="67"/>
      <c r="J142" s="67"/>
      <c r="K142" s="67"/>
      <c r="L142" s="68"/>
    </row>
    <row r="143" spans="1:15" x14ac:dyDescent="0.25">
      <c r="A143" s="630"/>
      <c r="B143" s="646"/>
      <c r="C143" s="29">
        <v>2015</v>
      </c>
      <c r="D143" s="30"/>
      <c r="E143" s="31"/>
      <c r="F143" s="31"/>
      <c r="G143" s="171">
        <f t="shared" ref="G143:G148" si="18">SUM(D143:F143)</f>
        <v>0</v>
      </c>
      <c r="H143" s="34"/>
      <c r="I143" s="31"/>
      <c r="J143" s="31"/>
      <c r="K143" s="31"/>
      <c r="L143" s="35"/>
    </row>
    <row r="144" spans="1:15" x14ac:dyDescent="0.25">
      <c r="A144" s="630"/>
      <c r="B144" s="646"/>
      <c r="C144" s="29">
        <v>2016</v>
      </c>
      <c r="D144" s="30"/>
      <c r="E144" s="31"/>
      <c r="F144" s="31"/>
      <c r="G144" s="171">
        <f t="shared" si="18"/>
        <v>0</v>
      </c>
      <c r="H144" s="34"/>
      <c r="I144" s="31"/>
      <c r="J144" s="31"/>
      <c r="K144" s="31"/>
      <c r="L144" s="35"/>
    </row>
    <row r="145" spans="1:12" x14ac:dyDescent="0.25">
      <c r="A145" s="630"/>
      <c r="B145" s="646"/>
      <c r="C145" s="29">
        <v>2017</v>
      </c>
      <c r="D145" s="36"/>
      <c r="E145" s="37"/>
      <c r="F145" s="37"/>
      <c r="G145" s="171">
        <f t="shared" si="18"/>
        <v>0</v>
      </c>
      <c r="H145" s="39"/>
      <c r="I145" s="37"/>
      <c r="J145" s="37"/>
      <c r="K145" s="37"/>
      <c r="L145" s="40"/>
    </row>
    <row r="146" spans="1:12" x14ac:dyDescent="0.25">
      <c r="A146" s="630"/>
      <c r="B146" s="646"/>
      <c r="C146" s="29">
        <v>2018</v>
      </c>
      <c r="D146" s="30"/>
      <c r="E146" s="31"/>
      <c r="F146" s="31"/>
      <c r="G146" s="171">
        <f t="shared" si="18"/>
        <v>0</v>
      </c>
      <c r="H146" s="34"/>
      <c r="I146" s="31"/>
      <c r="J146" s="31"/>
      <c r="K146" s="31"/>
      <c r="L146" s="35"/>
    </row>
    <row r="147" spans="1:12" x14ac:dyDescent="0.25">
      <c r="A147" s="630"/>
      <c r="B147" s="646"/>
      <c r="C147" s="29">
        <v>2019</v>
      </c>
      <c r="D147" s="30"/>
      <c r="E147" s="31"/>
      <c r="F147" s="31"/>
      <c r="G147" s="171">
        <f t="shared" si="18"/>
        <v>0</v>
      </c>
      <c r="H147" s="34"/>
      <c r="I147" s="31"/>
      <c r="J147" s="31"/>
      <c r="K147" s="31"/>
      <c r="L147" s="35"/>
    </row>
    <row r="148" spans="1:12" x14ac:dyDescent="0.25">
      <c r="A148" s="630"/>
      <c r="B148" s="646"/>
      <c r="C148" s="29">
        <v>2020</v>
      </c>
      <c r="D148" s="30">
        <v>100</v>
      </c>
      <c r="E148" s="31">
        <v>30</v>
      </c>
      <c r="F148" s="31">
        <v>234</v>
      </c>
      <c r="G148" s="171">
        <f t="shared" si="18"/>
        <v>364</v>
      </c>
      <c r="H148" s="34"/>
      <c r="I148" s="31"/>
      <c r="J148" s="31"/>
      <c r="K148" s="31"/>
      <c r="L148" s="35">
        <v>364</v>
      </c>
    </row>
    <row r="149" spans="1:12" ht="54.75" customHeight="1" thickBot="1" x14ac:dyDescent="0.3">
      <c r="A149" s="647"/>
      <c r="B149" s="648"/>
      <c r="C149" s="41" t="s">
        <v>13</v>
      </c>
      <c r="D149" s="42">
        <f t="shared" ref="D149:L149" si="19">SUM(D142:D148)</f>
        <v>100</v>
      </c>
      <c r="E149" s="43">
        <f t="shared" si="19"/>
        <v>30</v>
      </c>
      <c r="F149" s="43">
        <f t="shared" si="19"/>
        <v>234</v>
      </c>
      <c r="G149" s="45">
        <f t="shared" si="19"/>
        <v>364</v>
      </c>
      <c r="H149" s="46">
        <f t="shared" si="19"/>
        <v>0</v>
      </c>
      <c r="I149" s="43">
        <f t="shared" si="19"/>
        <v>0</v>
      </c>
      <c r="J149" s="43">
        <f t="shared" si="19"/>
        <v>0</v>
      </c>
      <c r="K149" s="43">
        <f t="shared" si="19"/>
        <v>0</v>
      </c>
      <c r="L149" s="47">
        <f t="shared" si="19"/>
        <v>364</v>
      </c>
    </row>
    <row r="150" spans="1:12" x14ac:dyDescent="0.25">
      <c r="B150" s="9"/>
    </row>
    <row r="151" spans="1:12" x14ac:dyDescent="0.25">
      <c r="B151" s="9"/>
    </row>
    <row r="152" spans="1:12" ht="21" x14ac:dyDescent="0.35">
      <c r="A152" s="172" t="s">
        <v>95</v>
      </c>
      <c r="B152" s="55"/>
      <c r="C152" s="54"/>
      <c r="D152" s="56"/>
      <c r="E152" s="56"/>
      <c r="F152" s="56"/>
      <c r="G152" s="56"/>
      <c r="H152" s="56"/>
      <c r="I152" s="56"/>
      <c r="J152" s="56"/>
      <c r="K152" s="56"/>
      <c r="L152" s="56"/>
    </row>
    <row r="153" spans="1:12" ht="15.75" thickBot="1" x14ac:dyDescent="0.3">
      <c r="A153" s="75"/>
      <c r="B153" s="76"/>
    </row>
    <row r="154" spans="1:12" s="10" customFormat="1" ht="65.25" x14ac:dyDescent="0.3">
      <c r="A154" s="173" t="s">
        <v>96</v>
      </c>
      <c r="B154" s="174" t="s">
        <v>97</v>
      </c>
      <c r="C154" s="175" t="s">
        <v>98</v>
      </c>
      <c r="D154" s="176" t="s">
        <v>99</v>
      </c>
      <c r="E154" s="177" t="s">
        <v>100</v>
      </c>
      <c r="F154" s="177" t="s">
        <v>101</v>
      </c>
      <c r="G154" s="178" t="s">
        <v>102</v>
      </c>
    </row>
    <row r="155" spans="1:12" ht="15" customHeight="1" x14ac:dyDescent="0.25">
      <c r="A155" s="623" t="s">
        <v>21</v>
      </c>
      <c r="B155" s="624"/>
      <c r="C155" s="29">
        <v>2014</v>
      </c>
      <c r="D155" s="30"/>
      <c r="E155" s="31"/>
      <c r="F155" s="31"/>
      <c r="G155" s="35"/>
    </row>
    <row r="156" spans="1:12" x14ac:dyDescent="0.25">
      <c r="A156" s="623"/>
      <c r="B156" s="624"/>
      <c r="C156" s="29">
        <v>2015</v>
      </c>
      <c r="D156" s="30"/>
      <c r="E156" s="31"/>
      <c r="F156" s="31"/>
      <c r="G156" s="35"/>
    </row>
    <row r="157" spans="1:12" x14ac:dyDescent="0.25">
      <c r="A157" s="623"/>
      <c r="B157" s="624"/>
      <c r="C157" s="29">
        <v>2016</v>
      </c>
      <c r="D157" s="30"/>
      <c r="E157" s="31"/>
      <c r="F157" s="31"/>
      <c r="G157" s="35"/>
    </row>
    <row r="158" spans="1:12" x14ac:dyDescent="0.25">
      <c r="A158" s="623"/>
      <c r="B158" s="624"/>
      <c r="C158" s="29">
        <v>2017</v>
      </c>
      <c r="D158" s="36"/>
      <c r="E158" s="37"/>
      <c r="F158" s="37"/>
      <c r="G158" s="40"/>
    </row>
    <row r="159" spans="1:12" x14ac:dyDescent="0.25">
      <c r="A159" s="623"/>
      <c r="B159" s="624"/>
      <c r="C159" s="29">
        <v>2018</v>
      </c>
      <c r="D159" s="30"/>
      <c r="E159" s="31"/>
      <c r="F159" s="31"/>
      <c r="G159" s="35"/>
    </row>
    <row r="160" spans="1:12" x14ac:dyDescent="0.25">
      <c r="A160" s="623"/>
      <c r="B160" s="624"/>
      <c r="C160" s="29">
        <v>2019</v>
      </c>
      <c r="D160" s="30"/>
      <c r="E160" s="31"/>
      <c r="F160" s="31"/>
      <c r="G160" s="35"/>
    </row>
    <row r="161" spans="1:9" x14ac:dyDescent="0.25">
      <c r="A161" s="623"/>
      <c r="B161" s="624"/>
      <c r="C161" s="29">
        <v>2020</v>
      </c>
      <c r="D161" s="179"/>
      <c r="E161" s="180"/>
      <c r="F161" s="180"/>
      <c r="G161" s="181"/>
    </row>
    <row r="162" spans="1:9" ht="15.75" thickBot="1" x14ac:dyDescent="0.3">
      <c r="A162" s="625"/>
      <c r="B162" s="626"/>
      <c r="C162" s="41" t="s">
        <v>13</v>
      </c>
      <c r="D162" s="42">
        <f>SUM(D155:D161)</f>
        <v>0</v>
      </c>
      <c r="E162" s="42">
        <f t="shared" ref="E162:G162" si="20">SUM(E155:E161)</f>
        <v>0</v>
      </c>
      <c r="F162" s="42">
        <f t="shared" si="20"/>
        <v>0</v>
      </c>
      <c r="G162" s="47">
        <f t="shared" si="20"/>
        <v>0</v>
      </c>
    </row>
    <row r="163" spans="1:9" x14ac:dyDescent="0.25">
      <c r="B163" s="9"/>
    </row>
    <row r="164" spans="1:9" ht="15.75" thickBot="1" x14ac:dyDescent="0.3">
      <c r="B164" s="9"/>
    </row>
    <row r="165" spans="1:9" ht="18.75" x14ac:dyDescent="0.3">
      <c r="A165" s="182" t="s">
        <v>103</v>
      </c>
      <c r="B165" s="183" t="s">
        <v>104</v>
      </c>
      <c r="C165" s="184">
        <v>2014</v>
      </c>
      <c r="D165" s="184">
        <v>2015</v>
      </c>
      <c r="E165" s="184">
        <v>2016</v>
      </c>
      <c r="F165" s="184">
        <v>2017</v>
      </c>
      <c r="G165" s="184">
        <v>2018</v>
      </c>
      <c r="H165" s="184">
        <v>2019</v>
      </c>
      <c r="I165" s="185">
        <v>2020</v>
      </c>
    </row>
    <row r="166" spans="1:9" ht="16.5" customHeight="1" x14ac:dyDescent="0.25">
      <c r="A166" s="186" t="s">
        <v>105</v>
      </c>
      <c r="B166" s="187"/>
      <c r="C166" s="504">
        <f>SUM(C167:C169)</f>
        <v>0</v>
      </c>
      <c r="D166" s="188">
        <f t="shared" ref="D166:I166" si="21">SUM(D167:D169)</f>
        <v>0</v>
      </c>
      <c r="E166" s="188">
        <f t="shared" si="21"/>
        <v>0</v>
      </c>
      <c r="F166" s="188">
        <f t="shared" si="21"/>
        <v>0</v>
      </c>
      <c r="G166" s="188">
        <f t="shared" si="21"/>
        <v>0</v>
      </c>
      <c r="H166" s="188">
        <f t="shared" si="21"/>
        <v>0</v>
      </c>
      <c r="I166" s="189">
        <f t="shared" si="21"/>
        <v>123714.27</v>
      </c>
    </row>
    <row r="167" spans="1:9" ht="102" customHeight="1" x14ac:dyDescent="0.25">
      <c r="A167" s="505" t="s">
        <v>106</v>
      </c>
      <c r="B167" s="275"/>
      <c r="C167" s="65"/>
      <c r="D167" s="65"/>
      <c r="E167" s="65"/>
      <c r="F167" s="69"/>
      <c r="G167" s="65"/>
      <c r="H167" s="65"/>
      <c r="I167" s="193">
        <v>123714.27</v>
      </c>
    </row>
    <row r="168" spans="1:9" ht="15.75" x14ac:dyDescent="0.25">
      <c r="A168" s="505" t="s">
        <v>107</v>
      </c>
      <c r="B168" s="275"/>
      <c r="C168" s="65"/>
      <c r="D168" s="65"/>
      <c r="E168" s="65"/>
      <c r="F168" s="69"/>
      <c r="G168" s="65"/>
      <c r="H168" s="65"/>
      <c r="I168" s="193"/>
    </row>
    <row r="169" spans="1:9" ht="15.75" x14ac:dyDescent="0.25">
      <c r="A169" s="505" t="s">
        <v>108</v>
      </c>
      <c r="B169" s="275"/>
      <c r="C169" s="65"/>
      <c r="D169" s="65"/>
      <c r="E169" s="65"/>
      <c r="F169" s="69"/>
      <c r="G169" s="65"/>
      <c r="H169" s="65"/>
      <c r="I169" s="193"/>
    </row>
    <row r="170" spans="1:9" ht="102" x14ac:dyDescent="0.25">
      <c r="A170" s="348" t="s">
        <v>109</v>
      </c>
      <c r="B170" s="275" t="s">
        <v>315</v>
      </c>
      <c r="C170" s="65"/>
      <c r="D170" s="65"/>
      <c r="E170" s="65"/>
      <c r="F170" s="69"/>
      <c r="G170" s="65"/>
      <c r="H170" s="65"/>
      <c r="I170" s="193">
        <v>259210.12</v>
      </c>
    </row>
    <row r="171" spans="1:9" ht="16.5" thickBot="1" x14ac:dyDescent="0.3">
      <c r="A171" s="195" t="s">
        <v>110</v>
      </c>
      <c r="B171" s="196"/>
      <c r="C171" s="502">
        <f t="shared" ref="C171:I171" si="22">C166+C170</f>
        <v>0</v>
      </c>
      <c r="D171" s="197">
        <f t="shared" si="22"/>
        <v>0</v>
      </c>
      <c r="E171" s="197">
        <f t="shared" si="22"/>
        <v>0</v>
      </c>
      <c r="F171" s="197">
        <f t="shared" si="22"/>
        <v>0</v>
      </c>
      <c r="G171" s="197">
        <f t="shared" si="22"/>
        <v>0</v>
      </c>
      <c r="H171" s="197">
        <f t="shared" si="22"/>
        <v>0</v>
      </c>
      <c r="I171" s="47">
        <f t="shared" si="22"/>
        <v>382924.39</v>
      </c>
    </row>
  </sheetData>
  <mergeCells count="49">
    <mergeCell ref="B10:B11"/>
    <mergeCell ref="C10:C11"/>
    <mergeCell ref="A12:B19"/>
    <mergeCell ref="C21:C22"/>
    <mergeCell ref="A23:B30"/>
    <mergeCell ref="D34:D35"/>
    <mergeCell ref="A36:B43"/>
    <mergeCell ref="A48:A49"/>
    <mergeCell ref="B48:B49"/>
    <mergeCell ref="C48:C49"/>
    <mergeCell ref="D48:D49"/>
    <mergeCell ref="A34:A35"/>
    <mergeCell ref="B34:B35"/>
    <mergeCell ref="C34:C35"/>
    <mergeCell ref="A50:B57"/>
    <mergeCell ref="A61:A62"/>
    <mergeCell ref="B61:B62"/>
    <mergeCell ref="C61:C62"/>
    <mergeCell ref="A63:B70"/>
    <mergeCell ref="D72:D73"/>
    <mergeCell ref="A74:B81"/>
    <mergeCell ref="A83:A84"/>
    <mergeCell ref="B83:B84"/>
    <mergeCell ref="C83:C84"/>
    <mergeCell ref="D83:D84"/>
    <mergeCell ref="A72:A73"/>
    <mergeCell ref="B72:B73"/>
    <mergeCell ref="C72:C73"/>
    <mergeCell ref="A85:B92"/>
    <mergeCell ref="A94:A95"/>
    <mergeCell ref="B94:B95"/>
    <mergeCell ref="A96:B102"/>
    <mergeCell ref="A106:A107"/>
    <mergeCell ref="B106:B107"/>
    <mergeCell ref="C106:C107"/>
    <mergeCell ref="A108:B115"/>
    <mergeCell ref="A118:B125"/>
    <mergeCell ref="A129:A130"/>
    <mergeCell ref="B129:B130"/>
    <mergeCell ref="C129:C130"/>
    <mergeCell ref="A142:B149"/>
    <mergeCell ref="A155:B162"/>
    <mergeCell ref="I129:O129"/>
    <mergeCell ref="A131:B138"/>
    <mergeCell ref="A140:A141"/>
    <mergeCell ref="B140:B141"/>
    <mergeCell ref="C140:C141"/>
    <mergeCell ref="D140:G140"/>
    <mergeCell ref="H140:L140"/>
  </mergeCells>
  <pageMargins left="0.7" right="0.7" top="0.75" bottom="0.75" header="0.3" footer="0.3"/>
  <pageSetup paperSize="9" orientation="portrait" horizontalDpi="0"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S171"/>
  <sheetViews>
    <sheetView topLeftCell="B1" workbookViewId="0">
      <selection activeCell="H148" sqref="H148:L148"/>
    </sheetView>
  </sheetViews>
  <sheetFormatPr defaultColWidth="8.85546875" defaultRowHeight="15" x14ac:dyDescent="0.25"/>
  <cols>
    <col min="1" max="1" width="87.28515625" customWidth="1"/>
    <col min="2" max="2" width="29.42578125" customWidth="1"/>
    <col min="3" max="3" width="15.7109375" customWidth="1"/>
    <col min="4" max="4" width="16.140625" customWidth="1"/>
    <col min="5" max="5" width="15.28515625" customWidth="1"/>
    <col min="6" max="6" width="18.42578125" customWidth="1"/>
    <col min="7" max="7" width="15.85546875" customWidth="1"/>
    <col min="8" max="8" width="16" customWidth="1"/>
    <col min="9" max="9" width="16.42578125" customWidth="1"/>
    <col min="10" max="10" width="17" customWidth="1"/>
    <col min="11" max="11" width="16.85546875" customWidth="1"/>
    <col min="12" max="12" width="17" customWidth="1"/>
    <col min="13" max="13" width="15.42578125" customWidth="1"/>
    <col min="14" max="14" width="14.85546875" customWidth="1"/>
    <col min="15" max="15" width="13.140625" customWidth="1"/>
    <col min="16" max="17" width="11.85546875" customWidth="1"/>
    <col min="18" max="18" width="12" customWidth="1"/>
  </cols>
  <sheetData>
    <row r="1" spans="1:17" s="1" customFormat="1" ht="31.5" x14ac:dyDescent="0.5">
      <c r="A1" s="1" t="s">
        <v>0</v>
      </c>
    </row>
    <row r="2" spans="1:17" s="2" customFormat="1" ht="15.75" x14ac:dyDescent="0.25"/>
    <row r="3" spans="1:17" s="2" customFormat="1" ht="15.75" x14ac:dyDescent="0.25">
      <c r="A3" s="3" t="s">
        <v>1</v>
      </c>
    </row>
    <row r="4" spans="1:17" s="2" customFormat="1" ht="15.75" x14ac:dyDescent="0.25">
      <c r="A4" s="4" t="s">
        <v>316</v>
      </c>
    </row>
    <row r="5" spans="1:17" s="2" customFormat="1" ht="15.75" x14ac:dyDescent="0.25">
      <c r="A5" s="5" t="s">
        <v>317</v>
      </c>
    </row>
    <row r="6" spans="1:17" s="2" customFormat="1" ht="15.75" x14ac:dyDescent="0.25"/>
    <row r="8" spans="1:17" ht="21" x14ac:dyDescent="0.35">
      <c r="A8" s="6" t="s">
        <v>3</v>
      </c>
      <c r="B8" s="7"/>
      <c r="C8" s="8"/>
      <c r="D8" s="8"/>
      <c r="E8" s="8"/>
      <c r="F8" s="8"/>
      <c r="G8" s="8"/>
      <c r="H8" s="8"/>
      <c r="I8" s="8"/>
      <c r="J8" s="8"/>
      <c r="K8" s="8"/>
      <c r="L8" s="8"/>
      <c r="M8" s="8"/>
      <c r="N8" s="8"/>
    </row>
    <row r="9" spans="1:17" ht="15.75" thickBot="1" x14ac:dyDescent="0.3">
      <c r="B9" s="9"/>
      <c r="O9" s="10"/>
      <c r="P9" s="10"/>
    </row>
    <row r="10" spans="1:17" s="10" customFormat="1" ht="18.75" x14ac:dyDescent="0.3">
      <c r="A10" s="11"/>
      <c r="B10" s="690" t="s">
        <v>4</v>
      </c>
      <c r="C10" s="692" t="s">
        <v>5</v>
      </c>
      <c r="D10" s="12"/>
      <c r="E10" s="13"/>
      <c r="F10" s="14" t="s">
        <v>6</v>
      </c>
      <c r="G10" s="15"/>
      <c r="H10" s="16"/>
      <c r="I10" s="17" t="s">
        <v>7</v>
      </c>
      <c r="J10" s="13"/>
      <c r="K10" s="13"/>
      <c r="L10" s="13"/>
      <c r="M10" s="13"/>
      <c r="N10" s="13"/>
      <c r="O10" s="18"/>
    </row>
    <row r="11" spans="1:17" s="10" customFormat="1" ht="90" customHeight="1" x14ac:dyDescent="0.3">
      <c r="A11" s="19" t="s">
        <v>8</v>
      </c>
      <c r="B11" s="691"/>
      <c r="C11" s="693"/>
      <c r="D11" s="20" t="s">
        <v>9</v>
      </c>
      <c r="E11" s="21" t="s">
        <v>10</v>
      </c>
      <c r="F11" s="22" t="s">
        <v>11</v>
      </c>
      <c r="G11" s="23" t="s">
        <v>12</v>
      </c>
      <c r="H11" s="24" t="s">
        <v>13</v>
      </c>
      <c r="I11" s="25" t="s">
        <v>14</v>
      </c>
      <c r="J11" s="26" t="s">
        <v>15</v>
      </c>
      <c r="K11" s="26" t="s">
        <v>16</v>
      </c>
      <c r="L11" s="27" t="s">
        <v>17</v>
      </c>
      <c r="M11" s="27" t="s">
        <v>18</v>
      </c>
      <c r="N11" s="27" t="s">
        <v>19</v>
      </c>
      <c r="O11" s="28" t="s">
        <v>20</v>
      </c>
    </row>
    <row r="12" spans="1:17" ht="15" customHeight="1" x14ac:dyDescent="0.25">
      <c r="A12" s="630" t="s">
        <v>318</v>
      </c>
      <c r="B12" s="646"/>
      <c r="C12" s="29">
        <v>2014</v>
      </c>
      <c r="D12" s="30"/>
      <c r="E12" s="31"/>
      <c r="F12" s="31"/>
      <c r="G12" s="32"/>
      <c r="H12" s="33">
        <f>SUM(D12:G12)</f>
        <v>0</v>
      </c>
      <c r="I12" s="34"/>
      <c r="J12" s="31"/>
      <c r="K12" s="31"/>
      <c r="L12" s="31"/>
      <c r="M12" s="31"/>
      <c r="N12" s="31"/>
      <c r="O12" s="35"/>
      <c r="P12" s="10"/>
      <c r="Q12" s="10"/>
    </row>
    <row r="13" spans="1:17" x14ac:dyDescent="0.25">
      <c r="A13" s="630"/>
      <c r="B13" s="646"/>
      <c r="C13" s="29">
        <v>2015</v>
      </c>
      <c r="D13" s="30"/>
      <c r="E13" s="31"/>
      <c r="F13" s="31"/>
      <c r="G13" s="32"/>
      <c r="H13" s="33">
        <f t="shared" ref="H13:H18" si="0">SUM(D13:G13)</f>
        <v>0</v>
      </c>
      <c r="I13" s="34"/>
      <c r="J13" s="31"/>
      <c r="K13" s="31"/>
      <c r="L13" s="31"/>
      <c r="M13" s="31"/>
      <c r="N13" s="31"/>
      <c r="O13" s="35"/>
      <c r="P13" s="10"/>
      <c r="Q13" s="10"/>
    </row>
    <row r="14" spans="1:17" x14ac:dyDescent="0.25">
      <c r="A14" s="630"/>
      <c r="B14" s="646"/>
      <c r="C14" s="29">
        <v>2016</v>
      </c>
      <c r="D14" s="30"/>
      <c r="E14" s="31"/>
      <c r="F14" s="31"/>
      <c r="G14" s="32"/>
      <c r="H14" s="33">
        <f t="shared" si="0"/>
        <v>0</v>
      </c>
      <c r="I14" s="34"/>
      <c r="J14" s="31"/>
      <c r="K14" s="31"/>
      <c r="L14" s="31"/>
      <c r="M14" s="31"/>
      <c r="N14" s="31"/>
      <c r="O14" s="35"/>
      <c r="P14" s="10"/>
      <c r="Q14" s="10"/>
    </row>
    <row r="15" spans="1:17" x14ac:dyDescent="0.25">
      <c r="A15" s="630"/>
      <c r="B15" s="646"/>
      <c r="C15" s="29">
        <v>2017</v>
      </c>
      <c r="D15" s="36"/>
      <c r="E15" s="37"/>
      <c r="F15" s="37"/>
      <c r="G15" s="38"/>
      <c r="H15" s="33">
        <f t="shared" si="0"/>
        <v>0</v>
      </c>
      <c r="I15" s="39"/>
      <c r="J15" s="37"/>
      <c r="K15" s="37"/>
      <c r="L15" s="37"/>
      <c r="M15" s="37"/>
      <c r="N15" s="37"/>
      <c r="O15" s="40"/>
      <c r="P15" s="10"/>
      <c r="Q15" s="10"/>
    </row>
    <row r="16" spans="1:17" x14ac:dyDescent="0.25">
      <c r="A16" s="630"/>
      <c r="B16" s="646"/>
      <c r="C16" s="29">
        <v>2018</v>
      </c>
      <c r="D16" s="30"/>
      <c r="E16" s="31"/>
      <c r="F16" s="31"/>
      <c r="G16" s="32"/>
      <c r="H16" s="33">
        <f t="shared" si="0"/>
        <v>0</v>
      </c>
      <c r="I16" s="34"/>
      <c r="J16" s="31"/>
      <c r="K16" s="31"/>
      <c r="L16" s="31"/>
      <c r="M16" s="31"/>
      <c r="N16" s="31"/>
      <c r="O16" s="35"/>
      <c r="P16" s="10"/>
      <c r="Q16" s="10"/>
    </row>
    <row r="17" spans="1:17" x14ac:dyDescent="0.25">
      <c r="A17" s="630"/>
      <c r="B17" s="646"/>
      <c r="C17" s="29">
        <v>2019</v>
      </c>
      <c r="D17" s="30"/>
      <c r="E17" s="31"/>
      <c r="F17" s="31"/>
      <c r="G17" s="32"/>
      <c r="H17" s="33">
        <f t="shared" si="0"/>
        <v>0</v>
      </c>
      <c r="I17" s="34"/>
      <c r="J17" s="31"/>
      <c r="K17" s="31"/>
      <c r="L17" s="31"/>
      <c r="M17" s="31"/>
      <c r="N17" s="31"/>
      <c r="O17" s="35"/>
      <c r="P17" s="10"/>
      <c r="Q17" s="10"/>
    </row>
    <row r="18" spans="1:17" x14ac:dyDescent="0.25">
      <c r="A18" s="630"/>
      <c r="B18" s="646"/>
      <c r="C18" s="29">
        <v>2020</v>
      </c>
      <c r="D18" s="30">
        <v>16</v>
      </c>
      <c r="E18" s="31"/>
      <c r="F18" s="31"/>
      <c r="G18" s="32"/>
      <c r="H18" s="33">
        <f t="shared" si="0"/>
        <v>16</v>
      </c>
      <c r="I18" s="34">
        <v>16</v>
      </c>
      <c r="J18" s="31"/>
      <c r="K18" s="31"/>
      <c r="L18" s="31"/>
      <c r="M18" s="31"/>
      <c r="N18" s="31"/>
      <c r="O18" s="35"/>
      <c r="P18" s="10"/>
      <c r="Q18" s="10"/>
    </row>
    <row r="19" spans="1:17" ht="77.25" customHeight="1" thickBot="1" x14ac:dyDescent="0.3">
      <c r="A19" s="647"/>
      <c r="B19" s="648"/>
      <c r="C19" s="41" t="s">
        <v>13</v>
      </c>
      <c r="D19" s="42">
        <f>SUM(D12:D18)</f>
        <v>16</v>
      </c>
      <c r="E19" s="43">
        <f>SUM(E12:E18)</f>
        <v>0</v>
      </c>
      <c r="F19" s="43">
        <f>SUM(F12:F18)</f>
        <v>0</v>
      </c>
      <c r="G19" s="44"/>
      <c r="H19" s="45">
        <f>SUM(D19:G19)</f>
        <v>16</v>
      </c>
      <c r="I19" s="43">
        <f t="shared" ref="I19:O19" si="1">SUM(I12:I18)</f>
        <v>16</v>
      </c>
      <c r="J19" s="46">
        <f t="shared" si="1"/>
        <v>0</v>
      </c>
      <c r="K19" s="43">
        <f t="shared" si="1"/>
        <v>0</v>
      </c>
      <c r="L19" s="43">
        <f t="shared" si="1"/>
        <v>0</v>
      </c>
      <c r="M19" s="43">
        <f t="shared" si="1"/>
        <v>0</v>
      </c>
      <c r="N19" s="43">
        <f t="shared" si="1"/>
        <v>0</v>
      </c>
      <c r="O19" s="47">
        <f t="shared" si="1"/>
        <v>0</v>
      </c>
      <c r="P19" s="10"/>
      <c r="Q19" s="10"/>
    </row>
    <row r="20" spans="1:17" ht="15.75" thickBot="1" x14ac:dyDescent="0.3">
      <c r="B20" s="9"/>
      <c r="D20" s="48"/>
      <c r="O20" s="10"/>
      <c r="P20" s="10"/>
    </row>
    <row r="21" spans="1:17" s="10" customFormat="1" ht="18.75" x14ac:dyDescent="0.3">
      <c r="A21" s="11"/>
      <c r="B21" s="49"/>
      <c r="C21" s="692" t="s">
        <v>5</v>
      </c>
      <c r="D21" s="12"/>
      <c r="E21" s="13"/>
      <c r="F21" s="14" t="s">
        <v>6</v>
      </c>
      <c r="G21" s="15"/>
      <c r="H21" s="16"/>
    </row>
    <row r="22" spans="1:17" s="10" customFormat="1" ht="44.25" customHeight="1" x14ac:dyDescent="0.3">
      <c r="A22" s="50" t="s">
        <v>22</v>
      </c>
      <c r="B22" s="498" t="s">
        <v>23</v>
      </c>
      <c r="C22" s="693"/>
      <c r="D22" s="20" t="s">
        <v>9</v>
      </c>
      <c r="E22" s="22" t="s">
        <v>10</v>
      </c>
      <c r="F22" s="22" t="s">
        <v>11</v>
      </c>
      <c r="G22" s="23" t="s">
        <v>12</v>
      </c>
      <c r="H22" s="24" t="s">
        <v>13</v>
      </c>
    </row>
    <row r="23" spans="1:17" ht="15" customHeight="1" x14ac:dyDescent="0.25">
      <c r="A23" s="630" t="s">
        <v>318</v>
      </c>
      <c r="B23" s="646"/>
      <c r="C23" s="29">
        <v>2014</v>
      </c>
      <c r="D23" s="30"/>
      <c r="E23" s="31"/>
      <c r="F23" s="31"/>
      <c r="G23" s="32"/>
      <c r="H23" s="33">
        <f>SUM(D23:G23)</f>
        <v>0</v>
      </c>
    </row>
    <row r="24" spans="1:17" x14ac:dyDescent="0.25">
      <c r="A24" s="630"/>
      <c r="B24" s="646"/>
      <c r="C24" s="29">
        <v>2015</v>
      </c>
      <c r="D24" s="30"/>
      <c r="E24" s="31"/>
      <c r="F24" s="31"/>
      <c r="G24" s="32"/>
      <c r="H24" s="33">
        <f t="shared" ref="H24:H29" si="2">SUM(D24:G24)</f>
        <v>0</v>
      </c>
    </row>
    <row r="25" spans="1:17" x14ac:dyDescent="0.25">
      <c r="A25" s="630"/>
      <c r="B25" s="646"/>
      <c r="C25" s="29">
        <v>2016</v>
      </c>
      <c r="D25" s="30"/>
      <c r="E25" s="31"/>
      <c r="F25" s="31"/>
      <c r="G25" s="32"/>
      <c r="H25" s="33">
        <f t="shared" si="2"/>
        <v>0</v>
      </c>
    </row>
    <row r="26" spans="1:17" x14ac:dyDescent="0.25">
      <c r="A26" s="630"/>
      <c r="B26" s="646"/>
      <c r="C26" s="29">
        <v>2017</v>
      </c>
      <c r="D26" s="36"/>
      <c r="E26" s="37"/>
      <c r="F26" s="37"/>
      <c r="G26" s="38"/>
      <c r="H26" s="33">
        <f t="shared" si="2"/>
        <v>0</v>
      </c>
    </row>
    <row r="27" spans="1:17" x14ac:dyDescent="0.25">
      <c r="A27" s="630"/>
      <c r="B27" s="646"/>
      <c r="C27" s="29">
        <v>2018</v>
      </c>
      <c r="D27" s="30"/>
      <c r="E27" s="31"/>
      <c r="F27" s="31"/>
      <c r="G27" s="32"/>
      <c r="H27" s="33">
        <f t="shared" si="2"/>
        <v>0</v>
      </c>
    </row>
    <row r="28" spans="1:17" x14ac:dyDescent="0.25">
      <c r="A28" s="630"/>
      <c r="B28" s="646"/>
      <c r="C28" s="29">
        <v>2019</v>
      </c>
      <c r="D28" s="30"/>
      <c r="E28" s="31"/>
      <c r="F28" s="31"/>
      <c r="G28" s="32"/>
      <c r="H28" s="33">
        <f t="shared" si="2"/>
        <v>0</v>
      </c>
    </row>
    <row r="29" spans="1:17" x14ac:dyDescent="0.25">
      <c r="A29" s="630"/>
      <c r="B29" s="646"/>
      <c r="C29" s="29">
        <v>2020</v>
      </c>
      <c r="D29" s="30">
        <v>468</v>
      </c>
      <c r="E29" s="31"/>
      <c r="F29" s="31"/>
      <c r="G29" s="32"/>
      <c r="H29" s="33">
        <f t="shared" si="2"/>
        <v>468</v>
      </c>
    </row>
    <row r="30" spans="1:17" ht="24" customHeight="1" thickBot="1" x14ac:dyDescent="0.3">
      <c r="A30" s="647"/>
      <c r="B30" s="648"/>
      <c r="C30" s="41" t="s">
        <v>13</v>
      </c>
      <c r="D30" s="42">
        <f>SUM(D23:D29)</f>
        <v>468</v>
      </c>
      <c r="E30" s="43">
        <f>SUM(E23:E29)</f>
        <v>0</v>
      </c>
      <c r="F30" s="43">
        <f>SUM(F23:F29)</f>
        <v>0</v>
      </c>
      <c r="G30" s="43">
        <f>SUM(G23:G29)</f>
        <v>0</v>
      </c>
      <c r="H30" s="45">
        <f t="shared" ref="H30" si="3">SUM(D30:F30)</f>
        <v>468</v>
      </c>
    </row>
    <row r="31" spans="1:17" x14ac:dyDescent="0.25">
      <c r="A31" s="52"/>
      <c r="B31" s="53"/>
      <c r="D31" s="48"/>
    </row>
    <row r="32" spans="1:17" ht="21" x14ac:dyDescent="0.35">
      <c r="A32" s="54" t="s">
        <v>24</v>
      </c>
      <c r="B32" s="55"/>
      <c r="C32" s="54"/>
      <c r="D32" s="56"/>
      <c r="E32" s="56"/>
      <c r="F32" s="56"/>
      <c r="G32" s="56"/>
      <c r="H32" s="56"/>
      <c r="I32" s="56"/>
      <c r="J32" s="56"/>
      <c r="K32" s="56"/>
      <c r="L32" s="56"/>
      <c r="M32" s="56"/>
      <c r="N32" s="56"/>
      <c r="O32" s="56"/>
    </row>
    <row r="33" spans="1:13" ht="15.75" thickBot="1" x14ac:dyDescent="0.3">
      <c r="B33" s="9"/>
    </row>
    <row r="34" spans="1:13" ht="21" customHeight="1" x14ac:dyDescent="0.25">
      <c r="A34" s="684" t="s">
        <v>25</v>
      </c>
      <c r="B34" s="686" t="s">
        <v>26</v>
      </c>
      <c r="C34" s="688" t="s">
        <v>5</v>
      </c>
      <c r="D34" s="670" t="s">
        <v>27</v>
      </c>
      <c r="E34" s="57" t="s">
        <v>7</v>
      </c>
      <c r="F34" s="58"/>
      <c r="G34" s="58"/>
      <c r="H34" s="58"/>
      <c r="I34" s="58"/>
      <c r="J34" s="58"/>
      <c r="K34" s="59"/>
    </row>
    <row r="35" spans="1:13" ht="98.25" customHeight="1" x14ac:dyDescent="0.25">
      <c r="A35" s="685"/>
      <c r="B35" s="687"/>
      <c r="C35" s="689"/>
      <c r="D35" s="671"/>
      <c r="E35" s="60" t="s">
        <v>14</v>
      </c>
      <c r="F35" s="61" t="s">
        <v>15</v>
      </c>
      <c r="G35" s="61" t="s">
        <v>16</v>
      </c>
      <c r="H35" s="62" t="s">
        <v>17</v>
      </c>
      <c r="I35" s="62" t="s">
        <v>28</v>
      </c>
      <c r="J35" s="63" t="s">
        <v>19</v>
      </c>
      <c r="K35" s="64" t="s">
        <v>20</v>
      </c>
    </row>
    <row r="36" spans="1:13" ht="15" customHeight="1" x14ac:dyDescent="0.25">
      <c r="A36" s="623" t="s">
        <v>319</v>
      </c>
      <c r="B36" s="624"/>
      <c r="C36" s="29">
        <v>2014</v>
      </c>
      <c r="D36" s="65"/>
      <c r="E36" s="66"/>
      <c r="F36" s="67"/>
      <c r="G36" s="67"/>
      <c r="H36" s="67"/>
      <c r="I36" s="67"/>
      <c r="J36" s="67"/>
      <c r="K36" s="68"/>
    </row>
    <row r="37" spans="1:13" x14ac:dyDescent="0.25">
      <c r="A37" s="623"/>
      <c r="B37" s="624"/>
      <c r="C37" s="29">
        <v>2015</v>
      </c>
      <c r="D37" s="65"/>
      <c r="E37" s="34"/>
      <c r="F37" s="31"/>
      <c r="G37" s="31"/>
      <c r="H37" s="31"/>
      <c r="I37" s="31"/>
      <c r="J37" s="31"/>
      <c r="K37" s="35"/>
    </row>
    <row r="38" spans="1:13" x14ac:dyDescent="0.25">
      <c r="A38" s="623"/>
      <c r="B38" s="624"/>
      <c r="C38" s="29">
        <v>2016</v>
      </c>
      <c r="D38" s="65"/>
      <c r="E38" s="34"/>
      <c r="F38" s="31"/>
      <c r="G38" s="31"/>
      <c r="H38" s="31"/>
      <c r="I38" s="31"/>
      <c r="J38" s="31"/>
      <c r="K38" s="35"/>
    </row>
    <row r="39" spans="1:13" x14ac:dyDescent="0.25">
      <c r="A39" s="623"/>
      <c r="B39" s="624"/>
      <c r="C39" s="29">
        <v>2017</v>
      </c>
      <c r="D39" s="69"/>
      <c r="E39" s="39"/>
      <c r="F39" s="37"/>
      <c r="G39" s="37"/>
      <c r="H39" s="37"/>
      <c r="I39" s="37"/>
      <c r="J39" s="37"/>
      <c r="K39" s="40"/>
    </row>
    <row r="40" spans="1:13" x14ac:dyDescent="0.25">
      <c r="A40" s="623"/>
      <c r="B40" s="624"/>
      <c r="C40" s="29">
        <v>2018</v>
      </c>
      <c r="D40" s="65"/>
      <c r="E40" s="34"/>
      <c r="F40" s="31"/>
      <c r="G40" s="31"/>
      <c r="H40" s="31"/>
      <c r="I40" s="31"/>
      <c r="J40" s="31"/>
      <c r="K40" s="35"/>
    </row>
    <row r="41" spans="1:13" x14ac:dyDescent="0.25">
      <c r="A41" s="623"/>
      <c r="B41" s="624"/>
      <c r="C41" s="29">
        <v>2019</v>
      </c>
      <c r="D41" s="65"/>
      <c r="E41" s="34"/>
      <c r="F41" s="31"/>
      <c r="G41" s="31"/>
      <c r="H41" s="31"/>
      <c r="I41" s="31"/>
      <c r="J41" s="31"/>
      <c r="K41" s="35"/>
    </row>
    <row r="42" spans="1:13" ht="17.25" customHeight="1" x14ac:dyDescent="0.25">
      <c r="A42" s="623"/>
      <c r="B42" s="624"/>
      <c r="C42" s="29">
        <v>2020</v>
      </c>
      <c r="D42" s="65">
        <v>14</v>
      </c>
      <c r="E42" s="34">
        <v>14</v>
      </c>
      <c r="F42" s="31"/>
      <c r="G42" s="31"/>
      <c r="H42" s="31"/>
      <c r="I42" s="31"/>
      <c r="J42" s="31"/>
      <c r="K42" s="35"/>
    </row>
    <row r="43" spans="1:13" ht="35.25" customHeight="1" thickBot="1" x14ac:dyDescent="0.3">
      <c r="A43" s="625"/>
      <c r="B43" s="626"/>
      <c r="C43" s="41" t="s">
        <v>13</v>
      </c>
      <c r="D43" s="70">
        <f>SUM(D36:D42)</f>
        <v>14</v>
      </c>
      <c r="E43" s="46">
        <f t="shared" ref="E43:J43" si="4">SUM(E36:E42)</f>
        <v>14</v>
      </c>
      <c r="F43" s="43">
        <f t="shared" si="4"/>
        <v>0</v>
      </c>
      <c r="G43" s="43">
        <f t="shared" si="4"/>
        <v>0</v>
      </c>
      <c r="H43" s="43">
        <f t="shared" si="4"/>
        <v>0</v>
      </c>
      <c r="I43" s="43">
        <f t="shared" si="4"/>
        <v>0</v>
      </c>
      <c r="J43" s="43">
        <f t="shared" si="4"/>
        <v>0</v>
      </c>
      <c r="K43" s="47">
        <f>SUM(K36:K42)</f>
        <v>0</v>
      </c>
    </row>
    <row r="44" spans="1:13" x14ac:dyDescent="0.25">
      <c r="B44" s="9"/>
    </row>
    <row r="45" spans="1:13" x14ac:dyDescent="0.25">
      <c r="B45" s="9"/>
    </row>
    <row r="46" spans="1:13" ht="21" x14ac:dyDescent="0.35">
      <c r="A46" s="71" t="s">
        <v>30</v>
      </c>
      <c r="B46" s="72"/>
      <c r="C46" s="71"/>
      <c r="D46" s="73"/>
      <c r="E46" s="73"/>
      <c r="F46" s="73"/>
      <c r="G46" s="73"/>
      <c r="H46" s="73"/>
      <c r="I46" s="73"/>
      <c r="J46" s="73"/>
      <c r="K46" s="73"/>
      <c r="L46" s="74"/>
      <c r="M46" s="74"/>
    </row>
    <row r="47" spans="1:13" ht="14.25" customHeight="1" thickBot="1" x14ac:dyDescent="0.3">
      <c r="A47" s="75"/>
      <c r="B47" s="76"/>
    </row>
    <row r="48" spans="1:13" ht="14.25" customHeight="1" x14ac:dyDescent="0.25">
      <c r="A48" s="676" t="s">
        <v>31</v>
      </c>
      <c r="B48" s="678" t="s">
        <v>32</v>
      </c>
      <c r="C48" s="680" t="s">
        <v>5</v>
      </c>
      <c r="D48" s="682" t="s">
        <v>33</v>
      </c>
      <c r="E48" s="77" t="s">
        <v>7</v>
      </c>
      <c r="F48" s="78"/>
      <c r="G48" s="78"/>
      <c r="H48" s="78"/>
      <c r="I48" s="78"/>
      <c r="J48" s="78"/>
      <c r="K48" s="79"/>
    </row>
    <row r="49" spans="1:14" s="10" customFormat="1" ht="117" customHeight="1" x14ac:dyDescent="0.25">
      <c r="A49" s="677"/>
      <c r="B49" s="679"/>
      <c r="C49" s="681"/>
      <c r="D49" s="683"/>
      <c r="E49" s="80" t="s">
        <v>14</v>
      </c>
      <c r="F49" s="81" t="s">
        <v>15</v>
      </c>
      <c r="G49" s="81" t="s">
        <v>16</v>
      </c>
      <c r="H49" s="82" t="s">
        <v>17</v>
      </c>
      <c r="I49" s="82" t="s">
        <v>28</v>
      </c>
      <c r="J49" s="83" t="s">
        <v>19</v>
      </c>
      <c r="K49" s="84" t="s">
        <v>20</v>
      </c>
    </row>
    <row r="50" spans="1:14" ht="15" customHeight="1" x14ac:dyDescent="0.25">
      <c r="A50" s="630" t="s">
        <v>21</v>
      </c>
      <c r="B50" s="646"/>
      <c r="C50" s="29">
        <v>2014</v>
      </c>
      <c r="D50" s="85"/>
      <c r="E50" s="34"/>
      <c r="F50" s="31"/>
      <c r="G50" s="31"/>
      <c r="H50" s="31"/>
      <c r="I50" s="31"/>
      <c r="J50" s="31"/>
      <c r="K50" s="35"/>
    </row>
    <row r="51" spans="1:14" x14ac:dyDescent="0.25">
      <c r="A51" s="630"/>
      <c r="B51" s="646"/>
      <c r="C51" s="29">
        <v>2015</v>
      </c>
      <c r="D51" s="85"/>
      <c r="E51" s="34"/>
      <c r="F51" s="31"/>
      <c r="G51" s="31"/>
      <c r="H51" s="31"/>
      <c r="I51" s="31"/>
      <c r="J51" s="31"/>
      <c r="K51" s="35"/>
    </row>
    <row r="52" spans="1:14" x14ac:dyDescent="0.25">
      <c r="A52" s="630"/>
      <c r="B52" s="646"/>
      <c r="C52" s="29">
        <v>2016</v>
      </c>
      <c r="D52" s="85"/>
      <c r="E52" s="34"/>
      <c r="F52" s="31"/>
      <c r="G52" s="31"/>
      <c r="H52" s="31"/>
      <c r="I52" s="31"/>
      <c r="J52" s="31"/>
      <c r="K52" s="35"/>
    </row>
    <row r="53" spans="1:14" x14ac:dyDescent="0.25">
      <c r="A53" s="630"/>
      <c r="B53" s="646"/>
      <c r="C53" s="29">
        <v>2017</v>
      </c>
      <c r="D53" s="86"/>
      <c r="E53" s="39"/>
      <c r="F53" s="37"/>
      <c r="G53" s="37"/>
      <c r="H53" s="37"/>
      <c r="I53" s="37"/>
      <c r="J53" s="37"/>
      <c r="K53" s="40"/>
    </row>
    <row r="54" spans="1:14" x14ac:dyDescent="0.25">
      <c r="A54" s="630"/>
      <c r="B54" s="646"/>
      <c r="C54" s="29">
        <v>2018</v>
      </c>
      <c r="D54" s="85"/>
      <c r="E54" s="34"/>
      <c r="F54" s="31"/>
      <c r="G54" s="31"/>
      <c r="H54" s="31"/>
      <c r="I54" s="31"/>
      <c r="J54" s="31"/>
      <c r="K54" s="35"/>
    </row>
    <row r="55" spans="1:14" x14ac:dyDescent="0.25">
      <c r="A55" s="630"/>
      <c r="B55" s="646"/>
      <c r="C55" s="29">
        <v>2019</v>
      </c>
      <c r="D55" s="85"/>
      <c r="E55" s="34"/>
      <c r="F55" s="31"/>
      <c r="G55" s="31"/>
      <c r="H55" s="31"/>
      <c r="I55" s="31"/>
      <c r="J55" s="31"/>
      <c r="K55" s="35"/>
    </row>
    <row r="56" spans="1:14" x14ac:dyDescent="0.25">
      <c r="A56" s="630"/>
      <c r="B56" s="646"/>
      <c r="C56" s="29">
        <v>2020</v>
      </c>
      <c r="D56" s="85"/>
      <c r="E56" s="34"/>
      <c r="F56" s="31"/>
      <c r="G56" s="31"/>
      <c r="H56" s="31"/>
      <c r="I56" s="31"/>
      <c r="J56" s="31"/>
      <c r="K56" s="35"/>
    </row>
    <row r="57" spans="1:14" ht="94.9" customHeight="1" thickBot="1" x14ac:dyDescent="0.3">
      <c r="A57" s="647"/>
      <c r="B57" s="648"/>
      <c r="C57" s="41" t="s">
        <v>13</v>
      </c>
      <c r="D57" s="87">
        <f t="shared" ref="D57:I57" si="5">SUM(D50:D56)</f>
        <v>0</v>
      </c>
      <c r="E57" s="46">
        <f t="shared" si="5"/>
        <v>0</v>
      </c>
      <c r="F57" s="43">
        <f t="shared" si="5"/>
        <v>0</v>
      </c>
      <c r="G57" s="43">
        <f t="shared" si="5"/>
        <v>0</v>
      </c>
      <c r="H57" s="43">
        <f t="shared" si="5"/>
        <v>0</v>
      </c>
      <c r="I57" s="43">
        <f t="shared" si="5"/>
        <v>0</v>
      </c>
      <c r="J57" s="43">
        <f>SUM(J50:J56)</f>
        <v>0</v>
      </c>
      <c r="K57" s="47">
        <f>SUM(K50:K56)</f>
        <v>0</v>
      </c>
    </row>
    <row r="58" spans="1:14" x14ac:dyDescent="0.25">
      <c r="B58" s="9"/>
    </row>
    <row r="59" spans="1:14" ht="21" x14ac:dyDescent="0.35">
      <c r="A59" s="88" t="s">
        <v>34</v>
      </c>
      <c r="B59" s="89"/>
      <c r="C59" s="88"/>
      <c r="D59" s="90"/>
      <c r="E59" s="90"/>
      <c r="F59" s="90"/>
      <c r="G59" s="90"/>
      <c r="H59" s="90"/>
      <c r="I59" s="90"/>
      <c r="J59" s="90"/>
      <c r="K59" s="90"/>
      <c r="L59" s="90"/>
      <c r="M59" s="10"/>
    </row>
    <row r="60" spans="1:14" ht="15" customHeight="1" thickBot="1" x14ac:dyDescent="0.4">
      <c r="A60" s="91"/>
      <c r="B60" s="76"/>
      <c r="M60" s="10"/>
    </row>
    <row r="61" spans="1:14" s="10" customFormat="1" x14ac:dyDescent="0.25">
      <c r="A61" s="665" t="s">
        <v>35</v>
      </c>
      <c r="B61" s="657" t="s">
        <v>36</v>
      </c>
      <c r="C61" s="666" t="s">
        <v>5</v>
      </c>
      <c r="D61" s="92"/>
      <c r="E61" s="93"/>
      <c r="F61" s="94" t="s">
        <v>37</v>
      </c>
      <c r="G61" s="95"/>
      <c r="H61" s="95"/>
      <c r="I61" s="95"/>
      <c r="J61" s="95"/>
      <c r="K61" s="95"/>
      <c r="L61" s="96"/>
      <c r="N61" s="97"/>
    </row>
    <row r="62" spans="1:14" s="10" customFormat="1" ht="90" customHeight="1" x14ac:dyDescent="0.25">
      <c r="A62" s="656"/>
      <c r="B62" s="658"/>
      <c r="C62" s="667"/>
      <c r="D62" s="98" t="s">
        <v>38</v>
      </c>
      <c r="E62" s="99" t="s">
        <v>39</v>
      </c>
      <c r="F62" s="100" t="s">
        <v>14</v>
      </c>
      <c r="G62" s="101" t="s">
        <v>15</v>
      </c>
      <c r="H62" s="101" t="s">
        <v>16</v>
      </c>
      <c r="I62" s="102" t="s">
        <v>17</v>
      </c>
      <c r="J62" s="102" t="s">
        <v>28</v>
      </c>
      <c r="K62" s="103" t="s">
        <v>19</v>
      </c>
      <c r="L62" s="104" t="s">
        <v>20</v>
      </c>
    </row>
    <row r="63" spans="1:14" x14ac:dyDescent="0.25">
      <c r="A63" s="630" t="s">
        <v>21</v>
      </c>
      <c r="B63" s="646"/>
      <c r="C63" s="29">
        <v>2014</v>
      </c>
      <c r="D63" s="30"/>
      <c r="E63" s="31"/>
      <c r="F63" s="34"/>
      <c r="G63" s="31"/>
      <c r="H63" s="31"/>
      <c r="I63" s="31"/>
      <c r="J63" s="31"/>
      <c r="K63" s="31"/>
      <c r="L63" s="35"/>
      <c r="M63" s="10"/>
    </row>
    <row r="64" spans="1:14" x14ac:dyDescent="0.25">
      <c r="A64" s="630"/>
      <c r="B64" s="646"/>
      <c r="C64" s="29">
        <v>2015</v>
      </c>
      <c r="D64" s="30"/>
      <c r="E64" s="31"/>
      <c r="F64" s="34"/>
      <c r="G64" s="31"/>
      <c r="H64" s="31"/>
      <c r="I64" s="31"/>
      <c r="J64" s="31"/>
      <c r="K64" s="31"/>
      <c r="L64" s="35"/>
      <c r="M64" s="10"/>
    </row>
    <row r="65" spans="1:13" x14ac:dyDescent="0.25">
      <c r="A65" s="630"/>
      <c r="B65" s="646"/>
      <c r="C65" s="29">
        <v>2016</v>
      </c>
      <c r="D65" s="30"/>
      <c r="E65" s="31"/>
      <c r="F65" s="34"/>
      <c r="G65" s="31"/>
      <c r="H65" s="31"/>
      <c r="I65" s="31"/>
      <c r="J65" s="31"/>
      <c r="K65" s="31"/>
      <c r="L65" s="35"/>
      <c r="M65" s="10"/>
    </row>
    <row r="66" spans="1:13" x14ac:dyDescent="0.25">
      <c r="A66" s="630"/>
      <c r="B66" s="646"/>
      <c r="C66" s="29">
        <v>2017</v>
      </c>
      <c r="D66" s="36"/>
      <c r="E66" s="37"/>
      <c r="F66" s="39"/>
      <c r="G66" s="37"/>
      <c r="H66" s="37"/>
      <c r="I66" s="37"/>
      <c r="J66" s="37"/>
      <c r="K66" s="37"/>
      <c r="L66" s="40"/>
      <c r="M66" s="10"/>
    </row>
    <row r="67" spans="1:13" x14ac:dyDescent="0.25">
      <c r="A67" s="630"/>
      <c r="B67" s="646"/>
      <c r="C67" s="29">
        <v>2018</v>
      </c>
      <c r="D67" s="30"/>
      <c r="E67" s="31"/>
      <c r="F67" s="34"/>
      <c r="G67" s="31"/>
      <c r="H67" s="31"/>
      <c r="I67" s="31"/>
      <c r="J67" s="31"/>
      <c r="K67" s="31"/>
      <c r="L67" s="35"/>
      <c r="M67" s="10"/>
    </row>
    <row r="68" spans="1:13" x14ac:dyDescent="0.25">
      <c r="A68" s="630"/>
      <c r="B68" s="646"/>
      <c r="C68" s="29">
        <v>2019</v>
      </c>
      <c r="D68" s="30"/>
      <c r="E68" s="31"/>
      <c r="F68" s="34"/>
      <c r="G68" s="31"/>
      <c r="H68" s="31"/>
      <c r="I68" s="31"/>
      <c r="J68" s="31"/>
      <c r="K68" s="31"/>
      <c r="L68" s="35"/>
      <c r="M68" s="10"/>
    </row>
    <row r="69" spans="1:13" x14ac:dyDescent="0.25">
      <c r="A69" s="630"/>
      <c r="B69" s="646"/>
      <c r="C69" s="29">
        <v>2020</v>
      </c>
      <c r="D69" s="30"/>
      <c r="E69" s="31"/>
      <c r="F69" s="34"/>
      <c r="G69" s="31"/>
      <c r="H69" s="31"/>
      <c r="I69" s="31"/>
      <c r="J69" s="31"/>
      <c r="K69" s="31"/>
      <c r="L69" s="35"/>
      <c r="M69" s="10"/>
    </row>
    <row r="70" spans="1:13" ht="33" customHeight="1" thickBot="1" x14ac:dyDescent="0.3">
      <c r="A70" s="647"/>
      <c r="B70" s="648"/>
      <c r="C70" s="41" t="s">
        <v>13</v>
      </c>
      <c r="D70" s="42">
        <f t="shared" ref="D70:K70" si="6">SUM(D63:D69)</f>
        <v>0</v>
      </c>
      <c r="E70" s="43">
        <f t="shared" si="6"/>
        <v>0</v>
      </c>
      <c r="F70" s="46">
        <f t="shared" si="6"/>
        <v>0</v>
      </c>
      <c r="G70" s="43">
        <f t="shared" si="6"/>
        <v>0</v>
      </c>
      <c r="H70" s="43">
        <f t="shared" si="6"/>
        <v>0</v>
      </c>
      <c r="I70" s="43">
        <f t="shared" si="6"/>
        <v>0</v>
      </c>
      <c r="J70" s="43">
        <f t="shared" si="6"/>
        <v>0</v>
      </c>
      <c r="K70" s="43">
        <f t="shared" si="6"/>
        <v>0</v>
      </c>
      <c r="L70" s="47">
        <f>SUM(L63:L69)</f>
        <v>0</v>
      </c>
      <c r="M70" s="10"/>
    </row>
    <row r="71" spans="1:13" ht="15.75" thickBot="1" x14ac:dyDescent="0.3">
      <c r="A71" s="105"/>
      <c r="B71" s="106"/>
      <c r="D71" s="48"/>
    </row>
    <row r="72" spans="1:13" s="10" customFormat="1" ht="18.95" customHeight="1" x14ac:dyDescent="0.25">
      <c r="A72" s="665" t="s">
        <v>40</v>
      </c>
      <c r="B72" s="657" t="s">
        <v>41</v>
      </c>
      <c r="C72" s="666" t="s">
        <v>5</v>
      </c>
      <c r="D72" s="663" t="s">
        <v>42</v>
      </c>
      <c r="E72" s="94" t="s">
        <v>43</v>
      </c>
      <c r="F72" s="95"/>
      <c r="G72" s="95"/>
      <c r="H72" s="95"/>
      <c r="I72" s="95"/>
      <c r="J72" s="95"/>
      <c r="K72" s="96"/>
      <c r="L72"/>
      <c r="M72" s="97"/>
    </row>
    <row r="73" spans="1:13" s="10" customFormat="1" ht="93.75" customHeight="1" x14ac:dyDescent="0.25">
      <c r="A73" s="656"/>
      <c r="B73" s="658"/>
      <c r="C73" s="667"/>
      <c r="D73" s="664"/>
      <c r="E73" s="100" t="s">
        <v>14</v>
      </c>
      <c r="F73" s="227" t="s">
        <v>15</v>
      </c>
      <c r="G73" s="101" t="s">
        <v>16</v>
      </c>
      <c r="H73" s="102" t="s">
        <v>17</v>
      </c>
      <c r="I73" s="102" t="s">
        <v>28</v>
      </c>
      <c r="J73" s="103" t="s">
        <v>19</v>
      </c>
      <c r="K73" s="104" t="s">
        <v>20</v>
      </c>
      <c r="L73"/>
    </row>
    <row r="74" spans="1:13" ht="15" customHeight="1" x14ac:dyDescent="0.25">
      <c r="A74" s="630" t="s">
        <v>21</v>
      </c>
      <c r="B74" s="646"/>
      <c r="C74" s="29">
        <v>2014</v>
      </c>
      <c r="D74" s="31"/>
      <c r="E74" s="34"/>
      <c r="F74" s="31"/>
      <c r="G74" s="31"/>
      <c r="H74" s="31"/>
      <c r="I74" s="31"/>
      <c r="J74" s="31"/>
      <c r="K74" s="35"/>
    </row>
    <row r="75" spans="1:13" x14ac:dyDescent="0.25">
      <c r="A75" s="630"/>
      <c r="B75" s="646"/>
      <c r="C75" s="29">
        <v>2015</v>
      </c>
      <c r="D75" s="31"/>
      <c r="E75" s="34"/>
      <c r="F75" s="31"/>
      <c r="G75" s="31"/>
      <c r="H75" s="31"/>
      <c r="I75" s="31"/>
      <c r="J75" s="31"/>
      <c r="K75" s="35"/>
    </row>
    <row r="76" spans="1:13" x14ac:dyDescent="0.25">
      <c r="A76" s="630"/>
      <c r="B76" s="646"/>
      <c r="C76" s="29">
        <v>2016</v>
      </c>
      <c r="D76" s="31"/>
      <c r="E76" s="34"/>
      <c r="F76" s="31"/>
      <c r="G76" s="31"/>
      <c r="H76" s="31"/>
      <c r="I76" s="31"/>
      <c r="J76" s="31"/>
      <c r="K76" s="35"/>
    </row>
    <row r="77" spans="1:13" x14ac:dyDescent="0.25">
      <c r="A77" s="630"/>
      <c r="B77" s="646"/>
      <c r="C77" s="29">
        <v>2017</v>
      </c>
      <c r="D77" s="37"/>
      <c r="E77" s="39"/>
      <c r="F77" s="37"/>
      <c r="G77" s="37"/>
      <c r="H77" s="37"/>
      <c r="I77" s="37"/>
      <c r="J77" s="37"/>
      <c r="K77" s="40"/>
    </row>
    <row r="78" spans="1:13" x14ac:dyDescent="0.25">
      <c r="A78" s="630"/>
      <c r="B78" s="646"/>
      <c r="C78" s="29">
        <v>2018</v>
      </c>
      <c r="D78" s="31"/>
      <c r="E78" s="34"/>
      <c r="F78" s="31"/>
      <c r="G78" s="31"/>
      <c r="H78" s="31"/>
      <c r="I78" s="31"/>
      <c r="J78" s="31"/>
      <c r="K78" s="35"/>
    </row>
    <row r="79" spans="1:13" x14ac:dyDescent="0.25">
      <c r="A79" s="630"/>
      <c r="B79" s="646"/>
      <c r="C79" s="29">
        <v>2019</v>
      </c>
      <c r="D79" s="31"/>
      <c r="E79" s="34"/>
      <c r="F79" s="31"/>
      <c r="G79" s="31"/>
      <c r="H79" s="31"/>
      <c r="I79" s="31"/>
      <c r="J79" s="31"/>
      <c r="K79" s="35"/>
    </row>
    <row r="80" spans="1:13" x14ac:dyDescent="0.25">
      <c r="A80" s="630"/>
      <c r="B80" s="646"/>
      <c r="C80" s="29">
        <v>2020</v>
      </c>
      <c r="D80" s="31"/>
      <c r="E80" s="34"/>
      <c r="F80" s="31"/>
      <c r="G80" s="31"/>
      <c r="H80" s="31"/>
      <c r="I80" s="31"/>
      <c r="J80" s="31"/>
      <c r="K80" s="35"/>
    </row>
    <row r="81" spans="1:14" ht="42" customHeight="1" thickBot="1" x14ac:dyDescent="0.3">
      <c r="A81" s="647"/>
      <c r="B81" s="648"/>
      <c r="C81" s="41" t="s">
        <v>13</v>
      </c>
      <c r="D81" s="43">
        <f t="shared" ref="D81:J81" si="7">SUM(D74:D80)</f>
        <v>0</v>
      </c>
      <c r="E81" s="46">
        <f t="shared" si="7"/>
        <v>0</v>
      </c>
      <c r="F81" s="43">
        <f t="shared" si="7"/>
        <v>0</v>
      </c>
      <c r="G81" s="43">
        <f t="shared" si="7"/>
        <v>0</v>
      </c>
      <c r="H81" s="43">
        <f t="shared" si="7"/>
        <v>0</v>
      </c>
      <c r="I81" s="43">
        <f t="shared" si="7"/>
        <v>0</v>
      </c>
      <c r="J81" s="43">
        <f t="shared" si="7"/>
        <v>0</v>
      </c>
      <c r="K81" s="47">
        <f>SUM(K74:K80)</f>
        <v>0</v>
      </c>
    </row>
    <row r="82" spans="1:14" ht="15" customHeight="1" thickBot="1" x14ac:dyDescent="0.4">
      <c r="A82" s="91"/>
      <c r="B82" s="76"/>
    </row>
    <row r="83" spans="1:14" ht="24.95" customHeight="1" x14ac:dyDescent="0.25">
      <c r="A83" s="665" t="s">
        <v>44</v>
      </c>
      <c r="B83" s="657" t="s">
        <v>41</v>
      </c>
      <c r="C83" s="666" t="s">
        <v>5</v>
      </c>
      <c r="D83" s="668" t="s">
        <v>45</v>
      </c>
      <c r="E83" s="94" t="s">
        <v>46</v>
      </c>
      <c r="F83" s="95"/>
      <c r="G83" s="95"/>
      <c r="H83" s="95"/>
      <c r="I83" s="95"/>
      <c r="J83" s="95"/>
      <c r="K83" s="96"/>
      <c r="L83" s="10"/>
    </row>
    <row r="84" spans="1:14" s="10" customFormat="1" ht="93.75" customHeight="1" x14ac:dyDescent="0.25">
      <c r="A84" s="656"/>
      <c r="B84" s="658"/>
      <c r="C84" s="667"/>
      <c r="D84" s="669"/>
      <c r="E84" s="100" t="s">
        <v>14</v>
      </c>
      <c r="F84" s="101" t="s">
        <v>15</v>
      </c>
      <c r="G84" s="101" t="s">
        <v>16</v>
      </c>
      <c r="H84" s="102" t="s">
        <v>17</v>
      </c>
      <c r="I84" s="102" t="s">
        <v>28</v>
      </c>
      <c r="J84" s="103" t="s">
        <v>19</v>
      </c>
      <c r="K84" s="104" t="s">
        <v>20</v>
      </c>
      <c r="L84"/>
    </row>
    <row r="85" spans="1:14" s="10" customFormat="1" ht="18" customHeight="1" x14ac:dyDescent="0.25">
      <c r="A85" s="630" t="s">
        <v>21</v>
      </c>
      <c r="B85" s="646"/>
      <c r="C85" s="29">
        <v>2014</v>
      </c>
      <c r="D85" s="31"/>
      <c r="E85" s="34"/>
      <c r="F85" s="31"/>
      <c r="G85" s="31"/>
      <c r="H85" s="31"/>
      <c r="I85" s="31"/>
      <c r="J85" s="31"/>
      <c r="K85" s="35"/>
      <c r="L85"/>
    </row>
    <row r="86" spans="1:14" ht="15.95" customHeight="1" x14ac:dyDescent="0.25">
      <c r="A86" s="630"/>
      <c r="B86" s="646"/>
      <c r="C86" s="29">
        <v>2015</v>
      </c>
      <c r="D86" s="31"/>
      <c r="E86" s="34"/>
      <c r="F86" s="31"/>
      <c r="G86" s="31"/>
      <c r="H86" s="31"/>
      <c r="I86" s="31"/>
      <c r="J86" s="31"/>
      <c r="K86" s="35"/>
    </row>
    <row r="87" spans="1:14" x14ac:dyDescent="0.25">
      <c r="A87" s="630"/>
      <c r="B87" s="646"/>
      <c r="C87" s="29">
        <v>2016</v>
      </c>
      <c r="D87" s="31"/>
      <c r="E87" s="34"/>
      <c r="F87" s="31"/>
      <c r="G87" s="31"/>
      <c r="H87" s="31"/>
      <c r="I87" s="31"/>
      <c r="J87" s="31"/>
      <c r="K87" s="35"/>
    </row>
    <row r="88" spans="1:14" x14ac:dyDescent="0.25">
      <c r="A88" s="630"/>
      <c r="B88" s="646"/>
      <c r="C88" s="29">
        <v>2017</v>
      </c>
      <c r="D88" s="37"/>
      <c r="E88" s="39"/>
      <c r="F88" s="37"/>
      <c r="G88" s="37"/>
      <c r="H88" s="37"/>
      <c r="I88" s="37"/>
      <c r="J88" s="37"/>
      <c r="K88" s="40"/>
    </row>
    <row r="89" spans="1:14" x14ac:dyDescent="0.25">
      <c r="A89" s="630"/>
      <c r="B89" s="646"/>
      <c r="C89" s="29">
        <v>2018</v>
      </c>
      <c r="D89" s="31"/>
      <c r="E89" s="34"/>
      <c r="F89" s="31"/>
      <c r="G89" s="31"/>
      <c r="H89" s="31"/>
      <c r="I89" s="31"/>
      <c r="J89" s="31"/>
      <c r="K89" s="35"/>
      <c r="L89" s="10"/>
    </row>
    <row r="90" spans="1:14" x14ac:dyDescent="0.25">
      <c r="A90" s="630"/>
      <c r="B90" s="646"/>
      <c r="C90" s="29">
        <v>2019</v>
      </c>
      <c r="D90" s="31"/>
      <c r="E90" s="34"/>
      <c r="F90" s="31"/>
      <c r="G90" s="31"/>
      <c r="H90" s="31"/>
      <c r="I90" s="31"/>
      <c r="J90" s="31"/>
      <c r="K90" s="35"/>
    </row>
    <row r="91" spans="1:14" x14ac:dyDescent="0.25">
      <c r="A91" s="630"/>
      <c r="B91" s="646"/>
      <c r="C91" s="29">
        <v>2020</v>
      </c>
      <c r="D91" s="31"/>
      <c r="E91" s="34"/>
      <c r="F91" s="31"/>
      <c r="G91" s="31"/>
      <c r="H91" s="31"/>
      <c r="I91" s="31"/>
      <c r="J91" s="31"/>
      <c r="K91" s="35"/>
    </row>
    <row r="92" spans="1:14" ht="18.95" customHeight="1" thickBot="1" x14ac:dyDescent="0.3">
      <c r="A92" s="647"/>
      <c r="B92" s="648"/>
      <c r="C92" s="41" t="s">
        <v>13</v>
      </c>
      <c r="D92" s="43">
        <f t="shared" ref="D92:J92" si="8">SUM(D85:D91)</f>
        <v>0</v>
      </c>
      <c r="E92" s="46">
        <f t="shared" si="8"/>
        <v>0</v>
      </c>
      <c r="F92" s="43">
        <f t="shared" si="8"/>
        <v>0</v>
      </c>
      <c r="G92" s="43">
        <f t="shared" si="8"/>
        <v>0</v>
      </c>
      <c r="H92" s="43">
        <f t="shared" si="8"/>
        <v>0</v>
      </c>
      <c r="I92" s="43">
        <f t="shared" si="8"/>
        <v>0</v>
      </c>
      <c r="J92" s="43">
        <f t="shared" si="8"/>
        <v>0</v>
      </c>
      <c r="K92" s="47">
        <f>SUM(K85:K91)</f>
        <v>0</v>
      </c>
    </row>
    <row r="93" spans="1:14" ht="18.75" customHeight="1" thickBot="1" x14ac:dyDescent="0.4">
      <c r="A93" s="91"/>
      <c r="B93" s="76"/>
    </row>
    <row r="94" spans="1:14" x14ac:dyDescent="0.25">
      <c r="A94" s="655" t="s">
        <v>47</v>
      </c>
      <c r="B94" s="657" t="s">
        <v>48</v>
      </c>
      <c r="C94" s="499" t="s">
        <v>5</v>
      </c>
      <c r="D94" s="108" t="s">
        <v>49</v>
      </c>
      <c r="E94" s="109"/>
      <c r="F94" s="109"/>
      <c r="G94" s="110"/>
      <c r="H94" s="10"/>
      <c r="I94" s="10"/>
      <c r="J94" s="10"/>
      <c r="K94" s="10"/>
    </row>
    <row r="95" spans="1:14" ht="64.5" x14ac:dyDescent="0.25">
      <c r="A95" s="656"/>
      <c r="B95" s="658"/>
      <c r="C95" s="500"/>
      <c r="D95" s="98" t="s">
        <v>50</v>
      </c>
      <c r="E95" s="99" t="s">
        <v>51</v>
      </c>
      <c r="F95" s="99" t="s">
        <v>52</v>
      </c>
      <c r="G95" s="112" t="s">
        <v>13</v>
      </c>
      <c r="H95" s="10"/>
      <c r="I95" s="10"/>
      <c r="J95" s="10"/>
      <c r="K95" s="10"/>
      <c r="L95" s="10"/>
      <c r="M95" s="10"/>
      <c r="N95" s="10"/>
    </row>
    <row r="96" spans="1:14" s="10" customFormat="1" ht="26.25" customHeight="1" x14ac:dyDescent="0.25">
      <c r="A96" s="630" t="s">
        <v>21</v>
      </c>
      <c r="B96" s="646"/>
      <c r="C96" s="29">
        <v>2015</v>
      </c>
      <c r="D96" s="30"/>
      <c r="E96" s="31"/>
      <c r="F96" s="31"/>
      <c r="G96" s="33">
        <f t="shared" ref="G96:G101" si="9">SUM(D96:F96)</f>
        <v>0</v>
      </c>
      <c r="H96"/>
      <c r="I96"/>
      <c r="J96"/>
      <c r="K96"/>
    </row>
    <row r="97" spans="1:14" s="10" customFormat="1" ht="16.5" customHeight="1" x14ac:dyDescent="0.25">
      <c r="A97" s="630"/>
      <c r="B97" s="646"/>
      <c r="C97" s="29">
        <v>2016</v>
      </c>
      <c r="D97" s="30"/>
      <c r="E97" s="31"/>
      <c r="F97" s="31"/>
      <c r="G97" s="33">
        <f t="shared" si="9"/>
        <v>0</v>
      </c>
      <c r="H97"/>
      <c r="I97"/>
      <c r="J97"/>
      <c r="K97"/>
      <c r="L97"/>
      <c r="M97"/>
      <c r="N97"/>
    </row>
    <row r="98" spans="1:14" x14ac:dyDescent="0.25">
      <c r="A98" s="630"/>
      <c r="B98" s="646"/>
      <c r="C98" s="29">
        <v>2017</v>
      </c>
      <c r="D98" s="36"/>
      <c r="E98" s="37"/>
      <c r="F98" s="37"/>
      <c r="G98" s="33">
        <f t="shared" si="9"/>
        <v>0</v>
      </c>
    </row>
    <row r="99" spans="1:14" x14ac:dyDescent="0.25">
      <c r="A99" s="630"/>
      <c r="B99" s="646"/>
      <c r="C99" s="29">
        <v>2018</v>
      </c>
      <c r="D99" s="30"/>
      <c r="E99" s="31"/>
      <c r="F99" s="31"/>
      <c r="G99" s="33">
        <f t="shared" si="9"/>
        <v>0</v>
      </c>
    </row>
    <row r="100" spans="1:14" x14ac:dyDescent="0.25">
      <c r="A100" s="630"/>
      <c r="B100" s="646"/>
      <c r="C100" s="29">
        <v>2019</v>
      </c>
      <c r="D100" s="30"/>
      <c r="E100" s="31"/>
      <c r="F100" s="31"/>
      <c r="G100" s="33">
        <f t="shared" si="9"/>
        <v>0</v>
      </c>
    </row>
    <row r="101" spans="1:14" x14ac:dyDescent="0.25">
      <c r="A101" s="630"/>
      <c r="B101" s="646"/>
      <c r="C101" s="29">
        <v>2020</v>
      </c>
      <c r="D101" s="30"/>
      <c r="E101" s="31"/>
      <c r="F101" s="31"/>
      <c r="G101" s="33">
        <f t="shared" si="9"/>
        <v>0</v>
      </c>
    </row>
    <row r="102" spans="1:14" ht="15.75" thickBot="1" x14ac:dyDescent="0.3">
      <c r="A102" s="647"/>
      <c r="B102" s="648"/>
      <c r="C102" s="41" t="s">
        <v>13</v>
      </c>
      <c r="D102" s="42">
        <f>SUM(D96:D101)</f>
        <v>0</v>
      </c>
      <c r="E102" s="43">
        <f>SUM(E96:E101)</f>
        <v>0</v>
      </c>
      <c r="F102" s="43">
        <f>SUM(F96:F101)</f>
        <v>0</v>
      </c>
      <c r="G102" s="113">
        <f>SUM(G95:G101)</f>
        <v>0</v>
      </c>
    </row>
    <row r="103" spans="1:14" x14ac:dyDescent="0.25">
      <c r="A103" s="106"/>
      <c r="B103" s="114"/>
      <c r="C103" s="48"/>
      <c r="D103" s="48"/>
      <c r="J103" s="75"/>
    </row>
    <row r="104" spans="1:14" ht="21" x14ac:dyDescent="0.35">
      <c r="A104" s="115" t="s">
        <v>53</v>
      </c>
      <c r="B104" s="116"/>
      <c r="C104" s="115"/>
      <c r="D104" s="117"/>
      <c r="E104" s="117"/>
      <c r="F104" s="117"/>
      <c r="G104" s="117"/>
      <c r="H104" s="117"/>
      <c r="I104" s="117"/>
      <c r="J104" s="117"/>
      <c r="K104" s="117"/>
      <c r="L104" s="117"/>
    </row>
    <row r="105" spans="1:14" ht="15.75" thickBot="1" x14ac:dyDescent="0.3">
      <c r="B105" s="9"/>
    </row>
    <row r="106" spans="1:14" s="10" customFormat="1" ht="47.25" customHeight="1" x14ac:dyDescent="0.25">
      <c r="A106" s="659" t="s">
        <v>54</v>
      </c>
      <c r="B106" s="661" t="s">
        <v>55</v>
      </c>
      <c r="C106" s="644" t="s">
        <v>5</v>
      </c>
      <c r="D106" s="118" t="s">
        <v>56</v>
      </c>
      <c r="E106" s="118"/>
      <c r="F106" s="119"/>
      <c r="G106" s="119"/>
      <c r="H106" s="120" t="s">
        <v>57</v>
      </c>
      <c r="I106" s="118"/>
      <c r="J106" s="121"/>
    </row>
    <row r="107" spans="1:14" s="10" customFormat="1" ht="87.75" customHeight="1" x14ac:dyDescent="0.25">
      <c r="A107" s="660"/>
      <c r="B107" s="662"/>
      <c r="C107" s="645"/>
      <c r="D107" s="122" t="s">
        <v>58</v>
      </c>
      <c r="E107" s="123" t="s">
        <v>59</v>
      </c>
      <c r="F107" s="124" t="s">
        <v>60</v>
      </c>
      <c r="G107" s="125" t="s">
        <v>61</v>
      </c>
      <c r="H107" s="122" t="s">
        <v>62</v>
      </c>
      <c r="I107" s="123" t="s">
        <v>63</v>
      </c>
      <c r="J107" s="126" t="s">
        <v>64</v>
      </c>
    </row>
    <row r="108" spans="1:14" x14ac:dyDescent="0.25">
      <c r="A108" s="630" t="s">
        <v>21</v>
      </c>
      <c r="B108" s="646"/>
      <c r="C108" s="127">
        <v>2014</v>
      </c>
      <c r="D108" s="30"/>
      <c r="E108" s="31"/>
      <c r="F108" s="128"/>
      <c r="G108" s="129">
        <f>SUM(D108:F108)</f>
        <v>0</v>
      </c>
      <c r="H108" s="30"/>
      <c r="I108" s="31"/>
      <c r="J108" s="35"/>
    </row>
    <row r="109" spans="1:14" x14ac:dyDescent="0.25">
      <c r="A109" s="630"/>
      <c r="B109" s="646"/>
      <c r="C109" s="127">
        <v>2015</v>
      </c>
      <c r="D109" s="30"/>
      <c r="E109" s="31"/>
      <c r="F109" s="128"/>
      <c r="G109" s="129">
        <f t="shared" ref="G109:G114" si="10">SUM(D109:F109)</f>
        <v>0</v>
      </c>
      <c r="H109" s="30"/>
      <c r="I109" s="31"/>
      <c r="J109" s="35"/>
    </row>
    <row r="110" spans="1:14" x14ac:dyDescent="0.25">
      <c r="A110" s="630"/>
      <c r="B110" s="646"/>
      <c r="C110" s="127">
        <v>2016</v>
      </c>
      <c r="D110" s="30"/>
      <c r="E110" s="31"/>
      <c r="F110" s="128"/>
      <c r="G110" s="129">
        <f t="shared" si="10"/>
        <v>0</v>
      </c>
      <c r="H110" s="30"/>
      <c r="I110" s="31"/>
      <c r="J110" s="35"/>
    </row>
    <row r="111" spans="1:14" x14ac:dyDescent="0.25">
      <c r="A111" s="630"/>
      <c r="B111" s="646"/>
      <c r="C111" s="127">
        <v>2017</v>
      </c>
      <c r="D111" s="36"/>
      <c r="E111" s="37"/>
      <c r="F111" s="130"/>
      <c r="G111" s="129">
        <f t="shared" si="10"/>
        <v>0</v>
      </c>
      <c r="H111" s="131"/>
      <c r="I111" s="132"/>
      <c r="J111" s="133"/>
    </row>
    <row r="112" spans="1:14" x14ac:dyDescent="0.25">
      <c r="A112" s="630"/>
      <c r="B112" s="646"/>
      <c r="C112" s="127">
        <v>2018</v>
      </c>
      <c r="D112" s="30"/>
      <c r="E112" s="31"/>
      <c r="F112" s="128"/>
      <c r="G112" s="129">
        <f t="shared" si="10"/>
        <v>0</v>
      </c>
      <c r="H112" s="30"/>
      <c r="I112" s="31"/>
      <c r="J112" s="35"/>
    </row>
    <row r="113" spans="1:19" x14ac:dyDescent="0.25">
      <c r="A113" s="630"/>
      <c r="B113" s="646"/>
      <c r="C113" s="127">
        <v>2019</v>
      </c>
      <c r="D113" s="30"/>
      <c r="E113" s="31"/>
      <c r="F113" s="128"/>
      <c r="G113" s="129">
        <f t="shared" si="10"/>
        <v>0</v>
      </c>
      <c r="H113" s="30"/>
      <c r="I113" s="31"/>
      <c r="J113" s="35"/>
    </row>
    <row r="114" spans="1:19" x14ac:dyDescent="0.25">
      <c r="A114" s="630"/>
      <c r="B114" s="646"/>
      <c r="C114" s="127">
        <v>2020</v>
      </c>
      <c r="D114" s="30"/>
      <c r="E114" s="31"/>
      <c r="F114" s="128"/>
      <c r="G114" s="129">
        <f t="shared" si="10"/>
        <v>0</v>
      </c>
      <c r="H114" s="30"/>
      <c r="I114" s="31"/>
      <c r="J114" s="35"/>
    </row>
    <row r="115" spans="1:19" ht="30.6" customHeight="1" thickBot="1" x14ac:dyDescent="0.3">
      <c r="A115" s="647"/>
      <c r="B115" s="648"/>
      <c r="C115" s="134" t="s">
        <v>13</v>
      </c>
      <c r="D115" s="42">
        <f t="shared" ref="D115:J115" si="11">SUM(D108:D114)</f>
        <v>0</v>
      </c>
      <c r="E115" s="43">
        <f t="shared" si="11"/>
        <v>0</v>
      </c>
      <c r="F115" s="135">
        <f t="shared" si="11"/>
        <v>0</v>
      </c>
      <c r="G115" s="135">
        <f t="shared" si="11"/>
        <v>0</v>
      </c>
      <c r="H115" s="42">
        <f t="shared" si="11"/>
        <v>0</v>
      </c>
      <c r="I115" s="43">
        <f t="shared" si="11"/>
        <v>0</v>
      </c>
      <c r="J115" s="136">
        <f t="shared" si="11"/>
        <v>0</v>
      </c>
    </row>
    <row r="116" spans="1:19" ht="17.100000000000001" customHeight="1" thickBot="1" x14ac:dyDescent="0.3">
      <c r="A116" s="137"/>
      <c r="B116" s="114"/>
      <c r="C116" s="138"/>
      <c r="D116" s="139"/>
      <c r="H116" s="140"/>
      <c r="K116" s="75"/>
    </row>
    <row r="117" spans="1:19" s="10" customFormat="1" ht="78" customHeight="1" x14ac:dyDescent="0.3">
      <c r="A117" s="141" t="s">
        <v>65</v>
      </c>
      <c r="B117" s="501" t="s">
        <v>36</v>
      </c>
      <c r="C117" s="143" t="s">
        <v>5</v>
      </c>
      <c r="D117" s="144" t="s">
        <v>66</v>
      </c>
      <c r="E117" s="145" t="s">
        <v>67</v>
      </c>
      <c r="F117" s="145" t="s">
        <v>68</v>
      </c>
      <c r="G117" s="145" t="s">
        <v>69</v>
      </c>
      <c r="H117" s="145" t="s">
        <v>70</v>
      </c>
      <c r="I117" s="146" t="s">
        <v>71</v>
      </c>
      <c r="J117" s="147" t="s">
        <v>72</v>
      </c>
      <c r="K117" s="147" t="s">
        <v>73</v>
      </c>
    </row>
    <row r="118" spans="1:19" x14ac:dyDescent="0.25">
      <c r="A118" s="630" t="s">
        <v>21</v>
      </c>
      <c r="B118" s="646"/>
      <c r="C118" s="29">
        <v>2014</v>
      </c>
      <c r="D118" s="34"/>
      <c r="E118" s="31"/>
      <c r="F118" s="31"/>
      <c r="G118" s="31"/>
      <c r="H118" s="31"/>
      <c r="I118" s="35"/>
      <c r="J118" s="148">
        <f t="shared" ref="J118:K124" si="12">D118+F118+H118</f>
        <v>0</v>
      </c>
      <c r="K118" s="148">
        <f t="shared" si="12"/>
        <v>0</v>
      </c>
    </row>
    <row r="119" spans="1:19" x14ac:dyDescent="0.25">
      <c r="A119" s="630"/>
      <c r="B119" s="646"/>
      <c r="C119" s="29">
        <v>2015</v>
      </c>
      <c r="D119" s="34"/>
      <c r="E119" s="31"/>
      <c r="F119" s="31"/>
      <c r="G119" s="31"/>
      <c r="H119" s="31"/>
      <c r="I119" s="35"/>
      <c r="J119" s="148">
        <f t="shared" si="12"/>
        <v>0</v>
      </c>
      <c r="K119" s="148">
        <f t="shared" si="12"/>
        <v>0</v>
      </c>
    </row>
    <row r="120" spans="1:19" x14ac:dyDescent="0.25">
      <c r="A120" s="630"/>
      <c r="B120" s="646"/>
      <c r="C120" s="29">
        <v>2016</v>
      </c>
      <c r="D120" s="34"/>
      <c r="E120" s="31"/>
      <c r="F120" s="31"/>
      <c r="G120" s="31"/>
      <c r="H120" s="31"/>
      <c r="I120" s="35"/>
      <c r="J120" s="148">
        <f t="shared" si="12"/>
        <v>0</v>
      </c>
      <c r="K120" s="148">
        <f t="shared" si="12"/>
        <v>0</v>
      </c>
    </row>
    <row r="121" spans="1:19" x14ac:dyDescent="0.25">
      <c r="A121" s="630"/>
      <c r="B121" s="646"/>
      <c r="C121" s="29">
        <v>2017</v>
      </c>
      <c r="D121" s="39"/>
      <c r="E121" s="37"/>
      <c r="F121" s="37"/>
      <c r="G121" s="37"/>
      <c r="H121" s="37"/>
      <c r="I121" s="40"/>
      <c r="J121" s="148">
        <f t="shared" si="12"/>
        <v>0</v>
      </c>
      <c r="K121" s="148">
        <f t="shared" si="12"/>
        <v>0</v>
      </c>
    </row>
    <row r="122" spans="1:19" x14ac:dyDescent="0.25">
      <c r="A122" s="630"/>
      <c r="B122" s="646"/>
      <c r="C122" s="29">
        <v>2018</v>
      </c>
      <c r="D122" s="34"/>
      <c r="E122" s="31"/>
      <c r="F122" s="31"/>
      <c r="G122" s="31"/>
      <c r="H122" s="31"/>
      <c r="I122" s="35"/>
      <c r="J122" s="148">
        <f t="shared" si="12"/>
        <v>0</v>
      </c>
      <c r="K122" s="148">
        <f t="shared" si="12"/>
        <v>0</v>
      </c>
    </row>
    <row r="123" spans="1:19" x14ac:dyDescent="0.25">
      <c r="A123" s="630"/>
      <c r="B123" s="646"/>
      <c r="C123" s="29">
        <v>2019</v>
      </c>
      <c r="D123" s="34"/>
      <c r="E123" s="31"/>
      <c r="F123" s="31"/>
      <c r="G123" s="31"/>
      <c r="H123" s="31"/>
      <c r="I123" s="35"/>
      <c r="J123" s="148">
        <f t="shared" si="12"/>
        <v>0</v>
      </c>
      <c r="K123" s="148">
        <f t="shared" si="12"/>
        <v>0</v>
      </c>
    </row>
    <row r="124" spans="1:19" x14ac:dyDescent="0.25">
      <c r="A124" s="630"/>
      <c r="B124" s="646"/>
      <c r="C124" s="29">
        <v>2020</v>
      </c>
      <c r="D124" s="34"/>
      <c r="E124" s="31"/>
      <c r="F124" s="31"/>
      <c r="G124" s="31"/>
      <c r="H124" s="31"/>
      <c r="I124" s="35"/>
      <c r="J124" s="148">
        <f t="shared" si="12"/>
        <v>0</v>
      </c>
      <c r="K124" s="148">
        <f t="shared" si="12"/>
        <v>0</v>
      </c>
    </row>
    <row r="125" spans="1:19" ht="51" customHeight="1" thickBot="1" x14ac:dyDescent="0.3">
      <c r="A125" s="647"/>
      <c r="B125" s="648"/>
      <c r="C125" s="41" t="s">
        <v>13</v>
      </c>
      <c r="D125" s="43">
        <f t="shared" ref="D125" si="13">SUM(D118:D124)</f>
        <v>0</v>
      </c>
      <c r="E125" s="43">
        <f>SUM(E118:E124)</f>
        <v>0</v>
      </c>
      <c r="F125" s="43">
        <f t="shared" ref="F125:I125" si="14">SUM(F118:F124)</f>
        <v>0</v>
      </c>
      <c r="G125" s="43">
        <f t="shared" si="14"/>
        <v>0</v>
      </c>
      <c r="H125" s="43">
        <f t="shared" si="14"/>
        <v>0</v>
      </c>
      <c r="I125" s="43">
        <f t="shared" si="14"/>
        <v>0</v>
      </c>
      <c r="J125" s="47">
        <f>SUM(J118:J124)</f>
        <v>0</v>
      </c>
      <c r="K125" s="47">
        <f>SUM(K118:K124)</f>
        <v>0</v>
      </c>
    </row>
    <row r="126" spans="1:19" ht="18.95" customHeight="1" x14ac:dyDescent="0.25">
      <c r="A126" s="149"/>
      <c r="B126" s="114"/>
      <c r="C126" s="48"/>
      <c r="D126" s="48"/>
      <c r="S126" s="75"/>
    </row>
    <row r="127" spans="1:19" ht="21" x14ac:dyDescent="0.35">
      <c r="A127" s="150" t="s">
        <v>74</v>
      </c>
      <c r="B127" s="151"/>
      <c r="C127" s="150"/>
      <c r="D127" s="152"/>
      <c r="E127" s="152"/>
      <c r="F127" s="152"/>
      <c r="G127" s="152"/>
      <c r="H127" s="152"/>
      <c r="I127" s="152"/>
      <c r="J127" s="152"/>
      <c r="K127" s="152"/>
      <c r="L127" s="152"/>
      <c r="M127" s="152"/>
      <c r="N127" s="152"/>
      <c r="O127" s="152"/>
    </row>
    <row r="128" spans="1:19" ht="21.75" thickBot="1" x14ac:dyDescent="0.4">
      <c r="A128" s="91"/>
      <c r="B128" s="76"/>
    </row>
    <row r="129" spans="1:15" s="10" customFormat="1" ht="27" customHeight="1" x14ac:dyDescent="0.25">
      <c r="A129" s="649" t="s">
        <v>75</v>
      </c>
      <c r="B129" s="651" t="s">
        <v>36</v>
      </c>
      <c r="C129" s="653" t="s">
        <v>76</v>
      </c>
      <c r="D129" s="153" t="s">
        <v>77</v>
      </c>
      <c r="E129" s="154"/>
      <c r="F129" s="154"/>
      <c r="G129" s="155"/>
      <c r="H129" s="156"/>
      <c r="I129" s="627" t="s">
        <v>7</v>
      </c>
      <c r="J129" s="628"/>
      <c r="K129" s="628"/>
      <c r="L129" s="628"/>
      <c r="M129" s="628"/>
      <c r="N129" s="628"/>
      <c r="O129" s="629"/>
    </row>
    <row r="130" spans="1:15" s="10" customFormat="1" ht="110.25" customHeight="1" x14ac:dyDescent="0.25">
      <c r="A130" s="650"/>
      <c r="B130" s="652"/>
      <c r="C130" s="654"/>
      <c r="D130" s="157" t="s">
        <v>78</v>
      </c>
      <c r="E130" s="158" t="s">
        <v>79</v>
      </c>
      <c r="F130" s="158" t="s">
        <v>80</v>
      </c>
      <c r="G130" s="159" t="s">
        <v>81</v>
      </c>
      <c r="H130" s="160" t="s">
        <v>82</v>
      </c>
      <c r="I130" s="161" t="s">
        <v>14</v>
      </c>
      <c r="J130" s="161" t="s">
        <v>15</v>
      </c>
      <c r="K130" s="158" t="s">
        <v>16</v>
      </c>
      <c r="L130" s="157" t="s">
        <v>17</v>
      </c>
      <c r="M130" s="157" t="s">
        <v>28</v>
      </c>
      <c r="N130" s="158" t="s">
        <v>19</v>
      </c>
      <c r="O130" s="162" t="s">
        <v>20</v>
      </c>
    </row>
    <row r="131" spans="1:15" ht="15" customHeight="1" x14ac:dyDescent="0.25">
      <c r="A131" s="632" t="s">
        <v>320</v>
      </c>
      <c r="B131" s="631"/>
      <c r="C131" s="29">
        <v>2014</v>
      </c>
      <c r="D131" s="30"/>
      <c r="E131" s="31"/>
      <c r="F131" s="31"/>
      <c r="G131" s="129">
        <f>SUM(D131:F131)</f>
        <v>0</v>
      </c>
      <c r="H131" s="85"/>
      <c r="I131" s="34"/>
      <c r="J131" s="31"/>
      <c r="K131" s="31"/>
      <c r="L131" s="31"/>
      <c r="M131" s="31"/>
      <c r="N131" s="31"/>
      <c r="O131" s="35"/>
    </row>
    <row r="132" spans="1:15" x14ac:dyDescent="0.25">
      <c r="A132" s="632"/>
      <c r="B132" s="631"/>
      <c r="C132" s="29">
        <v>2015</v>
      </c>
      <c r="D132" s="30"/>
      <c r="E132" s="31"/>
      <c r="F132" s="31"/>
      <c r="G132" s="129">
        <f t="shared" ref="G132:G137" si="15">SUM(D132:F132)</f>
        <v>0</v>
      </c>
      <c r="H132" s="85"/>
      <c r="I132" s="34"/>
      <c r="J132" s="31"/>
      <c r="K132" s="31"/>
      <c r="L132" s="31"/>
      <c r="M132" s="31"/>
      <c r="N132" s="31"/>
      <c r="O132" s="35"/>
    </row>
    <row r="133" spans="1:15" x14ac:dyDescent="0.25">
      <c r="A133" s="632"/>
      <c r="B133" s="631"/>
      <c r="C133" s="29">
        <v>2016</v>
      </c>
      <c r="D133" s="30"/>
      <c r="E133" s="31"/>
      <c r="F133" s="31"/>
      <c r="G133" s="129">
        <f t="shared" si="15"/>
        <v>0</v>
      </c>
      <c r="H133" s="85"/>
      <c r="I133" s="34"/>
      <c r="J133" s="31"/>
      <c r="K133" s="31"/>
      <c r="L133" s="31"/>
      <c r="M133" s="31"/>
      <c r="N133" s="31"/>
      <c r="O133" s="35"/>
    </row>
    <row r="134" spans="1:15" x14ac:dyDescent="0.25">
      <c r="A134" s="632"/>
      <c r="B134" s="631"/>
      <c r="C134" s="29">
        <v>2017</v>
      </c>
      <c r="D134" s="36"/>
      <c r="E134" s="37"/>
      <c r="F134" s="37"/>
      <c r="G134" s="129">
        <f t="shared" si="15"/>
        <v>0</v>
      </c>
      <c r="H134" s="85"/>
      <c r="I134" s="39"/>
      <c r="J134" s="37"/>
      <c r="K134" s="37"/>
      <c r="L134" s="37"/>
      <c r="M134" s="37"/>
      <c r="N134" s="37"/>
      <c r="O134" s="40"/>
    </row>
    <row r="135" spans="1:15" x14ac:dyDescent="0.25">
      <c r="A135" s="632"/>
      <c r="B135" s="631"/>
      <c r="C135" s="29">
        <v>2018</v>
      </c>
      <c r="D135" s="30"/>
      <c r="E135" s="31"/>
      <c r="F135" s="31"/>
      <c r="G135" s="129">
        <f t="shared" si="15"/>
        <v>0</v>
      </c>
      <c r="H135" s="85"/>
      <c r="I135" s="34"/>
      <c r="J135" s="31"/>
      <c r="K135" s="31"/>
      <c r="L135" s="31"/>
      <c r="M135" s="31"/>
      <c r="N135" s="31"/>
      <c r="O135" s="35"/>
    </row>
    <row r="136" spans="1:15" x14ac:dyDescent="0.25">
      <c r="A136" s="632"/>
      <c r="B136" s="631"/>
      <c r="C136" s="29">
        <v>2019</v>
      </c>
      <c r="D136" s="30"/>
      <c r="E136" s="31"/>
      <c r="F136" s="31"/>
      <c r="G136" s="129">
        <f t="shared" si="15"/>
        <v>0</v>
      </c>
      <c r="H136" s="85"/>
      <c r="I136" s="34"/>
      <c r="J136" s="31"/>
      <c r="K136" s="31"/>
      <c r="L136" s="31"/>
      <c r="M136" s="31"/>
      <c r="N136" s="31"/>
      <c r="O136" s="35"/>
    </row>
    <row r="137" spans="1:15" x14ac:dyDescent="0.25">
      <c r="A137" s="632"/>
      <c r="B137" s="631"/>
      <c r="C137" s="29">
        <v>2020</v>
      </c>
      <c r="D137" s="30">
        <v>12</v>
      </c>
      <c r="E137" s="31">
        <v>1</v>
      </c>
      <c r="F137" s="31">
        <v>1</v>
      </c>
      <c r="G137" s="129">
        <f t="shared" si="15"/>
        <v>14</v>
      </c>
      <c r="H137" s="85">
        <v>16</v>
      </c>
      <c r="I137" s="34">
        <v>14</v>
      </c>
      <c r="J137" s="31"/>
      <c r="K137" s="31"/>
      <c r="L137" s="31"/>
      <c r="M137" s="31"/>
      <c r="N137" s="31"/>
      <c r="O137" s="35"/>
    </row>
    <row r="138" spans="1:15" ht="15.95" customHeight="1" thickBot="1" x14ac:dyDescent="0.3">
      <c r="A138" s="633"/>
      <c r="B138" s="634"/>
      <c r="C138" s="41" t="s">
        <v>13</v>
      </c>
      <c r="D138" s="42">
        <f>SUM(D131:D137)</f>
        <v>12</v>
      </c>
      <c r="E138" s="43">
        <f>SUM(E131:E137)</f>
        <v>1</v>
      </c>
      <c r="F138" s="43">
        <f>SUM(F131:F137)</f>
        <v>1</v>
      </c>
      <c r="G138" s="135">
        <f t="shared" ref="G138:O138" si="16">SUM(G131:G137)</f>
        <v>14</v>
      </c>
      <c r="H138" s="163">
        <f t="shared" si="16"/>
        <v>16</v>
      </c>
      <c r="I138" s="46">
        <f t="shared" si="16"/>
        <v>14</v>
      </c>
      <c r="J138" s="43">
        <f t="shared" si="16"/>
        <v>0</v>
      </c>
      <c r="K138" s="43">
        <f t="shared" si="16"/>
        <v>0</v>
      </c>
      <c r="L138" s="43">
        <f t="shared" si="16"/>
        <v>0</v>
      </c>
      <c r="M138" s="43">
        <f t="shared" si="16"/>
        <v>0</v>
      </c>
      <c r="N138" s="43">
        <f t="shared" si="16"/>
        <v>0</v>
      </c>
      <c r="O138" s="47">
        <f t="shared" si="16"/>
        <v>0</v>
      </c>
    </row>
    <row r="139" spans="1:15" ht="15.75" thickBot="1" x14ac:dyDescent="0.3">
      <c r="B139" s="9"/>
    </row>
    <row r="140" spans="1:15" ht="19.5" customHeight="1" x14ac:dyDescent="0.25">
      <c r="A140" s="635" t="s">
        <v>83</v>
      </c>
      <c r="B140" s="637" t="s">
        <v>84</v>
      </c>
      <c r="C140" s="639" t="s">
        <v>5</v>
      </c>
      <c r="D140" s="639" t="s">
        <v>77</v>
      </c>
      <c r="E140" s="639"/>
      <c r="F140" s="639"/>
      <c r="G140" s="641"/>
      <c r="H140" s="642" t="s">
        <v>85</v>
      </c>
      <c r="I140" s="639"/>
      <c r="J140" s="639"/>
      <c r="K140" s="639"/>
      <c r="L140" s="643"/>
    </row>
    <row r="141" spans="1:15" ht="102.75" x14ac:dyDescent="0.25">
      <c r="A141" s="636"/>
      <c r="B141" s="638"/>
      <c r="C141" s="640"/>
      <c r="D141" s="164" t="s">
        <v>86</v>
      </c>
      <c r="E141" s="165" t="s">
        <v>87</v>
      </c>
      <c r="F141" s="164" t="s">
        <v>88</v>
      </c>
      <c r="G141" s="166" t="s">
        <v>89</v>
      </c>
      <c r="H141" s="167" t="s">
        <v>90</v>
      </c>
      <c r="I141" s="164" t="s">
        <v>91</v>
      </c>
      <c r="J141" s="164" t="s">
        <v>92</v>
      </c>
      <c r="K141" s="164" t="s">
        <v>93</v>
      </c>
      <c r="L141" s="168" t="s">
        <v>94</v>
      </c>
    </row>
    <row r="142" spans="1:15" ht="15" customHeight="1" x14ac:dyDescent="0.25">
      <c r="A142" s="709" t="s">
        <v>321</v>
      </c>
      <c r="B142" s="710"/>
      <c r="C142" s="169">
        <v>2014</v>
      </c>
      <c r="D142" s="170"/>
      <c r="E142" s="67"/>
      <c r="F142" s="67"/>
      <c r="G142" s="171">
        <f>SUM(D142:F142)</f>
        <v>0</v>
      </c>
      <c r="H142" s="66"/>
      <c r="I142" s="67"/>
      <c r="J142" s="67"/>
      <c r="K142" s="67"/>
      <c r="L142" s="68"/>
    </row>
    <row r="143" spans="1:15" x14ac:dyDescent="0.25">
      <c r="A143" s="630"/>
      <c r="B143" s="646"/>
      <c r="C143" s="29">
        <v>2015</v>
      </c>
      <c r="D143" s="30"/>
      <c r="E143" s="31"/>
      <c r="F143" s="31"/>
      <c r="G143" s="171">
        <f t="shared" ref="G143:G148" si="17">SUM(D143:F143)</f>
        <v>0</v>
      </c>
      <c r="H143" s="34"/>
      <c r="I143" s="31"/>
      <c r="J143" s="31"/>
      <c r="K143" s="31"/>
      <c r="L143" s="35"/>
    </row>
    <row r="144" spans="1:15" x14ac:dyDescent="0.25">
      <c r="A144" s="630"/>
      <c r="B144" s="646"/>
      <c r="C144" s="29">
        <v>2016</v>
      </c>
      <c r="D144" s="30"/>
      <c r="E144" s="31"/>
      <c r="F144" s="31"/>
      <c r="G144" s="171">
        <f t="shared" si="17"/>
        <v>0</v>
      </c>
      <c r="H144" s="34"/>
      <c r="I144" s="31"/>
      <c r="J144" s="31"/>
      <c r="K144" s="31"/>
      <c r="L144" s="35"/>
    </row>
    <row r="145" spans="1:12" x14ac:dyDescent="0.25">
      <c r="A145" s="630"/>
      <c r="B145" s="646"/>
      <c r="C145" s="29">
        <v>2017</v>
      </c>
      <c r="D145" s="36"/>
      <c r="E145" s="37"/>
      <c r="F145" s="37"/>
      <c r="G145" s="171">
        <f t="shared" si="17"/>
        <v>0</v>
      </c>
      <c r="H145" s="39"/>
      <c r="I145" s="37"/>
      <c r="J145" s="37"/>
      <c r="K145" s="37"/>
      <c r="L145" s="40"/>
    </row>
    <row r="146" spans="1:12" x14ac:dyDescent="0.25">
      <c r="A146" s="630"/>
      <c r="B146" s="646"/>
      <c r="C146" s="29">
        <v>2018</v>
      </c>
      <c r="D146" s="30"/>
      <c r="E146" s="31"/>
      <c r="F146" s="31"/>
      <c r="G146" s="171">
        <f t="shared" si="17"/>
        <v>0</v>
      </c>
      <c r="H146" s="34"/>
      <c r="I146" s="31"/>
      <c r="J146" s="31"/>
      <c r="K146" s="31"/>
      <c r="L146" s="35"/>
    </row>
    <row r="147" spans="1:12" x14ac:dyDescent="0.25">
      <c r="A147" s="630"/>
      <c r="B147" s="646"/>
      <c r="C147" s="29">
        <v>2019</v>
      </c>
      <c r="D147" s="30"/>
      <c r="E147" s="31"/>
      <c r="F147" s="31"/>
      <c r="G147" s="171">
        <f t="shared" si="17"/>
        <v>0</v>
      </c>
      <c r="H147" s="34"/>
      <c r="I147" s="31"/>
      <c r="J147" s="31"/>
      <c r="K147" s="31"/>
      <c r="L147" s="35"/>
    </row>
    <row r="148" spans="1:12" x14ac:dyDescent="0.25">
      <c r="A148" s="630"/>
      <c r="B148" s="646"/>
      <c r="C148" s="29">
        <v>2020</v>
      </c>
      <c r="D148" s="30">
        <v>383</v>
      </c>
      <c r="E148" s="31">
        <v>25</v>
      </c>
      <c r="F148" s="31">
        <v>48</v>
      </c>
      <c r="G148" s="171">
        <f t="shared" si="17"/>
        <v>456</v>
      </c>
      <c r="H148" s="34">
        <v>5</v>
      </c>
      <c r="I148" s="31">
        <v>0</v>
      </c>
      <c r="J148" s="31">
        <v>151</v>
      </c>
      <c r="K148" s="31">
        <v>130</v>
      </c>
      <c r="L148" s="35">
        <v>170</v>
      </c>
    </row>
    <row r="149" spans="1:12" ht="15.75" thickBot="1" x14ac:dyDescent="0.3">
      <c r="A149" s="647"/>
      <c r="B149" s="648"/>
      <c r="C149" s="41" t="s">
        <v>13</v>
      </c>
      <c r="D149" s="42">
        <f t="shared" ref="D149:L149" si="18">SUM(D142:D148)</f>
        <v>383</v>
      </c>
      <c r="E149" s="43">
        <f t="shared" si="18"/>
        <v>25</v>
      </c>
      <c r="F149" s="43">
        <f t="shared" si="18"/>
        <v>48</v>
      </c>
      <c r="G149" s="45">
        <f t="shared" si="18"/>
        <v>456</v>
      </c>
      <c r="H149" s="46">
        <f t="shared" si="18"/>
        <v>5</v>
      </c>
      <c r="I149" s="43">
        <f t="shared" si="18"/>
        <v>0</v>
      </c>
      <c r="J149" s="43">
        <f t="shared" si="18"/>
        <v>151</v>
      </c>
      <c r="K149" s="43">
        <f t="shared" si="18"/>
        <v>130</v>
      </c>
      <c r="L149" s="47">
        <f t="shared" si="18"/>
        <v>170</v>
      </c>
    </row>
    <row r="150" spans="1:12" x14ac:dyDescent="0.25">
      <c r="B150" s="9"/>
    </row>
    <row r="151" spans="1:12" x14ac:dyDescent="0.25">
      <c r="B151" s="9"/>
    </row>
    <row r="152" spans="1:12" ht="21" x14ac:dyDescent="0.35">
      <c r="A152" s="172" t="s">
        <v>95</v>
      </c>
      <c r="B152" s="55"/>
      <c r="C152" s="54"/>
      <c r="D152" s="56"/>
      <c r="E152" s="56"/>
      <c r="F152" s="56"/>
      <c r="G152" s="56"/>
      <c r="H152" s="56"/>
      <c r="I152" s="56"/>
      <c r="J152" s="56"/>
      <c r="K152" s="56"/>
      <c r="L152" s="56"/>
    </row>
    <row r="153" spans="1:12" ht="15.75" thickBot="1" x14ac:dyDescent="0.3">
      <c r="A153" s="75"/>
      <c r="B153" s="76"/>
    </row>
    <row r="154" spans="1:12" s="10" customFormat="1" ht="65.25" x14ac:dyDescent="0.3">
      <c r="A154" s="173" t="s">
        <v>96</v>
      </c>
      <c r="B154" s="174" t="s">
        <v>97</v>
      </c>
      <c r="C154" s="175" t="s">
        <v>98</v>
      </c>
      <c r="D154" s="176" t="s">
        <v>99</v>
      </c>
      <c r="E154" s="177" t="s">
        <v>100</v>
      </c>
      <c r="F154" s="177" t="s">
        <v>101</v>
      </c>
      <c r="G154" s="178" t="s">
        <v>102</v>
      </c>
    </row>
    <row r="155" spans="1:12" ht="15" customHeight="1" x14ac:dyDescent="0.25">
      <c r="A155" s="623" t="s">
        <v>21</v>
      </c>
      <c r="B155" s="624"/>
      <c r="C155" s="29">
        <v>2014</v>
      </c>
      <c r="D155" s="30"/>
      <c r="E155" s="31"/>
      <c r="F155" s="31"/>
      <c r="G155" s="35"/>
    </row>
    <row r="156" spans="1:12" x14ac:dyDescent="0.25">
      <c r="A156" s="623"/>
      <c r="B156" s="624"/>
      <c r="C156" s="29">
        <v>2015</v>
      </c>
      <c r="D156" s="30"/>
      <c r="E156" s="31"/>
      <c r="F156" s="31"/>
      <c r="G156" s="35"/>
    </row>
    <row r="157" spans="1:12" x14ac:dyDescent="0.25">
      <c r="A157" s="623"/>
      <c r="B157" s="624"/>
      <c r="C157" s="29">
        <v>2016</v>
      </c>
      <c r="D157" s="30"/>
      <c r="E157" s="31"/>
      <c r="F157" s="31"/>
      <c r="G157" s="35"/>
    </row>
    <row r="158" spans="1:12" x14ac:dyDescent="0.25">
      <c r="A158" s="623"/>
      <c r="B158" s="624"/>
      <c r="C158" s="29">
        <v>2017</v>
      </c>
      <c r="D158" s="36"/>
      <c r="E158" s="37"/>
      <c r="F158" s="37"/>
      <c r="G158" s="40"/>
    </row>
    <row r="159" spans="1:12" x14ac:dyDescent="0.25">
      <c r="A159" s="623"/>
      <c r="B159" s="624"/>
      <c r="C159" s="29">
        <v>2018</v>
      </c>
      <c r="D159" s="30"/>
      <c r="E159" s="31"/>
      <c r="F159" s="31"/>
      <c r="G159" s="35"/>
    </row>
    <row r="160" spans="1:12" x14ac:dyDescent="0.25">
      <c r="A160" s="623"/>
      <c r="B160" s="624"/>
      <c r="C160" s="29">
        <v>2019</v>
      </c>
      <c r="D160" s="30"/>
      <c r="E160" s="31"/>
      <c r="F160" s="31"/>
      <c r="G160" s="35"/>
    </row>
    <row r="161" spans="1:9" x14ac:dyDescent="0.25">
      <c r="A161" s="623"/>
      <c r="B161" s="624"/>
      <c r="C161" s="29">
        <v>2020</v>
      </c>
      <c r="D161" s="179"/>
      <c r="E161" s="180"/>
      <c r="F161" s="180"/>
      <c r="G161" s="181"/>
    </row>
    <row r="162" spans="1:9" ht="15.75" thickBot="1" x14ac:dyDescent="0.3">
      <c r="A162" s="625"/>
      <c r="B162" s="626"/>
      <c r="C162" s="41" t="s">
        <v>13</v>
      </c>
      <c r="D162" s="42">
        <f>SUM(D155:D161)</f>
        <v>0</v>
      </c>
      <c r="E162" s="42">
        <f t="shared" ref="E162:G162" si="19">SUM(E155:E161)</f>
        <v>0</v>
      </c>
      <c r="F162" s="42">
        <f t="shared" si="19"/>
        <v>0</v>
      </c>
      <c r="G162" s="47">
        <f t="shared" si="19"/>
        <v>0</v>
      </c>
    </row>
    <row r="163" spans="1:9" x14ac:dyDescent="0.25">
      <c r="B163" s="9"/>
    </row>
    <row r="164" spans="1:9" ht="15.75" thickBot="1" x14ac:dyDescent="0.3">
      <c r="B164" s="9"/>
    </row>
    <row r="165" spans="1:9" ht="18.75" x14ac:dyDescent="0.3">
      <c r="A165" s="182" t="s">
        <v>103</v>
      </c>
      <c r="B165" s="183" t="s">
        <v>104</v>
      </c>
      <c r="C165" s="184">
        <v>2014</v>
      </c>
      <c r="D165" s="184">
        <v>2015</v>
      </c>
      <c r="E165" s="184">
        <v>2016</v>
      </c>
      <c r="F165" s="184">
        <v>2017</v>
      </c>
      <c r="G165" s="184">
        <v>2018</v>
      </c>
      <c r="H165" s="184">
        <v>2019</v>
      </c>
      <c r="I165" s="185">
        <v>2020</v>
      </c>
    </row>
    <row r="166" spans="1:9" ht="14.1" customHeight="1" x14ac:dyDescent="0.25">
      <c r="A166" s="186" t="s">
        <v>105</v>
      </c>
      <c r="B166" s="187"/>
      <c r="C166" s="188">
        <f>SUM(C167:C169)</f>
        <v>0</v>
      </c>
      <c r="D166" s="188">
        <f t="shared" ref="D166:I166" si="20">SUM(D167:D169)</f>
        <v>0</v>
      </c>
      <c r="E166" s="188">
        <f t="shared" si="20"/>
        <v>0</v>
      </c>
      <c r="F166" s="188">
        <f t="shared" si="20"/>
        <v>0</v>
      </c>
      <c r="G166" s="188">
        <f t="shared" si="20"/>
        <v>0</v>
      </c>
      <c r="H166" s="188">
        <f t="shared" si="20"/>
        <v>0</v>
      </c>
      <c r="I166" s="189">
        <f t="shared" si="20"/>
        <v>259354.95</v>
      </c>
    </row>
    <row r="167" spans="1:9" ht="15.75" x14ac:dyDescent="0.25">
      <c r="A167" s="190" t="s">
        <v>106</v>
      </c>
      <c r="B167" s="191"/>
      <c r="C167" s="65"/>
      <c r="D167" s="65"/>
      <c r="E167" s="65"/>
      <c r="F167" s="69"/>
      <c r="G167" s="65"/>
      <c r="H167" s="65"/>
      <c r="I167" s="193">
        <v>80357.36</v>
      </c>
    </row>
    <row r="168" spans="1:9" ht="15.75" x14ac:dyDescent="0.25">
      <c r="A168" s="190" t="s">
        <v>107</v>
      </c>
      <c r="B168" s="191"/>
      <c r="C168" s="65"/>
      <c r="D168" s="65"/>
      <c r="E168" s="65"/>
      <c r="F168" s="69"/>
      <c r="G168" s="65"/>
      <c r="H168" s="65"/>
      <c r="I168" s="193">
        <v>178997.59</v>
      </c>
    </row>
    <row r="169" spans="1:9" ht="15.75" x14ac:dyDescent="0.25">
      <c r="A169" s="190" t="s">
        <v>108</v>
      </c>
      <c r="B169" s="191"/>
      <c r="C169" s="65"/>
      <c r="D169" s="65"/>
      <c r="E169" s="65"/>
      <c r="F169" s="69"/>
      <c r="G169" s="65"/>
      <c r="H169" s="65"/>
      <c r="I169" s="193">
        <v>0</v>
      </c>
    </row>
    <row r="170" spans="1:9" ht="31.5" x14ac:dyDescent="0.25">
      <c r="A170" s="186" t="s">
        <v>109</v>
      </c>
      <c r="B170" s="191"/>
      <c r="C170" s="65"/>
      <c r="D170" s="65"/>
      <c r="E170" s="65"/>
      <c r="F170" s="69"/>
      <c r="G170" s="65"/>
      <c r="H170" s="65"/>
      <c r="I170" s="193">
        <v>263770.05</v>
      </c>
    </row>
    <row r="171" spans="1:9" ht="16.5" thickBot="1" x14ac:dyDescent="0.3">
      <c r="A171" s="195" t="s">
        <v>110</v>
      </c>
      <c r="B171" s="196"/>
      <c r="C171" s="197">
        <f t="shared" ref="C171:I171" si="21">C166+C170</f>
        <v>0</v>
      </c>
      <c r="D171" s="197">
        <f t="shared" si="21"/>
        <v>0</v>
      </c>
      <c r="E171" s="197">
        <f t="shared" si="21"/>
        <v>0</v>
      </c>
      <c r="F171" s="197">
        <f t="shared" si="21"/>
        <v>0</v>
      </c>
      <c r="G171" s="197">
        <f t="shared" si="21"/>
        <v>0</v>
      </c>
      <c r="H171" s="197">
        <f t="shared" si="21"/>
        <v>0</v>
      </c>
      <c r="I171" s="47">
        <f t="shared" si="21"/>
        <v>523125</v>
      </c>
    </row>
  </sheetData>
  <mergeCells count="49">
    <mergeCell ref="A142:B149"/>
    <mergeCell ref="A155:B162"/>
    <mergeCell ref="I129:O129"/>
    <mergeCell ref="A131:B138"/>
    <mergeCell ref="A140:A141"/>
    <mergeCell ref="B140:B141"/>
    <mergeCell ref="C140:C141"/>
    <mergeCell ref="D140:G140"/>
    <mergeCell ref="H140:L140"/>
    <mergeCell ref="C106:C107"/>
    <mergeCell ref="A108:B115"/>
    <mergeCell ref="A118:B125"/>
    <mergeCell ref="A129:A130"/>
    <mergeCell ref="B129:B130"/>
    <mergeCell ref="C129:C130"/>
    <mergeCell ref="A85:B92"/>
    <mergeCell ref="A94:A95"/>
    <mergeCell ref="B94:B95"/>
    <mergeCell ref="A96:B102"/>
    <mergeCell ref="A106:A107"/>
    <mergeCell ref="B106:B107"/>
    <mergeCell ref="D72:D73"/>
    <mergeCell ref="A74:B81"/>
    <mergeCell ref="A83:A84"/>
    <mergeCell ref="B83:B84"/>
    <mergeCell ref="C83:C84"/>
    <mergeCell ref="D83:D84"/>
    <mergeCell ref="A72:A73"/>
    <mergeCell ref="B72:B73"/>
    <mergeCell ref="C72:C73"/>
    <mergeCell ref="A50:B57"/>
    <mergeCell ref="A61:A62"/>
    <mergeCell ref="B61:B62"/>
    <mergeCell ref="C61:C62"/>
    <mergeCell ref="A63:B70"/>
    <mergeCell ref="D34:D35"/>
    <mergeCell ref="A36:B43"/>
    <mergeCell ref="A48:A49"/>
    <mergeCell ref="B48:B49"/>
    <mergeCell ref="C48:C49"/>
    <mergeCell ref="D48:D49"/>
    <mergeCell ref="A34:A35"/>
    <mergeCell ref="B34:B35"/>
    <mergeCell ref="C34:C35"/>
    <mergeCell ref="B10:B11"/>
    <mergeCell ref="C10:C11"/>
    <mergeCell ref="A12:B19"/>
    <mergeCell ref="C21:C22"/>
    <mergeCell ref="A23:B30"/>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S171"/>
  <sheetViews>
    <sheetView topLeftCell="B1" workbookViewId="0">
      <selection activeCell="D20" sqref="D20"/>
    </sheetView>
  </sheetViews>
  <sheetFormatPr defaultColWidth="8.85546875" defaultRowHeight="15" x14ac:dyDescent="0.25"/>
  <cols>
    <col min="1" max="1" width="87.28515625" customWidth="1"/>
    <col min="2" max="2" width="29.42578125" customWidth="1"/>
    <col min="3" max="3" width="15.7109375" customWidth="1"/>
    <col min="4" max="4" width="16.140625" customWidth="1"/>
    <col min="5" max="5" width="15.28515625" customWidth="1"/>
    <col min="6" max="6" width="18.42578125" customWidth="1"/>
    <col min="7" max="7" width="15.85546875" customWidth="1"/>
    <col min="8" max="8" width="16" customWidth="1"/>
    <col min="9" max="9" width="16.42578125" customWidth="1"/>
    <col min="10" max="10" width="17" customWidth="1"/>
    <col min="11" max="11" width="16.85546875" customWidth="1"/>
    <col min="12" max="12" width="17" customWidth="1"/>
    <col min="13" max="13" width="15.42578125" customWidth="1"/>
    <col min="14" max="14" width="14.85546875" customWidth="1"/>
    <col min="15" max="15" width="13.140625" customWidth="1"/>
    <col min="16" max="17" width="11.85546875" customWidth="1"/>
    <col min="18" max="18" width="12" customWidth="1"/>
  </cols>
  <sheetData>
    <row r="1" spans="1:17" s="1" customFormat="1" ht="31.5" x14ac:dyDescent="0.5">
      <c r="A1" s="1" t="s">
        <v>0</v>
      </c>
    </row>
    <row r="2" spans="1:17" s="2" customFormat="1" ht="15.75" x14ac:dyDescent="0.25"/>
    <row r="3" spans="1:17" s="2" customFormat="1" ht="15.75" x14ac:dyDescent="0.25">
      <c r="A3" s="3" t="s">
        <v>1</v>
      </c>
    </row>
    <row r="4" spans="1:17" s="2" customFormat="1" ht="15.75" x14ac:dyDescent="0.25">
      <c r="A4" s="4" t="s">
        <v>322</v>
      </c>
    </row>
    <row r="5" spans="1:17" s="2" customFormat="1" ht="15.75" x14ac:dyDescent="0.25">
      <c r="A5" s="5" t="s">
        <v>291</v>
      </c>
    </row>
    <row r="6" spans="1:17" s="2" customFormat="1" ht="15.75" x14ac:dyDescent="0.25"/>
    <row r="8" spans="1:17" ht="21" x14ac:dyDescent="0.35">
      <c r="A8" s="6" t="s">
        <v>3</v>
      </c>
      <c r="B8" s="7"/>
      <c r="C8" s="8"/>
      <c r="D8" s="8"/>
      <c r="E8" s="8"/>
      <c r="F8" s="8"/>
      <c r="G8" s="8"/>
      <c r="H8" s="8"/>
      <c r="I8" s="8"/>
      <c r="J8" s="8"/>
      <c r="K8" s="8"/>
      <c r="L8" s="8"/>
      <c r="M8" s="8"/>
      <c r="N8" s="8"/>
    </row>
    <row r="9" spans="1:17" ht="15.75" thickBot="1" x14ac:dyDescent="0.3">
      <c r="B9" s="9"/>
      <c r="O9" s="10"/>
      <c r="P9" s="10"/>
    </row>
    <row r="10" spans="1:17" s="10" customFormat="1" ht="18.75" x14ac:dyDescent="0.3">
      <c r="A10" s="11"/>
      <c r="B10" s="690" t="s">
        <v>4</v>
      </c>
      <c r="C10" s="692" t="s">
        <v>5</v>
      </c>
      <c r="D10" s="12"/>
      <c r="E10" s="13"/>
      <c r="F10" s="14" t="s">
        <v>6</v>
      </c>
      <c r="G10" s="15"/>
      <c r="H10" s="16"/>
      <c r="I10" s="17" t="s">
        <v>7</v>
      </c>
      <c r="J10" s="13"/>
      <c r="K10" s="13"/>
      <c r="L10" s="13"/>
      <c r="M10" s="13"/>
      <c r="N10" s="13"/>
      <c r="O10" s="18"/>
    </row>
    <row r="11" spans="1:17" s="10" customFormat="1" ht="90" customHeight="1" x14ac:dyDescent="0.3">
      <c r="A11" s="19" t="s">
        <v>8</v>
      </c>
      <c r="B11" s="691"/>
      <c r="C11" s="693"/>
      <c r="D11" s="20" t="s">
        <v>9</v>
      </c>
      <c r="E11" s="21" t="s">
        <v>10</v>
      </c>
      <c r="F11" s="22" t="s">
        <v>11</v>
      </c>
      <c r="G11" s="23" t="s">
        <v>12</v>
      </c>
      <c r="H11" s="24" t="s">
        <v>13</v>
      </c>
      <c r="I11" s="25" t="s">
        <v>14</v>
      </c>
      <c r="J11" s="26" t="s">
        <v>15</v>
      </c>
      <c r="K11" s="26" t="s">
        <v>16</v>
      </c>
      <c r="L11" s="27" t="s">
        <v>17</v>
      </c>
      <c r="M11" s="27" t="s">
        <v>18</v>
      </c>
      <c r="N11" s="27" t="s">
        <v>19</v>
      </c>
      <c r="O11" s="28" t="s">
        <v>20</v>
      </c>
    </row>
    <row r="12" spans="1:17" ht="15" customHeight="1" x14ac:dyDescent="0.25">
      <c r="A12" s="623" t="s">
        <v>323</v>
      </c>
      <c r="B12" s="624"/>
      <c r="C12" s="29">
        <v>2014</v>
      </c>
      <c r="D12" s="30"/>
      <c r="E12" s="31"/>
      <c r="F12" s="31"/>
      <c r="G12" s="32"/>
      <c r="H12" s="33">
        <f>SUM(D12:G12)</f>
        <v>0</v>
      </c>
      <c r="I12" s="34"/>
      <c r="J12" s="31"/>
      <c r="K12" s="31"/>
      <c r="L12" s="31"/>
      <c r="M12" s="31"/>
      <c r="N12" s="31"/>
      <c r="O12" s="35"/>
      <c r="P12" s="10"/>
      <c r="Q12" s="10"/>
    </row>
    <row r="13" spans="1:17" x14ac:dyDescent="0.25">
      <c r="A13" s="623"/>
      <c r="B13" s="624"/>
      <c r="C13" s="29">
        <v>2015</v>
      </c>
      <c r="D13" s="30"/>
      <c r="E13" s="31"/>
      <c r="F13" s="31"/>
      <c r="G13" s="32"/>
      <c r="H13" s="33">
        <f t="shared" ref="H13:H18" si="0">SUM(D13:G13)</f>
        <v>0</v>
      </c>
      <c r="I13" s="34"/>
      <c r="J13" s="31"/>
      <c r="K13" s="31"/>
      <c r="L13" s="31"/>
      <c r="M13" s="31"/>
      <c r="N13" s="31"/>
      <c r="O13" s="35"/>
      <c r="P13" s="10"/>
      <c r="Q13" s="10"/>
    </row>
    <row r="14" spans="1:17" x14ac:dyDescent="0.25">
      <c r="A14" s="623"/>
      <c r="B14" s="624"/>
      <c r="C14" s="29">
        <v>2016</v>
      </c>
      <c r="D14" s="30"/>
      <c r="E14" s="31"/>
      <c r="F14" s="31"/>
      <c r="G14" s="32"/>
      <c r="H14" s="33">
        <f t="shared" si="0"/>
        <v>0</v>
      </c>
      <c r="I14" s="34"/>
      <c r="J14" s="31"/>
      <c r="K14" s="31"/>
      <c r="L14" s="31"/>
      <c r="M14" s="31"/>
      <c r="N14" s="31"/>
      <c r="O14" s="35"/>
      <c r="P14" s="10"/>
      <c r="Q14" s="10"/>
    </row>
    <row r="15" spans="1:17" x14ac:dyDescent="0.25">
      <c r="A15" s="623"/>
      <c r="B15" s="624"/>
      <c r="C15" s="29">
        <v>2017</v>
      </c>
      <c r="D15" s="36"/>
      <c r="E15" s="37"/>
      <c r="F15" s="37"/>
      <c r="G15" s="38"/>
      <c r="H15" s="33">
        <f t="shared" si="0"/>
        <v>0</v>
      </c>
      <c r="I15" s="39"/>
      <c r="J15" s="37"/>
      <c r="K15" s="37"/>
      <c r="L15" s="37"/>
      <c r="M15" s="37"/>
      <c r="N15" s="37"/>
      <c r="O15" s="40"/>
      <c r="P15" s="10"/>
      <c r="Q15" s="10"/>
    </row>
    <row r="16" spans="1:17" x14ac:dyDescent="0.25">
      <c r="A16" s="623"/>
      <c r="B16" s="624"/>
      <c r="C16" s="29">
        <v>2018</v>
      </c>
      <c r="D16" s="30"/>
      <c r="E16" s="31"/>
      <c r="F16" s="31"/>
      <c r="G16" s="32"/>
      <c r="H16" s="33">
        <f t="shared" si="0"/>
        <v>0</v>
      </c>
      <c r="I16" s="34"/>
      <c r="J16" s="31"/>
      <c r="K16" s="31"/>
      <c r="L16" s="31"/>
      <c r="M16" s="31"/>
      <c r="N16" s="31"/>
      <c r="O16" s="35"/>
      <c r="P16" s="10"/>
      <c r="Q16" s="10"/>
    </row>
    <row r="17" spans="1:17" x14ac:dyDescent="0.25">
      <c r="A17" s="623"/>
      <c r="B17" s="624"/>
      <c r="C17" s="29">
        <v>2019</v>
      </c>
      <c r="D17" s="30"/>
      <c r="E17" s="31"/>
      <c r="F17" s="31"/>
      <c r="G17" s="32"/>
      <c r="H17" s="33">
        <f t="shared" si="0"/>
        <v>0</v>
      </c>
      <c r="I17" s="34"/>
      <c r="J17" s="31"/>
      <c r="K17" s="31"/>
      <c r="L17" s="31"/>
      <c r="M17" s="31"/>
      <c r="N17" s="31"/>
      <c r="O17" s="35"/>
      <c r="P17" s="10"/>
      <c r="Q17" s="10"/>
    </row>
    <row r="18" spans="1:17" x14ac:dyDescent="0.25">
      <c r="A18" s="623"/>
      <c r="B18" s="624"/>
      <c r="C18" s="29">
        <v>2020</v>
      </c>
      <c r="D18" s="30">
        <v>27</v>
      </c>
      <c r="E18" s="31"/>
      <c r="F18" s="31"/>
      <c r="G18" s="32"/>
      <c r="H18" s="33">
        <f t="shared" si="0"/>
        <v>27</v>
      </c>
      <c r="I18" s="34">
        <v>27</v>
      </c>
      <c r="J18" s="31"/>
      <c r="K18" s="31"/>
      <c r="L18" s="31"/>
      <c r="M18" s="31"/>
      <c r="N18" s="31"/>
      <c r="O18" s="35"/>
      <c r="P18" s="10"/>
      <c r="Q18" s="10"/>
    </row>
    <row r="19" spans="1:17" ht="77.25" customHeight="1" thickBot="1" x14ac:dyDescent="0.3">
      <c r="A19" s="625"/>
      <c r="B19" s="626"/>
      <c r="C19" s="41" t="s">
        <v>13</v>
      </c>
      <c r="D19" s="42">
        <f>SUM(D12:D18)</f>
        <v>27</v>
      </c>
      <c r="E19" s="43">
        <f>SUM(E12:E18)</f>
        <v>0</v>
      </c>
      <c r="F19" s="43">
        <f>SUM(F12:F18)</f>
        <v>0</v>
      </c>
      <c r="G19" s="44"/>
      <c r="H19" s="45">
        <f>SUM(D19:G19)</f>
        <v>27</v>
      </c>
      <c r="I19" s="43">
        <f t="shared" ref="I19:O19" si="1">SUM(I12:I18)</f>
        <v>27</v>
      </c>
      <c r="J19" s="46">
        <f t="shared" si="1"/>
        <v>0</v>
      </c>
      <c r="K19" s="43">
        <f t="shared" si="1"/>
        <v>0</v>
      </c>
      <c r="L19" s="43">
        <f t="shared" si="1"/>
        <v>0</v>
      </c>
      <c r="M19" s="43">
        <f t="shared" si="1"/>
        <v>0</v>
      </c>
      <c r="N19" s="43">
        <f t="shared" si="1"/>
        <v>0</v>
      </c>
      <c r="O19" s="47">
        <f t="shared" si="1"/>
        <v>0</v>
      </c>
      <c r="P19" s="10"/>
      <c r="Q19" s="10"/>
    </row>
    <row r="20" spans="1:17" ht="15.75" thickBot="1" x14ac:dyDescent="0.3">
      <c r="B20" s="9"/>
      <c r="D20" s="48"/>
      <c r="O20" s="10"/>
      <c r="P20" s="10"/>
    </row>
    <row r="21" spans="1:17" s="10" customFormat="1" ht="18.75" x14ac:dyDescent="0.3">
      <c r="A21" s="11"/>
      <c r="B21" s="49"/>
      <c r="C21" s="692" t="s">
        <v>5</v>
      </c>
      <c r="D21" s="12"/>
      <c r="E21" s="13"/>
      <c r="F21" s="14" t="s">
        <v>6</v>
      </c>
      <c r="G21" s="15"/>
      <c r="H21" s="16"/>
    </row>
    <row r="22" spans="1:17" s="10" customFormat="1" ht="44.25" customHeight="1" x14ac:dyDescent="0.3">
      <c r="A22" s="50" t="s">
        <v>22</v>
      </c>
      <c r="B22" s="498" t="s">
        <v>23</v>
      </c>
      <c r="C22" s="693"/>
      <c r="D22" s="20" t="s">
        <v>9</v>
      </c>
      <c r="E22" s="22" t="s">
        <v>10</v>
      </c>
      <c r="F22" s="22" t="s">
        <v>11</v>
      </c>
      <c r="G22" s="23" t="s">
        <v>12</v>
      </c>
      <c r="H22" s="24" t="s">
        <v>13</v>
      </c>
    </row>
    <row r="23" spans="1:17" ht="15" customHeight="1" x14ac:dyDescent="0.25">
      <c r="A23" s="630" t="s">
        <v>324</v>
      </c>
      <c r="B23" s="646"/>
      <c r="C23" s="29">
        <v>2014</v>
      </c>
      <c r="D23" s="30"/>
      <c r="E23" s="31"/>
      <c r="F23" s="31"/>
      <c r="G23" s="32"/>
      <c r="H23" s="33">
        <f>SUM(D23:G23)</f>
        <v>0</v>
      </c>
    </row>
    <row r="24" spans="1:17" x14ac:dyDescent="0.25">
      <c r="A24" s="630"/>
      <c r="B24" s="646"/>
      <c r="C24" s="29">
        <v>2015</v>
      </c>
      <c r="D24" s="30"/>
      <c r="E24" s="31"/>
      <c r="F24" s="31"/>
      <c r="G24" s="32"/>
      <c r="H24" s="33">
        <f t="shared" ref="H24:H29" si="2">SUM(D24:G24)</f>
        <v>0</v>
      </c>
    </row>
    <row r="25" spans="1:17" x14ac:dyDescent="0.25">
      <c r="A25" s="630"/>
      <c r="B25" s="646"/>
      <c r="C25" s="29">
        <v>2016</v>
      </c>
      <c r="D25" s="30"/>
      <c r="E25" s="31"/>
      <c r="F25" s="31"/>
      <c r="G25" s="32"/>
      <c r="H25" s="33">
        <f t="shared" si="2"/>
        <v>0</v>
      </c>
    </row>
    <row r="26" spans="1:17" x14ac:dyDescent="0.25">
      <c r="A26" s="630"/>
      <c r="B26" s="646"/>
      <c r="C26" s="29">
        <v>2017</v>
      </c>
      <c r="D26" s="36"/>
      <c r="E26" s="37"/>
      <c r="F26" s="37"/>
      <c r="G26" s="38"/>
      <c r="H26" s="33">
        <f t="shared" si="2"/>
        <v>0</v>
      </c>
    </row>
    <row r="27" spans="1:17" x14ac:dyDescent="0.25">
      <c r="A27" s="630"/>
      <c r="B27" s="646"/>
      <c r="C27" s="29">
        <v>2018</v>
      </c>
      <c r="D27" s="30"/>
      <c r="E27" s="31"/>
      <c r="F27" s="31"/>
      <c r="G27" s="32"/>
      <c r="H27" s="33">
        <f t="shared" si="2"/>
        <v>0</v>
      </c>
    </row>
    <row r="28" spans="1:17" x14ac:dyDescent="0.25">
      <c r="A28" s="630"/>
      <c r="B28" s="646"/>
      <c r="C28" s="29">
        <v>2019</v>
      </c>
      <c r="D28" s="30"/>
      <c r="E28" s="31"/>
      <c r="F28" s="31"/>
      <c r="G28" s="32"/>
      <c r="H28" s="33">
        <f t="shared" si="2"/>
        <v>0</v>
      </c>
    </row>
    <row r="29" spans="1:17" x14ac:dyDescent="0.25">
      <c r="A29" s="630"/>
      <c r="B29" s="646"/>
      <c r="C29" s="29">
        <v>2020</v>
      </c>
      <c r="D29" s="30">
        <v>1778</v>
      </c>
      <c r="E29" s="31"/>
      <c r="F29" s="31"/>
      <c r="G29" s="32"/>
      <c r="H29" s="33">
        <f t="shared" si="2"/>
        <v>1778</v>
      </c>
    </row>
    <row r="30" spans="1:17" ht="81" customHeight="1" thickBot="1" x14ac:dyDescent="0.3">
      <c r="A30" s="647"/>
      <c r="B30" s="648"/>
      <c r="C30" s="41" t="s">
        <v>13</v>
      </c>
      <c r="D30" s="42">
        <f>SUM(D23:D29)</f>
        <v>1778</v>
      </c>
      <c r="E30" s="43">
        <f>SUM(E23:E29)</f>
        <v>0</v>
      </c>
      <c r="F30" s="43">
        <f>SUM(F23:F29)</f>
        <v>0</v>
      </c>
      <c r="G30" s="43">
        <f>SUM(G23:G29)</f>
        <v>0</v>
      </c>
      <c r="H30" s="45">
        <f t="shared" ref="H30" si="3">SUM(D30:F30)</f>
        <v>1778</v>
      </c>
    </row>
    <row r="31" spans="1:17" x14ac:dyDescent="0.25">
      <c r="A31" s="52"/>
      <c r="B31" s="53"/>
      <c r="D31" s="48"/>
    </row>
    <row r="32" spans="1:17" ht="21" x14ac:dyDescent="0.35">
      <c r="A32" s="54" t="s">
        <v>24</v>
      </c>
      <c r="B32" s="55"/>
      <c r="C32" s="54"/>
      <c r="D32" s="56"/>
      <c r="E32" s="56"/>
      <c r="F32" s="56"/>
      <c r="G32" s="56"/>
      <c r="H32" s="56"/>
      <c r="I32" s="56"/>
      <c r="J32" s="56"/>
      <c r="K32" s="56"/>
      <c r="L32" s="56"/>
      <c r="M32" s="56"/>
      <c r="N32" s="56"/>
      <c r="O32" s="56"/>
    </row>
    <row r="33" spans="1:13" ht="15.75" thickBot="1" x14ac:dyDescent="0.3">
      <c r="B33" s="9"/>
    </row>
    <row r="34" spans="1:13" ht="21" customHeight="1" x14ac:dyDescent="0.25">
      <c r="A34" s="684" t="s">
        <v>25</v>
      </c>
      <c r="B34" s="686" t="s">
        <v>26</v>
      </c>
      <c r="C34" s="688" t="s">
        <v>5</v>
      </c>
      <c r="D34" s="670" t="s">
        <v>27</v>
      </c>
      <c r="E34" s="57" t="s">
        <v>7</v>
      </c>
      <c r="F34" s="58"/>
      <c r="G34" s="58"/>
      <c r="H34" s="58"/>
      <c r="I34" s="58"/>
      <c r="J34" s="58"/>
      <c r="K34" s="59"/>
    </row>
    <row r="35" spans="1:13" ht="98.25" customHeight="1" x14ac:dyDescent="0.25">
      <c r="A35" s="685"/>
      <c r="B35" s="687"/>
      <c r="C35" s="689"/>
      <c r="D35" s="671"/>
      <c r="E35" s="60" t="s">
        <v>14</v>
      </c>
      <c r="F35" s="61" t="s">
        <v>15</v>
      </c>
      <c r="G35" s="61" t="s">
        <v>16</v>
      </c>
      <c r="H35" s="62" t="s">
        <v>17</v>
      </c>
      <c r="I35" s="62" t="s">
        <v>28</v>
      </c>
      <c r="J35" s="63" t="s">
        <v>19</v>
      </c>
      <c r="K35" s="64" t="s">
        <v>20</v>
      </c>
    </row>
    <row r="36" spans="1:13" ht="15" customHeight="1" x14ac:dyDescent="0.25">
      <c r="A36" s="623" t="s">
        <v>325</v>
      </c>
      <c r="B36" s="624"/>
      <c r="C36" s="29">
        <v>2014</v>
      </c>
      <c r="D36" s="65"/>
      <c r="E36" s="66"/>
      <c r="F36" s="67"/>
      <c r="G36" s="67"/>
      <c r="H36" s="67"/>
      <c r="I36" s="67"/>
      <c r="J36" s="67"/>
      <c r="K36" s="68"/>
    </row>
    <row r="37" spans="1:13" x14ac:dyDescent="0.25">
      <c r="A37" s="623"/>
      <c r="B37" s="624"/>
      <c r="C37" s="29">
        <v>2015</v>
      </c>
      <c r="D37" s="65"/>
      <c r="E37" s="34"/>
      <c r="F37" s="31"/>
      <c r="G37" s="31"/>
      <c r="H37" s="31"/>
      <c r="I37" s="31"/>
      <c r="J37" s="31"/>
      <c r="K37" s="35"/>
    </row>
    <row r="38" spans="1:13" x14ac:dyDescent="0.25">
      <c r="A38" s="623"/>
      <c r="B38" s="624"/>
      <c r="C38" s="29">
        <v>2016</v>
      </c>
      <c r="D38" s="65"/>
      <c r="E38" s="34"/>
      <c r="F38" s="31"/>
      <c r="G38" s="31"/>
      <c r="H38" s="31"/>
      <c r="I38" s="31"/>
      <c r="J38" s="31"/>
      <c r="K38" s="35"/>
    </row>
    <row r="39" spans="1:13" x14ac:dyDescent="0.25">
      <c r="A39" s="623"/>
      <c r="B39" s="624"/>
      <c r="C39" s="29">
        <v>2017</v>
      </c>
      <c r="D39" s="69"/>
      <c r="E39" s="39"/>
      <c r="F39" s="37"/>
      <c r="G39" s="37"/>
      <c r="H39" s="37"/>
      <c r="I39" s="37"/>
      <c r="J39" s="37"/>
      <c r="K39" s="40"/>
    </row>
    <row r="40" spans="1:13" x14ac:dyDescent="0.25">
      <c r="A40" s="623"/>
      <c r="B40" s="624"/>
      <c r="C40" s="29">
        <v>2018</v>
      </c>
      <c r="D40" s="65"/>
      <c r="E40" s="34"/>
      <c r="F40" s="31"/>
      <c r="G40" s="31"/>
      <c r="H40" s="31"/>
      <c r="I40" s="31"/>
      <c r="J40" s="31"/>
      <c r="K40" s="35"/>
    </row>
    <row r="41" spans="1:13" x14ac:dyDescent="0.25">
      <c r="A41" s="623"/>
      <c r="B41" s="624"/>
      <c r="C41" s="29">
        <v>2019</v>
      </c>
      <c r="D41" s="65"/>
      <c r="E41" s="34"/>
      <c r="F41" s="31"/>
      <c r="G41" s="31"/>
      <c r="H41" s="31"/>
      <c r="I41" s="31"/>
      <c r="J41" s="31"/>
      <c r="K41" s="35"/>
    </row>
    <row r="42" spans="1:13" ht="17.25" customHeight="1" x14ac:dyDescent="0.25">
      <c r="A42" s="623"/>
      <c r="B42" s="624"/>
      <c r="C42" s="29">
        <v>2020</v>
      </c>
      <c r="D42" s="65">
        <v>44</v>
      </c>
      <c r="E42" s="34">
        <v>44</v>
      </c>
      <c r="F42" s="31"/>
      <c r="G42" s="31"/>
      <c r="H42" s="31"/>
      <c r="I42" s="31"/>
      <c r="J42" s="31"/>
      <c r="K42" s="35"/>
    </row>
    <row r="43" spans="1:13" ht="35.25" customHeight="1" thickBot="1" x14ac:dyDescent="0.3">
      <c r="A43" s="625"/>
      <c r="B43" s="626"/>
      <c r="C43" s="41" t="s">
        <v>13</v>
      </c>
      <c r="D43" s="70">
        <f>SUM(D36:D42)</f>
        <v>44</v>
      </c>
      <c r="E43" s="46">
        <f t="shared" ref="E43:J43" si="4">SUM(E36:E42)</f>
        <v>44</v>
      </c>
      <c r="F43" s="43">
        <f t="shared" si="4"/>
        <v>0</v>
      </c>
      <c r="G43" s="43">
        <f t="shared" si="4"/>
        <v>0</v>
      </c>
      <c r="H43" s="43">
        <f t="shared" si="4"/>
        <v>0</v>
      </c>
      <c r="I43" s="43">
        <f t="shared" si="4"/>
        <v>0</v>
      </c>
      <c r="J43" s="43">
        <f t="shared" si="4"/>
        <v>0</v>
      </c>
      <c r="K43" s="47">
        <f>SUM(K36:K42)</f>
        <v>0</v>
      </c>
    </row>
    <row r="44" spans="1:13" x14ac:dyDescent="0.25">
      <c r="B44" s="9"/>
    </row>
    <row r="45" spans="1:13" x14ac:dyDescent="0.25">
      <c r="B45" s="9"/>
    </row>
    <row r="46" spans="1:13" ht="21" x14ac:dyDescent="0.35">
      <c r="A46" s="71" t="s">
        <v>30</v>
      </c>
      <c r="B46" s="72"/>
      <c r="C46" s="71"/>
      <c r="D46" s="73"/>
      <c r="E46" s="73"/>
      <c r="F46" s="73"/>
      <c r="G46" s="73"/>
      <c r="H46" s="73"/>
      <c r="I46" s="73"/>
      <c r="J46" s="73"/>
      <c r="K46" s="73"/>
      <c r="L46" s="74"/>
      <c r="M46" s="74"/>
    </row>
    <row r="47" spans="1:13" ht="14.25" customHeight="1" thickBot="1" x14ac:dyDescent="0.3">
      <c r="A47" s="75"/>
      <c r="B47" s="76"/>
    </row>
    <row r="48" spans="1:13" ht="14.25" customHeight="1" x14ac:dyDescent="0.25">
      <c r="A48" s="676" t="s">
        <v>31</v>
      </c>
      <c r="B48" s="678" t="s">
        <v>32</v>
      </c>
      <c r="C48" s="680" t="s">
        <v>5</v>
      </c>
      <c r="D48" s="682" t="s">
        <v>33</v>
      </c>
      <c r="E48" s="77" t="s">
        <v>7</v>
      </c>
      <c r="F48" s="78"/>
      <c r="G48" s="78"/>
      <c r="H48" s="78"/>
      <c r="I48" s="78"/>
      <c r="J48" s="78"/>
      <c r="K48" s="79"/>
    </row>
    <row r="49" spans="1:14" s="10" customFormat="1" ht="117" customHeight="1" x14ac:dyDescent="0.25">
      <c r="A49" s="677"/>
      <c r="B49" s="679"/>
      <c r="C49" s="681"/>
      <c r="D49" s="683"/>
      <c r="E49" s="80" t="s">
        <v>14</v>
      </c>
      <c r="F49" s="81" t="s">
        <v>15</v>
      </c>
      <c r="G49" s="81" t="s">
        <v>16</v>
      </c>
      <c r="H49" s="82" t="s">
        <v>17</v>
      </c>
      <c r="I49" s="82" t="s">
        <v>28</v>
      </c>
      <c r="J49" s="83" t="s">
        <v>19</v>
      </c>
      <c r="K49" s="84" t="s">
        <v>20</v>
      </c>
    </row>
    <row r="50" spans="1:14" ht="15" customHeight="1" x14ac:dyDescent="0.25">
      <c r="A50" s="630" t="s">
        <v>21</v>
      </c>
      <c r="B50" s="646"/>
      <c r="C50" s="29">
        <v>2014</v>
      </c>
      <c r="D50" s="85"/>
      <c r="E50" s="34"/>
      <c r="F50" s="31"/>
      <c r="G50" s="31"/>
      <c r="H50" s="31"/>
      <c r="I50" s="31"/>
      <c r="J50" s="31"/>
      <c r="K50" s="35"/>
    </row>
    <row r="51" spans="1:14" x14ac:dyDescent="0.25">
      <c r="A51" s="630"/>
      <c r="B51" s="646"/>
      <c r="C51" s="29">
        <v>2015</v>
      </c>
      <c r="D51" s="85"/>
      <c r="E51" s="34"/>
      <c r="F51" s="31"/>
      <c r="G51" s="31"/>
      <c r="H51" s="31"/>
      <c r="I51" s="31"/>
      <c r="J51" s="31"/>
      <c r="K51" s="35"/>
    </row>
    <row r="52" spans="1:14" x14ac:dyDescent="0.25">
      <c r="A52" s="630"/>
      <c r="B52" s="646"/>
      <c r="C52" s="29">
        <v>2016</v>
      </c>
      <c r="D52" s="85"/>
      <c r="E52" s="34"/>
      <c r="F52" s="31"/>
      <c r="G52" s="31"/>
      <c r="H52" s="31"/>
      <c r="I52" s="31"/>
      <c r="J52" s="31"/>
      <c r="K52" s="35"/>
    </row>
    <row r="53" spans="1:14" x14ac:dyDescent="0.25">
      <c r="A53" s="630"/>
      <c r="B53" s="646"/>
      <c r="C53" s="29">
        <v>2017</v>
      </c>
      <c r="D53" s="86"/>
      <c r="E53" s="39"/>
      <c r="F53" s="37"/>
      <c r="G53" s="37"/>
      <c r="H53" s="37"/>
      <c r="I53" s="37"/>
      <c r="J53" s="37"/>
      <c r="K53" s="40"/>
    </row>
    <row r="54" spans="1:14" x14ac:dyDescent="0.25">
      <c r="A54" s="630"/>
      <c r="B54" s="646"/>
      <c r="C54" s="29">
        <v>2018</v>
      </c>
      <c r="D54" s="85"/>
      <c r="E54" s="34"/>
      <c r="F54" s="31"/>
      <c r="G54" s="31"/>
      <c r="H54" s="31"/>
      <c r="I54" s="31"/>
      <c r="J54" s="31"/>
      <c r="K54" s="35"/>
    </row>
    <row r="55" spans="1:14" x14ac:dyDescent="0.25">
      <c r="A55" s="630"/>
      <c r="B55" s="646"/>
      <c r="C55" s="29">
        <v>2019</v>
      </c>
      <c r="D55" s="85"/>
      <c r="E55" s="34"/>
      <c r="F55" s="31"/>
      <c r="G55" s="31"/>
      <c r="H55" s="31"/>
      <c r="I55" s="31"/>
      <c r="J55" s="31"/>
      <c r="K55" s="35"/>
    </row>
    <row r="56" spans="1:14" x14ac:dyDescent="0.25">
      <c r="A56" s="630"/>
      <c r="B56" s="646"/>
      <c r="C56" s="29">
        <v>2020</v>
      </c>
      <c r="D56" s="85"/>
      <c r="E56" s="34"/>
      <c r="F56" s="31"/>
      <c r="G56" s="31"/>
      <c r="H56" s="31"/>
      <c r="I56" s="31"/>
      <c r="J56" s="31"/>
      <c r="K56" s="35"/>
    </row>
    <row r="57" spans="1:14" ht="94.9" customHeight="1" thickBot="1" x14ac:dyDescent="0.3">
      <c r="A57" s="647"/>
      <c r="B57" s="648"/>
      <c r="C57" s="41" t="s">
        <v>13</v>
      </c>
      <c r="D57" s="87">
        <f t="shared" ref="D57:I57" si="5">SUM(D50:D56)</f>
        <v>0</v>
      </c>
      <c r="E57" s="46">
        <f t="shared" si="5"/>
        <v>0</v>
      </c>
      <c r="F57" s="43">
        <f t="shared" si="5"/>
        <v>0</v>
      </c>
      <c r="G57" s="43">
        <f t="shared" si="5"/>
        <v>0</v>
      </c>
      <c r="H57" s="43">
        <f t="shared" si="5"/>
        <v>0</v>
      </c>
      <c r="I57" s="43">
        <f t="shared" si="5"/>
        <v>0</v>
      </c>
      <c r="J57" s="43">
        <f>SUM(J50:J56)</f>
        <v>0</v>
      </c>
      <c r="K57" s="47">
        <f>SUM(K50:K56)</f>
        <v>0</v>
      </c>
    </row>
    <row r="58" spans="1:14" x14ac:dyDescent="0.25">
      <c r="B58" s="9"/>
    </row>
    <row r="59" spans="1:14" ht="21" x14ac:dyDescent="0.35">
      <c r="A59" s="88" t="s">
        <v>34</v>
      </c>
      <c r="B59" s="89"/>
      <c r="C59" s="88"/>
      <c r="D59" s="90"/>
      <c r="E59" s="90"/>
      <c r="F59" s="90"/>
      <c r="G59" s="90"/>
      <c r="H59" s="90"/>
      <c r="I59" s="90"/>
      <c r="J59" s="90"/>
      <c r="K59" s="90"/>
      <c r="L59" s="90"/>
      <c r="M59" s="10"/>
    </row>
    <row r="60" spans="1:14" ht="15" customHeight="1" thickBot="1" x14ac:dyDescent="0.4">
      <c r="A60" s="91"/>
      <c r="B60" s="76"/>
      <c r="M60" s="10"/>
    </row>
    <row r="61" spans="1:14" s="10" customFormat="1" x14ac:dyDescent="0.25">
      <c r="A61" s="665" t="s">
        <v>35</v>
      </c>
      <c r="B61" s="657" t="s">
        <v>36</v>
      </c>
      <c r="C61" s="666" t="s">
        <v>5</v>
      </c>
      <c r="D61" s="92"/>
      <c r="E61" s="93"/>
      <c r="F61" s="94" t="s">
        <v>37</v>
      </c>
      <c r="G61" s="95"/>
      <c r="H61" s="95"/>
      <c r="I61" s="95"/>
      <c r="J61" s="95"/>
      <c r="K61" s="95"/>
      <c r="L61" s="96"/>
      <c r="N61" s="97"/>
    </row>
    <row r="62" spans="1:14" s="10" customFormat="1" ht="90" customHeight="1" x14ac:dyDescent="0.25">
      <c r="A62" s="656"/>
      <c r="B62" s="658"/>
      <c r="C62" s="667"/>
      <c r="D62" s="98" t="s">
        <v>38</v>
      </c>
      <c r="E62" s="99" t="s">
        <v>39</v>
      </c>
      <c r="F62" s="100" t="s">
        <v>14</v>
      </c>
      <c r="G62" s="101" t="s">
        <v>15</v>
      </c>
      <c r="H62" s="101" t="s">
        <v>16</v>
      </c>
      <c r="I62" s="102" t="s">
        <v>17</v>
      </c>
      <c r="J62" s="102" t="s">
        <v>28</v>
      </c>
      <c r="K62" s="103" t="s">
        <v>19</v>
      </c>
      <c r="L62" s="104" t="s">
        <v>20</v>
      </c>
    </row>
    <row r="63" spans="1:14" x14ac:dyDescent="0.25">
      <c r="A63" s="630" t="s">
        <v>21</v>
      </c>
      <c r="B63" s="646"/>
      <c r="C63" s="29">
        <v>2014</v>
      </c>
      <c r="D63" s="30"/>
      <c r="E63" s="31"/>
      <c r="F63" s="34"/>
      <c r="G63" s="31"/>
      <c r="H63" s="31"/>
      <c r="I63" s="31"/>
      <c r="J63" s="31"/>
      <c r="K63" s="31"/>
      <c r="L63" s="35"/>
      <c r="M63" s="10"/>
    </row>
    <row r="64" spans="1:14" x14ac:dyDescent="0.25">
      <c r="A64" s="630"/>
      <c r="B64" s="646"/>
      <c r="C64" s="29">
        <v>2015</v>
      </c>
      <c r="D64" s="30"/>
      <c r="E64" s="31"/>
      <c r="F64" s="34"/>
      <c r="G64" s="31"/>
      <c r="H64" s="31"/>
      <c r="I64" s="31"/>
      <c r="J64" s="31"/>
      <c r="K64" s="31"/>
      <c r="L64" s="35"/>
      <c r="M64" s="10"/>
    </row>
    <row r="65" spans="1:13" x14ac:dyDescent="0.25">
      <c r="A65" s="630"/>
      <c r="B65" s="646"/>
      <c r="C65" s="29">
        <v>2016</v>
      </c>
      <c r="D65" s="30"/>
      <c r="E65" s="31"/>
      <c r="F65" s="34"/>
      <c r="G65" s="31"/>
      <c r="H65" s="31"/>
      <c r="I65" s="31"/>
      <c r="J65" s="31"/>
      <c r="K65" s="31"/>
      <c r="L65" s="35"/>
      <c r="M65" s="10"/>
    </row>
    <row r="66" spans="1:13" x14ac:dyDescent="0.25">
      <c r="A66" s="630"/>
      <c r="B66" s="646"/>
      <c r="C66" s="29">
        <v>2017</v>
      </c>
      <c r="D66" s="36"/>
      <c r="E66" s="37"/>
      <c r="F66" s="39"/>
      <c r="G66" s="37"/>
      <c r="H66" s="37"/>
      <c r="I66" s="37"/>
      <c r="J66" s="37"/>
      <c r="K66" s="37"/>
      <c r="L66" s="40"/>
      <c r="M66" s="10"/>
    </row>
    <row r="67" spans="1:13" x14ac:dyDescent="0.25">
      <c r="A67" s="630"/>
      <c r="B67" s="646"/>
      <c r="C67" s="29">
        <v>2018</v>
      </c>
      <c r="D67" s="30"/>
      <c r="E67" s="31"/>
      <c r="F67" s="34"/>
      <c r="G67" s="31"/>
      <c r="H67" s="31"/>
      <c r="I67" s="31"/>
      <c r="J67" s="31"/>
      <c r="K67" s="31"/>
      <c r="L67" s="35"/>
      <c r="M67" s="10"/>
    </row>
    <row r="68" spans="1:13" x14ac:dyDescent="0.25">
      <c r="A68" s="630"/>
      <c r="B68" s="646"/>
      <c r="C68" s="29">
        <v>2019</v>
      </c>
      <c r="D68" s="30"/>
      <c r="E68" s="31"/>
      <c r="F68" s="34"/>
      <c r="G68" s="31"/>
      <c r="H68" s="31"/>
      <c r="I68" s="31"/>
      <c r="J68" s="31"/>
      <c r="K68" s="31"/>
      <c r="L68" s="35"/>
      <c r="M68" s="10"/>
    </row>
    <row r="69" spans="1:13" x14ac:dyDescent="0.25">
      <c r="A69" s="630"/>
      <c r="B69" s="646"/>
      <c r="C69" s="29">
        <v>2020</v>
      </c>
      <c r="D69" s="30"/>
      <c r="E69" s="31"/>
      <c r="F69" s="34"/>
      <c r="G69" s="31"/>
      <c r="H69" s="31"/>
      <c r="I69" s="31"/>
      <c r="J69" s="31"/>
      <c r="K69" s="31"/>
      <c r="L69" s="35"/>
      <c r="M69" s="10"/>
    </row>
    <row r="70" spans="1:13" ht="33" customHeight="1" thickBot="1" x14ac:dyDescent="0.3">
      <c r="A70" s="647"/>
      <c r="B70" s="648"/>
      <c r="C70" s="41" t="s">
        <v>13</v>
      </c>
      <c r="D70" s="42">
        <f t="shared" ref="D70:K70" si="6">SUM(D63:D69)</f>
        <v>0</v>
      </c>
      <c r="E70" s="43">
        <f t="shared" si="6"/>
        <v>0</v>
      </c>
      <c r="F70" s="46">
        <f t="shared" si="6"/>
        <v>0</v>
      </c>
      <c r="G70" s="43">
        <f t="shared" si="6"/>
        <v>0</v>
      </c>
      <c r="H70" s="43">
        <f t="shared" si="6"/>
        <v>0</v>
      </c>
      <c r="I70" s="43">
        <f t="shared" si="6"/>
        <v>0</v>
      </c>
      <c r="J70" s="43">
        <f t="shared" si="6"/>
        <v>0</v>
      </c>
      <c r="K70" s="43">
        <f t="shared" si="6"/>
        <v>0</v>
      </c>
      <c r="L70" s="47">
        <f>SUM(L63:L69)</f>
        <v>0</v>
      </c>
      <c r="M70" s="10"/>
    </row>
    <row r="71" spans="1:13" ht="15.75" thickBot="1" x14ac:dyDescent="0.3">
      <c r="A71" s="105"/>
      <c r="B71" s="106"/>
      <c r="D71" s="48"/>
    </row>
    <row r="72" spans="1:13" s="10" customFormat="1" ht="18.95" customHeight="1" x14ac:dyDescent="0.25">
      <c r="A72" s="665" t="s">
        <v>40</v>
      </c>
      <c r="B72" s="657" t="s">
        <v>41</v>
      </c>
      <c r="C72" s="666" t="s">
        <v>5</v>
      </c>
      <c r="D72" s="663" t="s">
        <v>42</v>
      </c>
      <c r="E72" s="94" t="s">
        <v>43</v>
      </c>
      <c r="F72" s="95"/>
      <c r="G72" s="95"/>
      <c r="H72" s="95"/>
      <c r="I72" s="95"/>
      <c r="J72" s="95"/>
      <c r="K72" s="96"/>
      <c r="L72"/>
      <c r="M72" s="97"/>
    </row>
    <row r="73" spans="1:13" s="10" customFormat="1" ht="93.75" customHeight="1" x14ac:dyDescent="0.25">
      <c r="A73" s="656"/>
      <c r="B73" s="658"/>
      <c r="C73" s="667"/>
      <c r="D73" s="664"/>
      <c r="E73" s="100" t="s">
        <v>14</v>
      </c>
      <c r="F73" s="227" t="s">
        <v>15</v>
      </c>
      <c r="G73" s="101" t="s">
        <v>16</v>
      </c>
      <c r="H73" s="102" t="s">
        <v>17</v>
      </c>
      <c r="I73" s="102" t="s">
        <v>28</v>
      </c>
      <c r="J73" s="103" t="s">
        <v>19</v>
      </c>
      <c r="K73" s="104" t="s">
        <v>20</v>
      </c>
      <c r="L73"/>
    </row>
    <row r="74" spans="1:13" ht="15" customHeight="1" x14ac:dyDescent="0.25">
      <c r="A74" s="630" t="s">
        <v>21</v>
      </c>
      <c r="B74" s="646"/>
      <c r="C74" s="29">
        <v>2014</v>
      </c>
      <c r="D74" s="31"/>
      <c r="E74" s="34"/>
      <c r="F74" s="31"/>
      <c r="G74" s="31"/>
      <c r="H74" s="31"/>
      <c r="I74" s="31"/>
      <c r="J74" s="31"/>
      <c r="K74" s="35"/>
    </row>
    <row r="75" spans="1:13" x14ac:dyDescent="0.25">
      <c r="A75" s="630"/>
      <c r="B75" s="646"/>
      <c r="C75" s="29">
        <v>2015</v>
      </c>
      <c r="D75" s="31"/>
      <c r="E75" s="34"/>
      <c r="F75" s="31"/>
      <c r="G75" s="31"/>
      <c r="H75" s="31"/>
      <c r="I75" s="31"/>
      <c r="J75" s="31"/>
      <c r="K75" s="35"/>
    </row>
    <row r="76" spans="1:13" x14ac:dyDescent="0.25">
      <c r="A76" s="630"/>
      <c r="B76" s="646"/>
      <c r="C76" s="29">
        <v>2016</v>
      </c>
      <c r="D76" s="31"/>
      <c r="E76" s="34"/>
      <c r="F76" s="31"/>
      <c r="G76" s="31"/>
      <c r="H76" s="31"/>
      <c r="I76" s="31"/>
      <c r="J76" s="31"/>
      <c r="K76" s="35"/>
    </row>
    <row r="77" spans="1:13" x14ac:dyDescent="0.25">
      <c r="A77" s="630"/>
      <c r="B77" s="646"/>
      <c r="C77" s="29">
        <v>2017</v>
      </c>
      <c r="D77" s="37"/>
      <c r="E77" s="39"/>
      <c r="F77" s="37"/>
      <c r="G77" s="37"/>
      <c r="H77" s="37"/>
      <c r="I77" s="37"/>
      <c r="J77" s="37"/>
      <c r="K77" s="40"/>
    </row>
    <row r="78" spans="1:13" x14ac:dyDescent="0.25">
      <c r="A78" s="630"/>
      <c r="B78" s="646"/>
      <c r="C78" s="29">
        <v>2018</v>
      </c>
      <c r="D78" s="31"/>
      <c r="E78" s="34"/>
      <c r="F78" s="31"/>
      <c r="G78" s="31"/>
      <c r="H78" s="31"/>
      <c r="I78" s="31"/>
      <c r="J78" s="31"/>
      <c r="K78" s="35"/>
    </row>
    <row r="79" spans="1:13" x14ac:dyDescent="0.25">
      <c r="A79" s="630"/>
      <c r="B79" s="646"/>
      <c r="C79" s="29">
        <v>2019</v>
      </c>
      <c r="D79" s="31"/>
      <c r="E79" s="34"/>
      <c r="F79" s="31"/>
      <c r="G79" s="31"/>
      <c r="H79" s="31"/>
      <c r="I79" s="31"/>
      <c r="J79" s="31"/>
      <c r="K79" s="35"/>
    </row>
    <row r="80" spans="1:13" x14ac:dyDescent="0.25">
      <c r="A80" s="630"/>
      <c r="B80" s="646"/>
      <c r="C80" s="29">
        <v>2020</v>
      </c>
      <c r="D80" s="31"/>
      <c r="E80" s="34"/>
      <c r="F80" s="31"/>
      <c r="G80" s="31"/>
      <c r="H80" s="31"/>
      <c r="I80" s="31"/>
      <c r="J80" s="31"/>
      <c r="K80" s="35"/>
    </row>
    <row r="81" spans="1:14" ht="42" customHeight="1" thickBot="1" x14ac:dyDescent="0.3">
      <c r="A81" s="647"/>
      <c r="B81" s="648"/>
      <c r="C81" s="41" t="s">
        <v>13</v>
      </c>
      <c r="D81" s="43">
        <f t="shared" ref="D81:J81" si="7">SUM(D74:D80)</f>
        <v>0</v>
      </c>
      <c r="E81" s="46">
        <f t="shared" si="7"/>
        <v>0</v>
      </c>
      <c r="F81" s="43">
        <f t="shared" si="7"/>
        <v>0</v>
      </c>
      <c r="G81" s="43">
        <f t="shared" si="7"/>
        <v>0</v>
      </c>
      <c r="H81" s="43">
        <f t="shared" si="7"/>
        <v>0</v>
      </c>
      <c r="I81" s="43">
        <f t="shared" si="7"/>
        <v>0</v>
      </c>
      <c r="J81" s="43">
        <f t="shared" si="7"/>
        <v>0</v>
      </c>
      <c r="K81" s="47">
        <f>SUM(K74:K80)</f>
        <v>0</v>
      </c>
    </row>
    <row r="82" spans="1:14" ht="15" customHeight="1" thickBot="1" x14ac:dyDescent="0.4">
      <c r="A82" s="91"/>
      <c r="B82" s="76"/>
    </row>
    <row r="83" spans="1:14" ht="24.95" customHeight="1" x14ac:dyDescent="0.25">
      <c r="A83" s="665" t="s">
        <v>44</v>
      </c>
      <c r="B83" s="657" t="s">
        <v>41</v>
      </c>
      <c r="C83" s="666" t="s">
        <v>5</v>
      </c>
      <c r="D83" s="668" t="s">
        <v>45</v>
      </c>
      <c r="E83" s="94" t="s">
        <v>46</v>
      </c>
      <c r="F83" s="95"/>
      <c r="G83" s="95"/>
      <c r="H83" s="95"/>
      <c r="I83" s="95"/>
      <c r="J83" s="95"/>
      <c r="K83" s="96"/>
      <c r="L83" s="10"/>
    </row>
    <row r="84" spans="1:14" s="10" customFormat="1" ht="93.75" customHeight="1" x14ac:dyDescent="0.25">
      <c r="A84" s="656"/>
      <c r="B84" s="658"/>
      <c r="C84" s="667"/>
      <c r="D84" s="669"/>
      <c r="E84" s="100" t="s">
        <v>14</v>
      </c>
      <c r="F84" s="101" t="s">
        <v>15</v>
      </c>
      <c r="G84" s="101" t="s">
        <v>16</v>
      </c>
      <c r="H84" s="102" t="s">
        <v>17</v>
      </c>
      <c r="I84" s="102" t="s">
        <v>28</v>
      </c>
      <c r="J84" s="103" t="s">
        <v>19</v>
      </c>
      <c r="K84" s="104" t="s">
        <v>20</v>
      </c>
      <c r="L84"/>
    </row>
    <row r="85" spans="1:14" s="10" customFormat="1" ht="18" customHeight="1" x14ac:dyDescent="0.25">
      <c r="A85" s="630" t="s">
        <v>21</v>
      </c>
      <c r="B85" s="646"/>
      <c r="C85" s="29">
        <v>2014</v>
      </c>
      <c r="D85" s="31"/>
      <c r="E85" s="34"/>
      <c r="F85" s="31"/>
      <c r="G85" s="31"/>
      <c r="H85" s="31"/>
      <c r="I85" s="31"/>
      <c r="J85" s="31"/>
      <c r="K85" s="35"/>
      <c r="L85"/>
    </row>
    <row r="86" spans="1:14" ht="15.95" customHeight="1" x14ac:dyDescent="0.25">
      <c r="A86" s="630"/>
      <c r="B86" s="646"/>
      <c r="C86" s="29">
        <v>2015</v>
      </c>
      <c r="D86" s="31"/>
      <c r="E86" s="34"/>
      <c r="F86" s="31"/>
      <c r="G86" s="31"/>
      <c r="H86" s="31"/>
      <c r="I86" s="31"/>
      <c r="J86" s="31"/>
      <c r="K86" s="35"/>
    </row>
    <row r="87" spans="1:14" x14ac:dyDescent="0.25">
      <c r="A87" s="630"/>
      <c r="B87" s="646"/>
      <c r="C87" s="29">
        <v>2016</v>
      </c>
      <c r="D87" s="31"/>
      <c r="E87" s="34"/>
      <c r="F87" s="31"/>
      <c r="G87" s="31"/>
      <c r="H87" s="31"/>
      <c r="I87" s="31"/>
      <c r="J87" s="31"/>
      <c r="K87" s="35"/>
    </row>
    <row r="88" spans="1:14" x14ac:dyDescent="0.25">
      <c r="A88" s="630"/>
      <c r="B88" s="646"/>
      <c r="C88" s="29">
        <v>2017</v>
      </c>
      <c r="D88" s="37"/>
      <c r="E88" s="39"/>
      <c r="F88" s="37"/>
      <c r="G88" s="37"/>
      <c r="H88" s="37"/>
      <c r="I88" s="37"/>
      <c r="J88" s="37"/>
      <c r="K88" s="40"/>
    </row>
    <row r="89" spans="1:14" x14ac:dyDescent="0.25">
      <c r="A89" s="630"/>
      <c r="B89" s="646"/>
      <c r="C89" s="29">
        <v>2018</v>
      </c>
      <c r="D89" s="31"/>
      <c r="E89" s="34"/>
      <c r="F89" s="31"/>
      <c r="G89" s="31"/>
      <c r="H89" s="31"/>
      <c r="I89" s="31"/>
      <c r="J89" s="31"/>
      <c r="K89" s="35"/>
      <c r="L89" s="10"/>
    </row>
    <row r="90" spans="1:14" x14ac:dyDescent="0.25">
      <c r="A90" s="630"/>
      <c r="B90" s="646"/>
      <c r="C90" s="29">
        <v>2019</v>
      </c>
      <c r="D90" s="31"/>
      <c r="E90" s="34"/>
      <c r="F90" s="31"/>
      <c r="G90" s="31"/>
      <c r="H90" s="31"/>
      <c r="I90" s="31"/>
      <c r="J90" s="31"/>
      <c r="K90" s="35"/>
    </row>
    <row r="91" spans="1:14" x14ac:dyDescent="0.25">
      <c r="A91" s="630"/>
      <c r="B91" s="646"/>
      <c r="C91" s="29">
        <v>2020</v>
      </c>
      <c r="D91" s="31"/>
      <c r="E91" s="34"/>
      <c r="F91" s="31"/>
      <c r="G91" s="31"/>
      <c r="H91" s="31"/>
      <c r="I91" s="31"/>
      <c r="J91" s="31"/>
      <c r="K91" s="35"/>
    </row>
    <row r="92" spans="1:14" ht="18.95" customHeight="1" thickBot="1" x14ac:dyDescent="0.3">
      <c r="A92" s="647"/>
      <c r="B92" s="648"/>
      <c r="C92" s="41" t="s">
        <v>13</v>
      </c>
      <c r="D92" s="43">
        <f t="shared" ref="D92:J92" si="8">SUM(D85:D91)</f>
        <v>0</v>
      </c>
      <c r="E92" s="46">
        <f t="shared" si="8"/>
        <v>0</v>
      </c>
      <c r="F92" s="43">
        <f t="shared" si="8"/>
        <v>0</v>
      </c>
      <c r="G92" s="43">
        <f t="shared" si="8"/>
        <v>0</v>
      </c>
      <c r="H92" s="43">
        <f t="shared" si="8"/>
        <v>0</v>
      </c>
      <c r="I92" s="43">
        <f t="shared" si="8"/>
        <v>0</v>
      </c>
      <c r="J92" s="43">
        <f t="shared" si="8"/>
        <v>0</v>
      </c>
      <c r="K92" s="47">
        <f>SUM(K85:K91)</f>
        <v>0</v>
      </c>
    </row>
    <row r="93" spans="1:14" ht="18.75" customHeight="1" thickBot="1" x14ac:dyDescent="0.4">
      <c r="A93" s="91"/>
      <c r="B93" s="76"/>
    </row>
    <row r="94" spans="1:14" x14ac:dyDescent="0.25">
      <c r="A94" s="655" t="s">
        <v>47</v>
      </c>
      <c r="B94" s="657" t="s">
        <v>48</v>
      </c>
      <c r="C94" s="499" t="s">
        <v>5</v>
      </c>
      <c r="D94" s="108" t="s">
        <v>49</v>
      </c>
      <c r="E94" s="109"/>
      <c r="F94" s="109"/>
      <c r="G94" s="110"/>
      <c r="H94" s="10"/>
      <c r="I94" s="10"/>
      <c r="J94" s="10"/>
      <c r="K94" s="10"/>
    </row>
    <row r="95" spans="1:14" ht="64.5" x14ac:dyDescent="0.25">
      <c r="A95" s="656"/>
      <c r="B95" s="658"/>
      <c r="C95" s="500"/>
      <c r="D95" s="98" t="s">
        <v>50</v>
      </c>
      <c r="E95" s="99" t="s">
        <v>51</v>
      </c>
      <c r="F95" s="99" t="s">
        <v>52</v>
      </c>
      <c r="G95" s="112" t="s">
        <v>13</v>
      </c>
      <c r="H95" s="10"/>
      <c r="I95" s="10"/>
      <c r="J95" s="10"/>
      <c r="K95" s="10"/>
      <c r="L95" s="10"/>
      <c r="M95" s="10"/>
      <c r="N95" s="10"/>
    </row>
    <row r="96" spans="1:14" s="10" customFormat="1" ht="26.25" customHeight="1" x14ac:dyDescent="0.25">
      <c r="A96" s="630" t="s">
        <v>21</v>
      </c>
      <c r="B96" s="646"/>
      <c r="C96" s="29">
        <v>2015</v>
      </c>
      <c r="D96" s="30"/>
      <c r="E96" s="31"/>
      <c r="F96" s="31"/>
      <c r="G96" s="33">
        <f t="shared" ref="G96:G101" si="9">SUM(D96:F96)</f>
        <v>0</v>
      </c>
      <c r="H96"/>
      <c r="I96"/>
      <c r="J96"/>
      <c r="K96"/>
    </row>
    <row r="97" spans="1:14" s="10" customFormat="1" ht="16.5" customHeight="1" x14ac:dyDescent="0.25">
      <c r="A97" s="630"/>
      <c r="B97" s="646"/>
      <c r="C97" s="29">
        <v>2016</v>
      </c>
      <c r="D97" s="30"/>
      <c r="E97" s="31"/>
      <c r="F97" s="31"/>
      <c r="G97" s="33">
        <f t="shared" si="9"/>
        <v>0</v>
      </c>
      <c r="H97"/>
      <c r="I97"/>
      <c r="J97"/>
      <c r="K97"/>
      <c r="L97"/>
      <c r="M97"/>
      <c r="N97"/>
    </row>
    <row r="98" spans="1:14" x14ac:dyDescent="0.25">
      <c r="A98" s="630"/>
      <c r="B98" s="646"/>
      <c r="C98" s="29">
        <v>2017</v>
      </c>
      <c r="D98" s="36"/>
      <c r="E98" s="37"/>
      <c r="F98" s="37"/>
      <c r="G98" s="33">
        <f t="shared" si="9"/>
        <v>0</v>
      </c>
    </row>
    <row r="99" spans="1:14" x14ac:dyDescent="0.25">
      <c r="A99" s="630"/>
      <c r="B99" s="646"/>
      <c r="C99" s="29">
        <v>2018</v>
      </c>
      <c r="D99" s="30"/>
      <c r="E99" s="31"/>
      <c r="F99" s="31"/>
      <c r="G99" s="33">
        <f t="shared" si="9"/>
        <v>0</v>
      </c>
    </row>
    <row r="100" spans="1:14" x14ac:dyDescent="0.25">
      <c r="A100" s="630"/>
      <c r="B100" s="646"/>
      <c r="C100" s="29">
        <v>2019</v>
      </c>
      <c r="D100" s="30"/>
      <c r="E100" s="31"/>
      <c r="F100" s="31"/>
      <c r="G100" s="33">
        <f t="shared" si="9"/>
        <v>0</v>
      </c>
    </row>
    <row r="101" spans="1:14" x14ac:dyDescent="0.25">
      <c r="A101" s="630"/>
      <c r="B101" s="646"/>
      <c r="C101" s="29">
        <v>2020</v>
      </c>
      <c r="D101" s="30"/>
      <c r="E101" s="31"/>
      <c r="F101" s="31"/>
      <c r="G101" s="33">
        <f t="shared" si="9"/>
        <v>0</v>
      </c>
    </row>
    <row r="102" spans="1:14" ht="15.75" thickBot="1" x14ac:dyDescent="0.3">
      <c r="A102" s="647"/>
      <c r="B102" s="648"/>
      <c r="C102" s="41" t="s">
        <v>13</v>
      </c>
      <c r="D102" s="42">
        <f>SUM(D96:D101)</f>
        <v>0</v>
      </c>
      <c r="E102" s="43">
        <f>SUM(E96:E101)</f>
        <v>0</v>
      </c>
      <c r="F102" s="43">
        <f>SUM(F96:F101)</f>
        <v>0</v>
      </c>
      <c r="G102" s="113">
        <f>SUM(G95:G101)</f>
        <v>0</v>
      </c>
    </row>
    <row r="103" spans="1:14" x14ac:dyDescent="0.25">
      <c r="A103" s="106"/>
      <c r="B103" s="114"/>
      <c r="C103" s="48"/>
      <c r="D103" s="48"/>
      <c r="J103" s="75"/>
    </row>
    <row r="104" spans="1:14" ht="21" x14ac:dyDescent="0.35">
      <c r="A104" s="115" t="s">
        <v>53</v>
      </c>
      <c r="B104" s="116"/>
      <c r="C104" s="115"/>
      <c r="D104" s="117"/>
      <c r="E104" s="117"/>
      <c r="F104" s="117"/>
      <c r="G104" s="117"/>
      <c r="H104" s="117"/>
      <c r="I104" s="117"/>
      <c r="J104" s="117"/>
      <c r="K104" s="117"/>
      <c r="L104" s="117"/>
    </row>
    <row r="105" spans="1:14" ht="15.75" thickBot="1" x14ac:dyDescent="0.3">
      <c r="B105" s="9"/>
    </row>
    <row r="106" spans="1:14" s="10" customFormat="1" ht="47.25" customHeight="1" x14ac:dyDescent="0.25">
      <c r="A106" s="659" t="s">
        <v>54</v>
      </c>
      <c r="B106" s="661" t="s">
        <v>55</v>
      </c>
      <c r="C106" s="644" t="s">
        <v>5</v>
      </c>
      <c r="D106" s="118" t="s">
        <v>56</v>
      </c>
      <c r="E106" s="118"/>
      <c r="F106" s="119"/>
      <c r="G106" s="119"/>
      <c r="H106" s="120" t="s">
        <v>57</v>
      </c>
      <c r="I106" s="118"/>
      <c r="J106" s="121"/>
    </row>
    <row r="107" spans="1:14" s="10" customFormat="1" ht="87.75" customHeight="1" x14ac:dyDescent="0.25">
      <c r="A107" s="660"/>
      <c r="B107" s="662"/>
      <c r="C107" s="645"/>
      <c r="D107" s="122" t="s">
        <v>58</v>
      </c>
      <c r="E107" s="123" t="s">
        <v>59</v>
      </c>
      <c r="F107" s="124" t="s">
        <v>60</v>
      </c>
      <c r="G107" s="125" t="s">
        <v>61</v>
      </c>
      <c r="H107" s="122" t="s">
        <v>62</v>
      </c>
      <c r="I107" s="123" t="s">
        <v>63</v>
      </c>
      <c r="J107" s="126" t="s">
        <v>64</v>
      </c>
    </row>
    <row r="108" spans="1:14" x14ac:dyDescent="0.25">
      <c r="A108" s="630" t="s">
        <v>21</v>
      </c>
      <c r="B108" s="646"/>
      <c r="C108" s="127">
        <v>2014</v>
      </c>
      <c r="D108" s="30"/>
      <c r="E108" s="31"/>
      <c r="F108" s="128"/>
      <c r="G108" s="129">
        <f>SUM(D108:F108)</f>
        <v>0</v>
      </c>
      <c r="H108" s="30"/>
      <c r="I108" s="31"/>
      <c r="J108" s="35"/>
    </row>
    <row r="109" spans="1:14" x14ac:dyDescent="0.25">
      <c r="A109" s="630"/>
      <c r="B109" s="646"/>
      <c r="C109" s="127">
        <v>2015</v>
      </c>
      <c r="D109" s="30"/>
      <c r="E109" s="31"/>
      <c r="F109" s="128"/>
      <c r="G109" s="129">
        <f t="shared" ref="G109:G114" si="10">SUM(D109:F109)</f>
        <v>0</v>
      </c>
      <c r="H109" s="30"/>
      <c r="I109" s="31"/>
      <c r="J109" s="35"/>
    </row>
    <row r="110" spans="1:14" x14ac:dyDescent="0.25">
      <c r="A110" s="630"/>
      <c r="B110" s="646"/>
      <c r="C110" s="127">
        <v>2016</v>
      </c>
      <c r="D110" s="30"/>
      <c r="E110" s="31"/>
      <c r="F110" s="128"/>
      <c r="G110" s="129">
        <f t="shared" si="10"/>
        <v>0</v>
      </c>
      <c r="H110" s="30"/>
      <c r="I110" s="31"/>
      <c r="J110" s="35"/>
    </row>
    <row r="111" spans="1:14" x14ac:dyDescent="0.25">
      <c r="A111" s="630"/>
      <c r="B111" s="646"/>
      <c r="C111" s="127">
        <v>2017</v>
      </c>
      <c r="D111" s="36"/>
      <c r="E111" s="37"/>
      <c r="F111" s="130"/>
      <c r="G111" s="129">
        <f t="shared" si="10"/>
        <v>0</v>
      </c>
      <c r="H111" s="131"/>
      <c r="I111" s="132"/>
      <c r="J111" s="133"/>
    </row>
    <row r="112" spans="1:14" x14ac:dyDescent="0.25">
      <c r="A112" s="630"/>
      <c r="B112" s="646"/>
      <c r="C112" s="127">
        <v>2018</v>
      </c>
      <c r="D112" s="30"/>
      <c r="E112" s="31"/>
      <c r="F112" s="128"/>
      <c r="G112" s="129">
        <f t="shared" si="10"/>
        <v>0</v>
      </c>
      <c r="H112" s="30"/>
      <c r="I112" s="31"/>
      <c r="J112" s="35"/>
    </row>
    <row r="113" spans="1:19" x14ac:dyDescent="0.25">
      <c r="A113" s="630"/>
      <c r="B113" s="646"/>
      <c r="C113" s="127">
        <v>2019</v>
      </c>
      <c r="D113" s="30"/>
      <c r="E113" s="31"/>
      <c r="F113" s="128"/>
      <c r="G113" s="129">
        <f t="shared" si="10"/>
        <v>0</v>
      </c>
      <c r="H113" s="30"/>
      <c r="I113" s="31"/>
      <c r="J113" s="35"/>
    </row>
    <row r="114" spans="1:19" x14ac:dyDescent="0.25">
      <c r="A114" s="630"/>
      <c r="B114" s="646"/>
      <c r="C114" s="127">
        <v>2020</v>
      </c>
      <c r="D114" s="30"/>
      <c r="E114" s="31"/>
      <c r="F114" s="128"/>
      <c r="G114" s="129">
        <f t="shared" si="10"/>
        <v>0</v>
      </c>
      <c r="H114" s="30"/>
      <c r="I114" s="31"/>
      <c r="J114" s="35"/>
    </row>
    <row r="115" spans="1:19" ht="30.6" customHeight="1" thickBot="1" x14ac:dyDescent="0.3">
      <c r="A115" s="647"/>
      <c r="B115" s="648"/>
      <c r="C115" s="134" t="s">
        <v>13</v>
      </c>
      <c r="D115" s="42">
        <f t="shared" ref="D115:J115" si="11">SUM(D108:D114)</f>
        <v>0</v>
      </c>
      <c r="E115" s="43">
        <f t="shared" si="11"/>
        <v>0</v>
      </c>
      <c r="F115" s="135">
        <f t="shared" si="11"/>
        <v>0</v>
      </c>
      <c r="G115" s="135">
        <f t="shared" si="11"/>
        <v>0</v>
      </c>
      <c r="H115" s="42">
        <f t="shared" si="11"/>
        <v>0</v>
      </c>
      <c r="I115" s="43">
        <f t="shared" si="11"/>
        <v>0</v>
      </c>
      <c r="J115" s="136">
        <f t="shared" si="11"/>
        <v>0</v>
      </c>
    </row>
    <row r="116" spans="1:19" ht="17.100000000000001" customHeight="1" thickBot="1" x14ac:dyDescent="0.3">
      <c r="A116" s="137"/>
      <c r="B116" s="114"/>
      <c r="C116" s="138"/>
      <c r="D116" s="139"/>
      <c r="H116" s="140"/>
      <c r="K116" s="75"/>
    </row>
    <row r="117" spans="1:19" s="10" customFormat="1" ht="78" customHeight="1" x14ac:dyDescent="0.3">
      <c r="A117" s="141" t="s">
        <v>65</v>
      </c>
      <c r="B117" s="501" t="s">
        <v>36</v>
      </c>
      <c r="C117" s="143" t="s">
        <v>5</v>
      </c>
      <c r="D117" s="144" t="s">
        <v>66</v>
      </c>
      <c r="E117" s="145" t="s">
        <v>67</v>
      </c>
      <c r="F117" s="145" t="s">
        <v>68</v>
      </c>
      <c r="G117" s="145" t="s">
        <v>69</v>
      </c>
      <c r="H117" s="145" t="s">
        <v>70</v>
      </c>
      <c r="I117" s="146" t="s">
        <v>71</v>
      </c>
      <c r="J117" s="147" t="s">
        <v>72</v>
      </c>
      <c r="K117" s="147" t="s">
        <v>73</v>
      </c>
    </row>
    <row r="118" spans="1:19" x14ac:dyDescent="0.25">
      <c r="A118" s="630" t="s">
        <v>21</v>
      </c>
      <c r="B118" s="646"/>
      <c r="C118" s="29">
        <v>2014</v>
      </c>
      <c r="D118" s="34"/>
      <c r="E118" s="31"/>
      <c r="F118" s="31"/>
      <c r="G118" s="31"/>
      <c r="H118" s="31"/>
      <c r="I118" s="35"/>
      <c r="J118" s="148">
        <f t="shared" ref="J118:K124" si="12">D118+F118+H118</f>
        <v>0</v>
      </c>
      <c r="K118" s="148">
        <f t="shared" si="12"/>
        <v>0</v>
      </c>
    </row>
    <row r="119" spans="1:19" x14ac:dyDescent="0.25">
      <c r="A119" s="630"/>
      <c r="B119" s="646"/>
      <c r="C119" s="29">
        <v>2015</v>
      </c>
      <c r="D119" s="34"/>
      <c r="E119" s="31"/>
      <c r="F119" s="31"/>
      <c r="G119" s="31"/>
      <c r="H119" s="31"/>
      <c r="I119" s="35"/>
      <c r="J119" s="148">
        <f t="shared" si="12"/>
        <v>0</v>
      </c>
      <c r="K119" s="148">
        <f t="shared" si="12"/>
        <v>0</v>
      </c>
    </row>
    <row r="120" spans="1:19" x14ac:dyDescent="0.25">
      <c r="A120" s="630"/>
      <c r="B120" s="646"/>
      <c r="C120" s="29">
        <v>2016</v>
      </c>
      <c r="D120" s="34"/>
      <c r="E120" s="31"/>
      <c r="F120" s="31"/>
      <c r="G120" s="31"/>
      <c r="H120" s="31"/>
      <c r="I120" s="35"/>
      <c r="J120" s="148">
        <f t="shared" si="12"/>
        <v>0</v>
      </c>
      <c r="K120" s="148">
        <f t="shared" si="12"/>
        <v>0</v>
      </c>
    </row>
    <row r="121" spans="1:19" x14ac:dyDescent="0.25">
      <c r="A121" s="630"/>
      <c r="B121" s="646"/>
      <c r="C121" s="29">
        <v>2017</v>
      </c>
      <c r="D121" s="39"/>
      <c r="E121" s="37"/>
      <c r="F121" s="37"/>
      <c r="G121" s="37"/>
      <c r="H121" s="37"/>
      <c r="I121" s="40"/>
      <c r="J121" s="148">
        <f t="shared" si="12"/>
        <v>0</v>
      </c>
      <c r="K121" s="148">
        <f t="shared" si="12"/>
        <v>0</v>
      </c>
    </row>
    <row r="122" spans="1:19" x14ac:dyDescent="0.25">
      <c r="A122" s="630"/>
      <c r="B122" s="646"/>
      <c r="C122" s="29">
        <v>2018</v>
      </c>
      <c r="D122" s="34"/>
      <c r="E122" s="31"/>
      <c r="F122" s="31"/>
      <c r="G122" s="31"/>
      <c r="H122" s="31"/>
      <c r="I122" s="35"/>
      <c r="J122" s="148">
        <f t="shared" si="12"/>
        <v>0</v>
      </c>
      <c r="K122" s="148">
        <f t="shared" si="12"/>
        <v>0</v>
      </c>
    </row>
    <row r="123" spans="1:19" x14ac:dyDescent="0.25">
      <c r="A123" s="630"/>
      <c r="B123" s="646"/>
      <c r="C123" s="29">
        <v>2019</v>
      </c>
      <c r="D123" s="34"/>
      <c r="E123" s="31"/>
      <c r="F123" s="31"/>
      <c r="G123" s="31"/>
      <c r="H123" s="31"/>
      <c r="I123" s="35"/>
      <c r="J123" s="148">
        <f t="shared" si="12"/>
        <v>0</v>
      </c>
      <c r="K123" s="148">
        <f t="shared" si="12"/>
        <v>0</v>
      </c>
    </row>
    <row r="124" spans="1:19" x14ac:dyDescent="0.25">
      <c r="A124" s="630"/>
      <c r="B124" s="646"/>
      <c r="C124" s="29">
        <v>2020</v>
      </c>
      <c r="D124" s="34"/>
      <c r="E124" s="31"/>
      <c r="F124" s="31"/>
      <c r="G124" s="31"/>
      <c r="H124" s="31"/>
      <c r="I124" s="35"/>
      <c r="J124" s="148">
        <f t="shared" si="12"/>
        <v>0</v>
      </c>
      <c r="K124" s="148">
        <f t="shared" si="12"/>
        <v>0</v>
      </c>
    </row>
    <row r="125" spans="1:19" ht="51" customHeight="1" thickBot="1" x14ac:dyDescent="0.3">
      <c r="A125" s="647"/>
      <c r="B125" s="648"/>
      <c r="C125" s="41" t="s">
        <v>13</v>
      </c>
      <c r="D125" s="43">
        <f t="shared" ref="D125" si="13">SUM(D118:D124)</f>
        <v>0</v>
      </c>
      <c r="E125" s="43">
        <f>SUM(E118:E124)</f>
        <v>0</v>
      </c>
      <c r="F125" s="43">
        <f t="shared" ref="F125:I125" si="14">SUM(F118:F124)</f>
        <v>0</v>
      </c>
      <c r="G125" s="43">
        <f t="shared" si="14"/>
        <v>0</v>
      </c>
      <c r="H125" s="43">
        <f t="shared" si="14"/>
        <v>0</v>
      </c>
      <c r="I125" s="43">
        <f t="shared" si="14"/>
        <v>0</v>
      </c>
      <c r="J125" s="47">
        <f>SUM(J118:J124)</f>
        <v>0</v>
      </c>
      <c r="K125" s="47">
        <f>SUM(K118:K124)</f>
        <v>0</v>
      </c>
    </row>
    <row r="126" spans="1:19" ht="18.95" customHeight="1" x14ac:dyDescent="0.25">
      <c r="A126" s="149"/>
      <c r="B126" s="114"/>
      <c r="C126" s="48"/>
      <c r="D126" s="48"/>
      <c r="S126" s="75"/>
    </row>
    <row r="127" spans="1:19" ht="21" x14ac:dyDescent="0.35">
      <c r="A127" s="150" t="s">
        <v>74</v>
      </c>
      <c r="B127" s="151"/>
      <c r="C127" s="150"/>
      <c r="D127" s="152"/>
      <c r="E127" s="152"/>
      <c r="F127" s="152"/>
      <c r="G127" s="152"/>
      <c r="H127" s="152"/>
      <c r="I127" s="152"/>
      <c r="J127" s="152"/>
      <c r="K127" s="152"/>
      <c r="L127" s="152"/>
      <c r="M127" s="152"/>
      <c r="N127" s="152"/>
      <c r="O127" s="152"/>
    </row>
    <row r="128" spans="1:19" ht="21.75" thickBot="1" x14ac:dyDescent="0.4">
      <c r="A128" s="91"/>
      <c r="B128" s="76"/>
    </row>
    <row r="129" spans="1:15" s="10" customFormat="1" ht="27" customHeight="1" x14ac:dyDescent="0.25">
      <c r="A129" s="649" t="s">
        <v>75</v>
      </c>
      <c r="B129" s="651" t="s">
        <v>36</v>
      </c>
      <c r="C129" s="653" t="s">
        <v>76</v>
      </c>
      <c r="D129" s="153" t="s">
        <v>77</v>
      </c>
      <c r="E129" s="154"/>
      <c r="F129" s="154"/>
      <c r="G129" s="155"/>
      <c r="H129" s="156"/>
      <c r="I129" s="627" t="s">
        <v>7</v>
      </c>
      <c r="J129" s="628"/>
      <c r="K129" s="628"/>
      <c r="L129" s="628"/>
      <c r="M129" s="628"/>
      <c r="N129" s="628"/>
      <c r="O129" s="629"/>
    </row>
    <row r="130" spans="1:15" s="10" customFormat="1" ht="110.25" customHeight="1" x14ac:dyDescent="0.25">
      <c r="A130" s="650"/>
      <c r="B130" s="652"/>
      <c r="C130" s="654"/>
      <c r="D130" s="157" t="s">
        <v>78</v>
      </c>
      <c r="E130" s="158" t="s">
        <v>79</v>
      </c>
      <c r="F130" s="158" t="s">
        <v>80</v>
      </c>
      <c r="G130" s="159" t="s">
        <v>81</v>
      </c>
      <c r="H130" s="160" t="s">
        <v>82</v>
      </c>
      <c r="I130" s="161" t="s">
        <v>14</v>
      </c>
      <c r="J130" s="161" t="s">
        <v>15</v>
      </c>
      <c r="K130" s="158" t="s">
        <v>16</v>
      </c>
      <c r="L130" s="157" t="s">
        <v>17</v>
      </c>
      <c r="M130" s="157" t="s">
        <v>28</v>
      </c>
      <c r="N130" s="158" t="s">
        <v>19</v>
      </c>
      <c r="O130" s="162" t="s">
        <v>20</v>
      </c>
    </row>
    <row r="131" spans="1:15" ht="15" customHeight="1" x14ac:dyDescent="0.25">
      <c r="A131" s="632" t="s">
        <v>326</v>
      </c>
      <c r="B131" s="631"/>
      <c r="C131" s="29">
        <v>2014</v>
      </c>
      <c r="D131" s="30"/>
      <c r="E131" s="31"/>
      <c r="F131" s="31"/>
      <c r="G131" s="129">
        <f>SUM(D131:F131)</f>
        <v>0</v>
      </c>
      <c r="H131" s="85"/>
      <c r="I131" s="34"/>
      <c r="J131" s="31"/>
      <c r="K131" s="31"/>
      <c r="L131" s="31"/>
      <c r="M131" s="31"/>
      <c r="N131" s="31"/>
      <c r="O131" s="35"/>
    </row>
    <row r="132" spans="1:15" x14ac:dyDescent="0.25">
      <c r="A132" s="632"/>
      <c r="B132" s="631"/>
      <c r="C132" s="29">
        <v>2015</v>
      </c>
      <c r="D132" s="30"/>
      <c r="E132" s="31"/>
      <c r="F132" s="31"/>
      <c r="G132" s="129">
        <f t="shared" ref="G132:G137" si="15">SUM(D132:F132)</f>
        <v>0</v>
      </c>
      <c r="H132" s="85"/>
      <c r="I132" s="34"/>
      <c r="J132" s="31"/>
      <c r="K132" s="31"/>
      <c r="L132" s="31"/>
      <c r="M132" s="31"/>
      <c r="N132" s="31"/>
      <c r="O132" s="35"/>
    </row>
    <row r="133" spans="1:15" x14ac:dyDescent="0.25">
      <c r="A133" s="632"/>
      <c r="B133" s="631"/>
      <c r="C133" s="29">
        <v>2016</v>
      </c>
      <c r="D133" s="30"/>
      <c r="E133" s="31"/>
      <c r="F133" s="31"/>
      <c r="G133" s="129">
        <f t="shared" si="15"/>
        <v>0</v>
      </c>
      <c r="H133" s="85"/>
      <c r="I133" s="34"/>
      <c r="J133" s="31"/>
      <c r="K133" s="31"/>
      <c r="L133" s="31"/>
      <c r="M133" s="31"/>
      <c r="N133" s="31"/>
      <c r="O133" s="35"/>
    </row>
    <row r="134" spans="1:15" x14ac:dyDescent="0.25">
      <c r="A134" s="632"/>
      <c r="B134" s="631"/>
      <c r="C134" s="29">
        <v>2017</v>
      </c>
      <c r="D134" s="36"/>
      <c r="E134" s="37"/>
      <c r="F134" s="37"/>
      <c r="G134" s="129">
        <f t="shared" si="15"/>
        <v>0</v>
      </c>
      <c r="H134" s="85"/>
      <c r="I134" s="39"/>
      <c r="J134" s="37"/>
      <c r="K134" s="37"/>
      <c r="L134" s="37"/>
      <c r="M134" s="37"/>
      <c r="N134" s="37"/>
      <c r="O134" s="40"/>
    </row>
    <row r="135" spans="1:15" x14ac:dyDescent="0.25">
      <c r="A135" s="632"/>
      <c r="B135" s="631"/>
      <c r="C135" s="29">
        <v>2018</v>
      </c>
      <c r="D135" s="30"/>
      <c r="E135" s="31"/>
      <c r="F135" s="31"/>
      <c r="G135" s="129">
        <f t="shared" si="15"/>
        <v>0</v>
      </c>
      <c r="H135" s="85"/>
      <c r="I135" s="34"/>
      <c r="J135" s="31"/>
      <c r="K135" s="31"/>
      <c r="L135" s="31"/>
      <c r="M135" s="31"/>
      <c r="N135" s="31"/>
      <c r="O135" s="35"/>
    </row>
    <row r="136" spans="1:15" x14ac:dyDescent="0.25">
      <c r="A136" s="632"/>
      <c r="B136" s="631"/>
      <c r="C136" s="29">
        <v>2019</v>
      </c>
      <c r="D136" s="30"/>
      <c r="E136" s="31"/>
      <c r="F136" s="31"/>
      <c r="G136" s="129">
        <f t="shared" si="15"/>
        <v>0</v>
      </c>
      <c r="H136" s="85"/>
      <c r="I136" s="34"/>
      <c r="J136" s="31"/>
      <c r="K136" s="31"/>
      <c r="L136" s="31"/>
      <c r="M136" s="31"/>
      <c r="N136" s="31"/>
      <c r="O136" s="35"/>
    </row>
    <row r="137" spans="1:15" x14ac:dyDescent="0.25">
      <c r="A137" s="632"/>
      <c r="B137" s="631"/>
      <c r="C137" s="29">
        <v>2020</v>
      </c>
      <c r="D137" s="30">
        <v>7</v>
      </c>
      <c r="E137" s="31"/>
      <c r="F137" s="31">
        <v>17</v>
      </c>
      <c r="G137" s="129">
        <f t="shared" si="15"/>
        <v>24</v>
      </c>
      <c r="H137" s="85">
        <v>24</v>
      </c>
      <c r="I137" s="34">
        <v>24</v>
      </c>
      <c r="J137" s="31"/>
      <c r="K137" s="31"/>
      <c r="L137" s="31"/>
      <c r="M137" s="31"/>
      <c r="N137" s="31"/>
      <c r="O137" s="35"/>
    </row>
    <row r="138" spans="1:15" ht="87" customHeight="1" thickBot="1" x14ac:dyDescent="0.3">
      <c r="A138" s="633"/>
      <c r="B138" s="634"/>
      <c r="C138" s="41" t="s">
        <v>13</v>
      </c>
      <c r="D138" s="42">
        <f>SUM(D131:D137)</f>
        <v>7</v>
      </c>
      <c r="E138" s="43">
        <f>SUM(E131:E137)</f>
        <v>0</v>
      </c>
      <c r="F138" s="43">
        <f>SUM(F131:F137)</f>
        <v>17</v>
      </c>
      <c r="G138" s="135">
        <f t="shared" ref="G138:O138" si="16">SUM(G131:G137)</f>
        <v>24</v>
      </c>
      <c r="H138" s="163">
        <f t="shared" si="16"/>
        <v>24</v>
      </c>
      <c r="I138" s="46">
        <f t="shared" si="16"/>
        <v>24</v>
      </c>
      <c r="J138" s="43">
        <f t="shared" si="16"/>
        <v>0</v>
      </c>
      <c r="K138" s="43">
        <f t="shared" si="16"/>
        <v>0</v>
      </c>
      <c r="L138" s="43">
        <f t="shared" si="16"/>
        <v>0</v>
      </c>
      <c r="M138" s="43">
        <f t="shared" si="16"/>
        <v>0</v>
      </c>
      <c r="N138" s="43">
        <f t="shared" si="16"/>
        <v>0</v>
      </c>
      <c r="O138" s="47">
        <f t="shared" si="16"/>
        <v>0</v>
      </c>
    </row>
    <row r="139" spans="1:15" ht="15.75" thickBot="1" x14ac:dyDescent="0.3">
      <c r="B139" s="9"/>
    </row>
    <row r="140" spans="1:15" ht="19.5" customHeight="1" x14ac:dyDescent="0.25">
      <c r="A140" s="635" t="s">
        <v>83</v>
      </c>
      <c r="B140" s="637" t="s">
        <v>84</v>
      </c>
      <c r="C140" s="639" t="s">
        <v>5</v>
      </c>
      <c r="D140" s="639" t="s">
        <v>77</v>
      </c>
      <c r="E140" s="639"/>
      <c r="F140" s="639"/>
      <c r="G140" s="641"/>
      <c r="H140" s="642" t="s">
        <v>85</v>
      </c>
      <c r="I140" s="639"/>
      <c r="J140" s="639"/>
      <c r="K140" s="639"/>
      <c r="L140" s="643"/>
    </row>
    <row r="141" spans="1:15" ht="102.75" x14ac:dyDescent="0.25">
      <c r="A141" s="636"/>
      <c r="B141" s="638"/>
      <c r="C141" s="640"/>
      <c r="D141" s="164" t="s">
        <v>86</v>
      </c>
      <c r="E141" s="165" t="s">
        <v>87</v>
      </c>
      <c r="F141" s="164" t="s">
        <v>88</v>
      </c>
      <c r="G141" s="166" t="s">
        <v>89</v>
      </c>
      <c r="H141" s="167" t="s">
        <v>90</v>
      </c>
      <c r="I141" s="164" t="s">
        <v>91</v>
      </c>
      <c r="J141" s="164" t="s">
        <v>92</v>
      </c>
      <c r="K141" s="164" t="s">
        <v>93</v>
      </c>
      <c r="L141" s="168" t="s">
        <v>94</v>
      </c>
    </row>
    <row r="142" spans="1:15" ht="15" customHeight="1" x14ac:dyDescent="0.25">
      <c r="A142" s="709" t="s">
        <v>21</v>
      </c>
      <c r="B142" s="710"/>
      <c r="C142" s="169">
        <v>2014</v>
      </c>
      <c r="D142" s="170"/>
      <c r="E142" s="67"/>
      <c r="F142" s="67"/>
      <c r="G142" s="171">
        <f>SUM(D142:F142)</f>
        <v>0</v>
      </c>
      <c r="H142" s="66"/>
      <c r="I142" s="67"/>
      <c r="J142" s="67"/>
      <c r="K142" s="67"/>
      <c r="L142" s="68"/>
    </row>
    <row r="143" spans="1:15" x14ac:dyDescent="0.25">
      <c r="A143" s="630"/>
      <c r="B143" s="646"/>
      <c r="C143" s="29">
        <v>2015</v>
      </c>
      <c r="D143" s="30"/>
      <c r="E143" s="31"/>
      <c r="F143" s="31"/>
      <c r="G143" s="171">
        <f t="shared" ref="G143:G148" si="17">SUM(D143:F143)</f>
        <v>0</v>
      </c>
      <c r="H143" s="34"/>
      <c r="I143" s="31"/>
      <c r="J143" s="31"/>
      <c r="K143" s="31"/>
      <c r="L143" s="35"/>
    </row>
    <row r="144" spans="1:15" x14ac:dyDescent="0.25">
      <c r="A144" s="630"/>
      <c r="B144" s="646"/>
      <c r="C144" s="29">
        <v>2016</v>
      </c>
      <c r="D144" s="30"/>
      <c r="E144" s="31"/>
      <c r="F144" s="31"/>
      <c r="G144" s="171">
        <f t="shared" si="17"/>
        <v>0</v>
      </c>
      <c r="H144" s="34"/>
      <c r="I144" s="31"/>
      <c r="J144" s="31"/>
      <c r="K144" s="31"/>
      <c r="L144" s="35"/>
    </row>
    <row r="145" spans="1:12" x14ac:dyDescent="0.25">
      <c r="A145" s="630"/>
      <c r="B145" s="646"/>
      <c r="C145" s="29">
        <v>2017</v>
      </c>
      <c r="D145" s="36"/>
      <c r="E145" s="37"/>
      <c r="F145" s="37"/>
      <c r="G145" s="171">
        <f t="shared" si="17"/>
        <v>0</v>
      </c>
      <c r="H145" s="39"/>
      <c r="I145" s="37"/>
      <c r="J145" s="37"/>
      <c r="K145" s="37"/>
      <c r="L145" s="40"/>
    </row>
    <row r="146" spans="1:12" x14ac:dyDescent="0.25">
      <c r="A146" s="630"/>
      <c r="B146" s="646"/>
      <c r="C146" s="29">
        <v>2018</v>
      </c>
      <c r="D146" s="30"/>
      <c r="E146" s="31"/>
      <c r="F146" s="31"/>
      <c r="G146" s="171">
        <f t="shared" si="17"/>
        <v>0</v>
      </c>
      <c r="H146" s="34"/>
      <c r="I146" s="31"/>
      <c r="J146" s="31"/>
      <c r="K146" s="31"/>
      <c r="L146" s="35"/>
    </row>
    <row r="147" spans="1:12" x14ac:dyDescent="0.25">
      <c r="A147" s="630"/>
      <c r="B147" s="646"/>
      <c r="C147" s="29">
        <v>2019</v>
      </c>
      <c r="D147" s="30"/>
      <c r="E147" s="31"/>
      <c r="F147" s="31"/>
      <c r="G147" s="171">
        <f t="shared" si="17"/>
        <v>0</v>
      </c>
      <c r="H147" s="34"/>
      <c r="I147" s="31"/>
      <c r="J147" s="31"/>
      <c r="K147" s="31"/>
      <c r="L147" s="35"/>
    </row>
    <row r="148" spans="1:12" x14ac:dyDescent="0.25">
      <c r="A148" s="630"/>
      <c r="B148" s="646"/>
      <c r="C148" s="29">
        <v>2020</v>
      </c>
      <c r="D148" s="30">
        <v>272</v>
      </c>
      <c r="E148" s="31"/>
      <c r="F148" s="31">
        <v>1441</v>
      </c>
      <c r="G148" s="171">
        <f t="shared" si="17"/>
        <v>1713</v>
      </c>
      <c r="H148" s="34"/>
      <c r="I148" s="31"/>
      <c r="J148" s="31"/>
      <c r="K148" s="31">
        <v>1713</v>
      </c>
      <c r="L148" s="35"/>
    </row>
    <row r="149" spans="1:12" ht="15.75" thickBot="1" x14ac:dyDescent="0.3">
      <c r="A149" s="647"/>
      <c r="B149" s="648"/>
      <c r="C149" s="41" t="s">
        <v>13</v>
      </c>
      <c r="D149" s="42">
        <f t="shared" ref="D149:L149" si="18">SUM(D142:D148)</f>
        <v>272</v>
      </c>
      <c r="E149" s="43">
        <f t="shared" si="18"/>
        <v>0</v>
      </c>
      <c r="F149" s="43">
        <f t="shared" si="18"/>
        <v>1441</v>
      </c>
      <c r="G149" s="45">
        <f t="shared" si="18"/>
        <v>1713</v>
      </c>
      <c r="H149" s="46">
        <f t="shared" si="18"/>
        <v>0</v>
      </c>
      <c r="I149" s="43">
        <f t="shared" si="18"/>
        <v>0</v>
      </c>
      <c r="J149" s="43">
        <f t="shared" si="18"/>
        <v>0</v>
      </c>
      <c r="K149" s="43">
        <f t="shared" si="18"/>
        <v>1713</v>
      </c>
      <c r="L149" s="47">
        <f t="shared" si="18"/>
        <v>0</v>
      </c>
    </row>
    <row r="150" spans="1:12" x14ac:dyDescent="0.25">
      <c r="B150" s="9"/>
    </row>
    <row r="151" spans="1:12" x14ac:dyDescent="0.25">
      <c r="B151" s="9"/>
    </row>
    <row r="152" spans="1:12" ht="21" x14ac:dyDescent="0.35">
      <c r="A152" s="172" t="s">
        <v>95</v>
      </c>
      <c r="B152" s="55"/>
      <c r="C152" s="54"/>
      <c r="D152" s="56"/>
      <c r="E152" s="56"/>
      <c r="F152" s="56"/>
      <c r="G152" s="56"/>
      <c r="H152" s="56"/>
      <c r="I152" s="56"/>
      <c r="J152" s="56"/>
      <c r="K152" s="56"/>
      <c r="L152" s="56"/>
    </row>
    <row r="153" spans="1:12" ht="15.75" thickBot="1" x14ac:dyDescent="0.3">
      <c r="A153" s="75"/>
      <c r="B153" s="76"/>
    </row>
    <row r="154" spans="1:12" s="10" customFormat="1" ht="65.25" x14ac:dyDescent="0.3">
      <c r="A154" s="173" t="s">
        <v>96</v>
      </c>
      <c r="B154" s="174" t="s">
        <v>97</v>
      </c>
      <c r="C154" s="175" t="s">
        <v>98</v>
      </c>
      <c r="D154" s="176" t="s">
        <v>99</v>
      </c>
      <c r="E154" s="177" t="s">
        <v>100</v>
      </c>
      <c r="F154" s="177" t="s">
        <v>101</v>
      </c>
      <c r="G154" s="178" t="s">
        <v>102</v>
      </c>
    </row>
    <row r="155" spans="1:12" ht="15" customHeight="1" x14ac:dyDescent="0.25">
      <c r="A155" s="623" t="s">
        <v>21</v>
      </c>
      <c r="B155" s="624"/>
      <c r="C155" s="29">
        <v>2014</v>
      </c>
      <c r="D155" s="30"/>
      <c r="E155" s="31"/>
      <c r="F155" s="31"/>
      <c r="G155" s="35"/>
    </row>
    <row r="156" spans="1:12" x14ac:dyDescent="0.25">
      <c r="A156" s="623"/>
      <c r="B156" s="624"/>
      <c r="C156" s="29">
        <v>2015</v>
      </c>
      <c r="D156" s="30"/>
      <c r="E156" s="31"/>
      <c r="F156" s="31"/>
      <c r="G156" s="35"/>
    </row>
    <row r="157" spans="1:12" x14ac:dyDescent="0.25">
      <c r="A157" s="623"/>
      <c r="B157" s="624"/>
      <c r="C157" s="29">
        <v>2016</v>
      </c>
      <c r="D157" s="30"/>
      <c r="E157" s="31"/>
      <c r="F157" s="31"/>
      <c r="G157" s="35"/>
    </row>
    <row r="158" spans="1:12" x14ac:dyDescent="0.25">
      <c r="A158" s="623"/>
      <c r="B158" s="624"/>
      <c r="C158" s="29">
        <v>2017</v>
      </c>
      <c r="D158" s="36"/>
      <c r="E158" s="37"/>
      <c r="F158" s="37"/>
      <c r="G158" s="40"/>
    </row>
    <row r="159" spans="1:12" x14ac:dyDescent="0.25">
      <c r="A159" s="623"/>
      <c r="B159" s="624"/>
      <c r="C159" s="29">
        <v>2018</v>
      </c>
      <c r="D159" s="30"/>
      <c r="E159" s="31"/>
      <c r="F159" s="31"/>
      <c r="G159" s="35"/>
    </row>
    <row r="160" spans="1:12" x14ac:dyDescent="0.25">
      <c r="A160" s="623"/>
      <c r="B160" s="624"/>
      <c r="C160" s="29">
        <v>2019</v>
      </c>
      <c r="D160" s="30"/>
      <c r="E160" s="31"/>
      <c r="F160" s="31"/>
      <c r="G160" s="35"/>
    </row>
    <row r="161" spans="1:9" x14ac:dyDescent="0.25">
      <c r="A161" s="623"/>
      <c r="B161" s="624"/>
      <c r="C161" s="29">
        <v>2020</v>
      </c>
      <c r="D161" s="179"/>
      <c r="E161" s="180"/>
      <c r="F161" s="180"/>
      <c r="G161" s="181"/>
    </row>
    <row r="162" spans="1:9" ht="15.75" thickBot="1" x14ac:dyDescent="0.3">
      <c r="A162" s="625"/>
      <c r="B162" s="626"/>
      <c r="C162" s="41" t="s">
        <v>13</v>
      </c>
      <c r="D162" s="42">
        <f>SUM(D155:D161)</f>
        <v>0</v>
      </c>
      <c r="E162" s="42">
        <f t="shared" ref="E162:G162" si="19">SUM(E155:E161)</f>
        <v>0</v>
      </c>
      <c r="F162" s="42">
        <f t="shared" si="19"/>
        <v>0</v>
      </c>
      <c r="G162" s="47">
        <f t="shared" si="19"/>
        <v>0</v>
      </c>
    </row>
    <row r="163" spans="1:9" x14ac:dyDescent="0.25">
      <c r="B163" s="9"/>
    </row>
    <row r="164" spans="1:9" ht="15.75" thickBot="1" x14ac:dyDescent="0.3">
      <c r="B164" s="9"/>
    </row>
    <row r="165" spans="1:9" ht="18.75" x14ac:dyDescent="0.3">
      <c r="A165" s="182" t="s">
        <v>103</v>
      </c>
      <c r="B165" s="183" t="s">
        <v>104</v>
      </c>
      <c r="C165" s="184">
        <v>2014</v>
      </c>
      <c r="D165" s="184">
        <v>2015</v>
      </c>
      <c r="E165" s="184">
        <v>2016</v>
      </c>
      <c r="F165" s="184">
        <v>2017</v>
      </c>
      <c r="G165" s="184">
        <v>2018</v>
      </c>
      <c r="H165" s="184">
        <v>2019</v>
      </c>
      <c r="I165" s="185">
        <v>2020</v>
      </c>
    </row>
    <row r="166" spans="1:9" ht="14.1" customHeight="1" x14ac:dyDescent="0.25">
      <c r="A166" s="186" t="s">
        <v>105</v>
      </c>
      <c r="B166" s="187"/>
      <c r="C166" s="188">
        <f>SUM(C167:C169)</f>
        <v>0</v>
      </c>
      <c r="D166" s="188">
        <f t="shared" ref="D166:I166" si="20">SUM(D167:D169)</f>
        <v>0</v>
      </c>
      <c r="E166" s="188">
        <f t="shared" si="20"/>
        <v>0</v>
      </c>
      <c r="F166" s="188">
        <f t="shared" si="20"/>
        <v>0</v>
      </c>
      <c r="G166" s="188">
        <f t="shared" si="20"/>
        <v>0</v>
      </c>
      <c r="H166" s="188">
        <f t="shared" si="20"/>
        <v>0</v>
      </c>
      <c r="I166" s="189">
        <f t="shared" si="20"/>
        <v>341223.38</v>
      </c>
    </row>
    <row r="167" spans="1:9" ht="15.75" x14ac:dyDescent="0.25">
      <c r="A167" s="190" t="s">
        <v>106</v>
      </c>
      <c r="B167" s="191"/>
      <c r="C167" s="65"/>
      <c r="D167" s="65"/>
      <c r="E167" s="65"/>
      <c r="F167" s="69"/>
      <c r="G167" s="65"/>
      <c r="H167" s="65"/>
      <c r="I167" s="193">
        <v>183982.71</v>
      </c>
    </row>
    <row r="168" spans="1:9" ht="15.75" x14ac:dyDescent="0.25">
      <c r="A168" s="190" t="s">
        <v>107</v>
      </c>
      <c r="B168" s="191"/>
      <c r="C168" s="65"/>
      <c r="D168" s="65"/>
      <c r="E168" s="65"/>
      <c r="F168" s="69"/>
      <c r="G168" s="65"/>
      <c r="H168" s="65"/>
      <c r="I168" s="193">
        <v>157240.67000000001</v>
      </c>
    </row>
    <row r="169" spans="1:9" ht="15.75" x14ac:dyDescent="0.25">
      <c r="A169" s="190" t="s">
        <v>108</v>
      </c>
      <c r="B169" s="191"/>
      <c r="C169" s="65"/>
      <c r="D169" s="65"/>
      <c r="E169" s="65"/>
      <c r="F169" s="69"/>
      <c r="G169" s="65"/>
      <c r="H169" s="65"/>
      <c r="I169" s="193"/>
    </row>
    <row r="170" spans="1:9" ht="31.5" x14ac:dyDescent="0.25">
      <c r="A170" s="186" t="s">
        <v>109</v>
      </c>
      <c r="B170" s="191"/>
      <c r="C170" s="65"/>
      <c r="D170" s="65"/>
      <c r="E170" s="65"/>
      <c r="F170" s="69"/>
      <c r="G170" s="65"/>
      <c r="H170" s="65"/>
      <c r="I170" s="193">
        <v>295028.03000000003</v>
      </c>
    </row>
    <row r="171" spans="1:9" ht="16.5" thickBot="1" x14ac:dyDescent="0.3">
      <c r="A171" s="195" t="s">
        <v>110</v>
      </c>
      <c r="B171" s="196"/>
      <c r="C171" s="197">
        <f t="shared" ref="C171:I171" si="21">C166+C170</f>
        <v>0</v>
      </c>
      <c r="D171" s="197">
        <f t="shared" si="21"/>
        <v>0</v>
      </c>
      <c r="E171" s="197">
        <f t="shared" si="21"/>
        <v>0</v>
      </c>
      <c r="F171" s="197">
        <f t="shared" si="21"/>
        <v>0</v>
      </c>
      <c r="G171" s="197">
        <f t="shared" si="21"/>
        <v>0</v>
      </c>
      <c r="H171" s="197">
        <f t="shared" si="21"/>
        <v>0</v>
      </c>
      <c r="I171" s="47">
        <f t="shared" si="21"/>
        <v>636251.41</v>
      </c>
    </row>
  </sheetData>
  <mergeCells count="49">
    <mergeCell ref="A142:B149"/>
    <mergeCell ref="A155:B162"/>
    <mergeCell ref="I129:O129"/>
    <mergeCell ref="A131:B138"/>
    <mergeCell ref="A140:A141"/>
    <mergeCell ref="B140:B141"/>
    <mergeCell ref="C140:C141"/>
    <mergeCell ref="D140:G140"/>
    <mergeCell ref="H140:L140"/>
    <mergeCell ref="C106:C107"/>
    <mergeCell ref="A108:B115"/>
    <mergeCell ref="A118:B125"/>
    <mergeCell ref="A129:A130"/>
    <mergeCell ref="B129:B130"/>
    <mergeCell ref="C129:C130"/>
    <mergeCell ref="A85:B92"/>
    <mergeCell ref="A94:A95"/>
    <mergeCell ref="B94:B95"/>
    <mergeCell ref="A96:B102"/>
    <mergeCell ref="A106:A107"/>
    <mergeCell ref="B106:B107"/>
    <mergeCell ref="D72:D73"/>
    <mergeCell ref="A74:B81"/>
    <mergeCell ref="A83:A84"/>
    <mergeCell ref="B83:B84"/>
    <mergeCell ref="C83:C84"/>
    <mergeCell ref="D83:D84"/>
    <mergeCell ref="A72:A73"/>
    <mergeCell ref="B72:B73"/>
    <mergeCell ref="C72:C73"/>
    <mergeCell ref="A50:B57"/>
    <mergeCell ref="A61:A62"/>
    <mergeCell ref="B61:B62"/>
    <mergeCell ref="C61:C62"/>
    <mergeCell ref="A63:B70"/>
    <mergeCell ref="D34:D35"/>
    <mergeCell ref="A36:B43"/>
    <mergeCell ref="A48:A49"/>
    <mergeCell ref="B48:B49"/>
    <mergeCell ref="C48:C49"/>
    <mergeCell ref="D48:D49"/>
    <mergeCell ref="A34:A35"/>
    <mergeCell ref="B34:B35"/>
    <mergeCell ref="C34:C35"/>
    <mergeCell ref="B10:B11"/>
    <mergeCell ref="C10:C11"/>
    <mergeCell ref="A12:B19"/>
    <mergeCell ref="C21:C22"/>
    <mergeCell ref="A23:B3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79"/>
  <sheetViews>
    <sheetView topLeftCell="B1" workbookViewId="0">
      <selection activeCell="F19" sqref="F19:G19"/>
    </sheetView>
  </sheetViews>
  <sheetFormatPr defaultColWidth="8.85546875" defaultRowHeight="15" x14ac:dyDescent="0.25"/>
  <cols>
    <col min="1" max="1" width="87.28515625" customWidth="1"/>
    <col min="2" max="2" width="29.42578125" customWidth="1"/>
    <col min="3" max="3" width="15.7109375" customWidth="1"/>
    <col min="4" max="4" width="16.140625" customWidth="1"/>
    <col min="5" max="5" width="15.28515625" customWidth="1"/>
    <col min="6" max="6" width="18.42578125" customWidth="1"/>
    <col min="7" max="7" width="15.85546875" customWidth="1"/>
    <col min="8" max="8" width="16" customWidth="1"/>
    <col min="9" max="9" width="16.42578125" customWidth="1"/>
    <col min="10" max="10" width="17" customWidth="1"/>
    <col min="11" max="11" width="16.85546875" customWidth="1"/>
    <col min="12" max="12" width="17" customWidth="1"/>
    <col min="13" max="13" width="15.42578125" customWidth="1"/>
    <col min="14" max="14" width="14.85546875" customWidth="1"/>
    <col min="15" max="15" width="13.140625" customWidth="1"/>
    <col min="16" max="17" width="11.85546875" customWidth="1"/>
    <col min="18" max="18" width="12" customWidth="1"/>
  </cols>
  <sheetData>
    <row r="1" spans="1:17" s="1" customFormat="1" ht="21.75" customHeight="1" x14ac:dyDescent="0.5">
      <c r="A1" s="247" t="s">
        <v>0</v>
      </c>
    </row>
    <row r="2" spans="1:17" s="2" customFormat="1" ht="15.75" x14ac:dyDescent="0.25"/>
    <row r="3" spans="1:17" s="2" customFormat="1" ht="15.75" x14ac:dyDescent="0.25">
      <c r="A3" s="3" t="s">
        <v>1</v>
      </c>
    </row>
    <row r="4" spans="1:17" s="2" customFormat="1" ht="15.75" x14ac:dyDescent="0.25">
      <c r="A4" s="4" t="s">
        <v>125</v>
      </c>
    </row>
    <row r="5" spans="1:17" s="2" customFormat="1" ht="15.75" x14ac:dyDescent="0.25">
      <c r="A5" s="5" t="s">
        <v>126</v>
      </c>
    </row>
    <row r="6" spans="1:17" s="2" customFormat="1" ht="15.75" x14ac:dyDescent="0.25"/>
    <row r="8" spans="1:17" ht="21" x14ac:dyDescent="0.35">
      <c r="A8" s="6" t="s">
        <v>3</v>
      </c>
      <c r="B8" s="7"/>
      <c r="C8" s="8"/>
      <c r="D8" s="8"/>
      <c r="E8" s="8"/>
      <c r="F8" s="8"/>
      <c r="G8" s="8"/>
      <c r="H8" s="8"/>
      <c r="I8" s="8"/>
      <c r="J8" s="8"/>
      <c r="K8" s="8"/>
      <c r="L8" s="8"/>
      <c r="M8" s="8"/>
      <c r="N8" s="8"/>
    </row>
    <row r="9" spans="1:17" ht="15.75" thickBot="1" x14ac:dyDescent="0.3">
      <c r="B9" s="9"/>
      <c r="O9" s="10"/>
      <c r="P9" s="10"/>
    </row>
    <row r="10" spans="1:17" s="10" customFormat="1" ht="18.75" x14ac:dyDescent="0.3">
      <c r="A10" s="11"/>
      <c r="B10" s="690" t="s">
        <v>4</v>
      </c>
      <c r="C10" s="692" t="s">
        <v>5</v>
      </c>
      <c r="D10" s="12"/>
      <c r="E10" s="13"/>
      <c r="F10" s="14" t="s">
        <v>6</v>
      </c>
      <c r="G10" s="15"/>
      <c r="H10" s="16"/>
      <c r="I10" s="17" t="s">
        <v>7</v>
      </c>
      <c r="J10" s="13"/>
      <c r="K10" s="13"/>
      <c r="L10" s="13"/>
      <c r="M10" s="13"/>
      <c r="N10" s="13"/>
      <c r="O10" s="18"/>
    </row>
    <row r="11" spans="1:17" s="10" customFormat="1" ht="90" customHeight="1" x14ac:dyDescent="0.25">
      <c r="A11" s="248" t="s">
        <v>8</v>
      </c>
      <c r="B11" s="691"/>
      <c r="C11" s="693"/>
      <c r="D11" s="20" t="s">
        <v>9</v>
      </c>
      <c r="E11" s="21" t="s">
        <v>10</v>
      </c>
      <c r="F11" s="22" t="s">
        <v>11</v>
      </c>
      <c r="G11" s="23" t="s">
        <v>12</v>
      </c>
      <c r="H11" s="24" t="s">
        <v>13</v>
      </c>
      <c r="I11" s="25" t="s">
        <v>14</v>
      </c>
      <c r="J11" s="26" t="s">
        <v>15</v>
      </c>
      <c r="K11" s="26" t="s">
        <v>16</v>
      </c>
      <c r="L11" s="27" t="s">
        <v>17</v>
      </c>
      <c r="M11" s="27" t="s">
        <v>18</v>
      </c>
      <c r="N11" s="27" t="s">
        <v>19</v>
      </c>
      <c r="O11" s="28" t="s">
        <v>20</v>
      </c>
    </row>
    <row r="12" spans="1:17" ht="15" customHeight="1" x14ac:dyDescent="0.25">
      <c r="A12" s="630" t="s">
        <v>127</v>
      </c>
      <c r="B12" s="646"/>
      <c r="C12" s="29">
        <v>2014</v>
      </c>
      <c r="D12" s="30"/>
      <c r="E12" s="31"/>
      <c r="F12" s="31"/>
      <c r="G12" s="32"/>
      <c r="H12" s="33">
        <f>SUM(D12:G12)</f>
        <v>0</v>
      </c>
      <c r="I12" s="34"/>
      <c r="J12" s="31"/>
      <c r="K12" s="31"/>
      <c r="L12" s="31"/>
      <c r="M12" s="31"/>
      <c r="N12" s="31"/>
      <c r="O12" s="35"/>
      <c r="P12" s="10"/>
      <c r="Q12" s="10"/>
    </row>
    <row r="13" spans="1:17" x14ac:dyDescent="0.25">
      <c r="A13" s="630"/>
      <c r="B13" s="646"/>
      <c r="C13" s="29">
        <v>2015</v>
      </c>
      <c r="D13" s="30"/>
      <c r="E13" s="31"/>
      <c r="F13" s="31"/>
      <c r="G13" s="32"/>
      <c r="H13" s="33">
        <f t="shared" ref="H13:H18" si="0">SUM(D13:G13)</f>
        <v>0</v>
      </c>
      <c r="I13" s="34"/>
      <c r="J13" s="31"/>
      <c r="K13" s="31"/>
      <c r="L13" s="31"/>
      <c r="M13" s="31"/>
      <c r="N13" s="31"/>
      <c r="O13" s="35"/>
      <c r="P13" s="10"/>
      <c r="Q13" s="10"/>
    </row>
    <row r="14" spans="1:17" x14ac:dyDescent="0.25">
      <c r="A14" s="630"/>
      <c r="B14" s="646"/>
      <c r="C14" s="29">
        <v>2016</v>
      </c>
      <c r="D14" s="30"/>
      <c r="E14" s="31"/>
      <c r="F14" s="31"/>
      <c r="G14" s="32"/>
      <c r="H14" s="33">
        <f t="shared" si="0"/>
        <v>0</v>
      </c>
      <c r="I14" s="34"/>
      <c r="J14" s="31"/>
      <c r="K14" s="31"/>
      <c r="L14" s="31"/>
      <c r="M14" s="31"/>
      <c r="N14" s="31"/>
      <c r="O14" s="35"/>
      <c r="P14" s="10"/>
      <c r="Q14" s="10"/>
    </row>
    <row r="15" spans="1:17" x14ac:dyDescent="0.25">
      <c r="A15" s="630"/>
      <c r="B15" s="646"/>
      <c r="C15" s="29">
        <v>2017</v>
      </c>
      <c r="D15" s="36"/>
      <c r="E15" s="37"/>
      <c r="F15" s="37"/>
      <c r="G15" s="38"/>
      <c r="H15" s="33">
        <f t="shared" si="0"/>
        <v>0</v>
      </c>
      <c r="I15" s="39"/>
      <c r="J15" s="37"/>
      <c r="K15" s="37"/>
      <c r="L15" s="37"/>
      <c r="M15" s="37"/>
      <c r="N15" s="37"/>
      <c r="O15" s="40"/>
      <c r="P15" s="10"/>
      <c r="Q15" s="10"/>
    </row>
    <row r="16" spans="1:17" x14ac:dyDescent="0.25">
      <c r="A16" s="630"/>
      <c r="B16" s="646"/>
      <c r="C16" s="29">
        <v>2018</v>
      </c>
      <c r="D16" s="30"/>
      <c r="E16" s="31"/>
      <c r="F16" s="31"/>
      <c r="G16" s="32"/>
      <c r="H16" s="33">
        <f t="shared" si="0"/>
        <v>0</v>
      </c>
      <c r="I16" s="34"/>
      <c r="J16" s="31"/>
      <c r="K16" s="31"/>
      <c r="L16" s="31"/>
      <c r="M16" s="31"/>
      <c r="N16" s="31"/>
      <c r="O16" s="35"/>
      <c r="P16" s="10"/>
      <c r="Q16" s="10"/>
    </row>
    <row r="17" spans="1:17" x14ac:dyDescent="0.25">
      <c r="A17" s="630"/>
      <c r="B17" s="646"/>
      <c r="C17" s="29">
        <v>2019</v>
      </c>
      <c r="D17" s="30"/>
      <c r="E17" s="31"/>
      <c r="F17" s="31"/>
      <c r="G17" s="32"/>
      <c r="H17" s="33">
        <f t="shared" si="0"/>
        <v>0</v>
      </c>
      <c r="I17" s="34"/>
      <c r="J17" s="31"/>
      <c r="K17" s="31"/>
      <c r="L17" s="31"/>
      <c r="M17" s="31"/>
      <c r="N17" s="31"/>
      <c r="O17" s="35"/>
      <c r="P17" s="10"/>
      <c r="Q17" s="10"/>
    </row>
    <row r="18" spans="1:17" x14ac:dyDescent="0.25">
      <c r="A18" s="630"/>
      <c r="B18" s="646"/>
      <c r="C18" s="29">
        <v>2020</v>
      </c>
      <c r="D18" s="30">
        <v>35</v>
      </c>
      <c r="E18" s="31">
        <v>3</v>
      </c>
      <c r="F18" s="31"/>
      <c r="G18" s="32">
        <v>9</v>
      </c>
      <c r="H18" s="33">
        <f t="shared" si="0"/>
        <v>47</v>
      </c>
      <c r="I18" s="34">
        <v>6</v>
      </c>
      <c r="J18" s="31">
        <v>1</v>
      </c>
      <c r="K18" s="31">
        <v>1</v>
      </c>
      <c r="L18" s="31">
        <v>17</v>
      </c>
      <c r="M18" s="31">
        <v>1</v>
      </c>
      <c r="N18" s="31">
        <v>5</v>
      </c>
      <c r="O18" s="35">
        <v>16</v>
      </c>
      <c r="P18" s="10"/>
      <c r="Q18" s="10"/>
    </row>
    <row r="19" spans="1:17" ht="18.75" customHeight="1" thickBot="1" x14ac:dyDescent="0.3">
      <c r="A19" s="647"/>
      <c r="B19" s="648"/>
      <c r="C19" s="41" t="s">
        <v>13</v>
      </c>
      <c r="D19" s="42">
        <f>SUM(D12:D18)</f>
        <v>35</v>
      </c>
      <c r="E19" s="43">
        <f>SUM(E12:E18)</f>
        <v>3</v>
      </c>
      <c r="F19" s="43">
        <f>SUM(F12:F18)</f>
        <v>0</v>
      </c>
      <c r="G19" s="43">
        <f>SUM(G12:G18)</f>
        <v>9</v>
      </c>
      <c r="H19" s="45">
        <f>SUM(D19:G19)</f>
        <v>47</v>
      </c>
      <c r="I19" s="43">
        <f t="shared" ref="I19:O19" si="1">SUM(I12:I18)</f>
        <v>6</v>
      </c>
      <c r="J19" s="46">
        <f t="shared" si="1"/>
        <v>1</v>
      </c>
      <c r="K19" s="43">
        <f t="shared" si="1"/>
        <v>1</v>
      </c>
      <c r="L19" s="43">
        <f t="shared" si="1"/>
        <v>17</v>
      </c>
      <c r="M19" s="43">
        <f t="shared" si="1"/>
        <v>1</v>
      </c>
      <c r="N19" s="43">
        <f t="shared" si="1"/>
        <v>5</v>
      </c>
      <c r="O19" s="47">
        <f t="shared" si="1"/>
        <v>16</v>
      </c>
      <c r="P19" s="10"/>
      <c r="Q19" s="10"/>
    </row>
    <row r="20" spans="1:17" ht="15.75" thickBot="1" x14ac:dyDescent="0.3">
      <c r="B20" s="9"/>
      <c r="D20" s="48"/>
      <c r="O20" s="10"/>
      <c r="P20" s="10"/>
    </row>
    <row r="21" spans="1:17" s="10" customFormat="1" ht="18.75" x14ac:dyDescent="0.3">
      <c r="A21" s="11"/>
      <c r="B21" s="49"/>
      <c r="C21" s="692" t="s">
        <v>5</v>
      </c>
      <c r="D21" s="12"/>
      <c r="E21" s="13"/>
      <c r="F21" s="14" t="s">
        <v>6</v>
      </c>
      <c r="G21" s="15"/>
      <c r="H21" s="16"/>
    </row>
    <row r="22" spans="1:17" s="10" customFormat="1" ht="44.25" customHeight="1" x14ac:dyDescent="0.25">
      <c r="A22" s="249" t="s">
        <v>22</v>
      </c>
      <c r="B22" s="243" t="s">
        <v>23</v>
      </c>
      <c r="C22" s="693"/>
      <c r="D22" s="20" t="s">
        <v>9</v>
      </c>
      <c r="E22" s="22" t="s">
        <v>10</v>
      </c>
      <c r="F22" s="22" t="s">
        <v>11</v>
      </c>
      <c r="G22" s="23" t="s">
        <v>12</v>
      </c>
      <c r="H22" s="24" t="s">
        <v>13</v>
      </c>
    </row>
    <row r="23" spans="1:17" ht="15" customHeight="1" x14ac:dyDescent="0.25">
      <c r="A23" s="630" t="s">
        <v>128</v>
      </c>
      <c r="B23" s="646"/>
      <c r="C23" s="29">
        <v>2014</v>
      </c>
      <c r="D23" s="30"/>
      <c r="E23" s="31"/>
      <c r="F23" s="31"/>
      <c r="G23" s="32"/>
      <c r="H23" s="33">
        <f>SUM(D23:G23)</f>
        <v>0</v>
      </c>
    </row>
    <row r="24" spans="1:17" x14ac:dyDescent="0.25">
      <c r="A24" s="630"/>
      <c r="B24" s="646"/>
      <c r="C24" s="29">
        <v>2015</v>
      </c>
      <c r="D24" s="30"/>
      <c r="E24" s="31"/>
      <c r="F24" s="31"/>
      <c r="G24" s="32"/>
      <c r="H24" s="33">
        <f t="shared" ref="H24:H29" si="2">SUM(D24:G24)</f>
        <v>0</v>
      </c>
    </row>
    <row r="25" spans="1:17" x14ac:dyDescent="0.25">
      <c r="A25" s="630"/>
      <c r="B25" s="646"/>
      <c r="C25" s="29">
        <v>2016</v>
      </c>
      <c r="D25" s="30"/>
      <c r="E25" s="31"/>
      <c r="F25" s="31"/>
      <c r="G25" s="32"/>
      <c r="H25" s="33">
        <f t="shared" si="2"/>
        <v>0</v>
      </c>
    </row>
    <row r="26" spans="1:17" x14ac:dyDescent="0.25">
      <c r="A26" s="630"/>
      <c r="B26" s="646"/>
      <c r="C26" s="29">
        <v>2017</v>
      </c>
      <c r="D26" s="36"/>
      <c r="E26" s="37"/>
      <c r="F26" s="37"/>
      <c r="G26" s="38"/>
      <c r="H26" s="33">
        <f t="shared" si="2"/>
        <v>0</v>
      </c>
    </row>
    <row r="27" spans="1:17" x14ac:dyDescent="0.25">
      <c r="A27" s="630"/>
      <c r="B27" s="646"/>
      <c r="C27" s="29">
        <v>2018</v>
      </c>
      <c r="D27" s="30"/>
      <c r="E27" s="31"/>
      <c r="F27" s="31"/>
      <c r="G27" s="32"/>
      <c r="H27" s="33">
        <f t="shared" si="2"/>
        <v>0</v>
      </c>
    </row>
    <row r="28" spans="1:17" x14ac:dyDescent="0.25">
      <c r="A28" s="630"/>
      <c r="B28" s="646"/>
      <c r="C28" s="29">
        <v>2019</v>
      </c>
      <c r="D28" s="30"/>
      <c r="E28" s="31"/>
      <c r="F28" s="31"/>
      <c r="G28" s="32"/>
      <c r="H28" s="33">
        <f t="shared" si="2"/>
        <v>0</v>
      </c>
    </row>
    <row r="29" spans="1:17" x14ac:dyDescent="0.25">
      <c r="A29" s="630"/>
      <c r="B29" s="646"/>
      <c r="C29" s="29">
        <v>2020</v>
      </c>
      <c r="D29" s="30">
        <v>1333</v>
      </c>
      <c r="E29" s="31">
        <v>762</v>
      </c>
      <c r="F29" s="31"/>
      <c r="G29" s="32">
        <v>3969</v>
      </c>
      <c r="H29" s="33">
        <f t="shared" si="2"/>
        <v>6064</v>
      </c>
    </row>
    <row r="30" spans="1:17" ht="24" customHeight="1" thickBot="1" x14ac:dyDescent="0.3">
      <c r="A30" s="647"/>
      <c r="B30" s="648"/>
      <c r="C30" s="41" t="s">
        <v>13</v>
      </c>
      <c r="D30" s="42">
        <f>SUM(D23:D29)</f>
        <v>1333</v>
      </c>
      <c r="E30" s="43">
        <f>SUM(E23:E29)</f>
        <v>762</v>
      </c>
      <c r="F30" s="43">
        <f>SUM(F23:F29)</f>
        <v>0</v>
      </c>
      <c r="G30" s="43">
        <f>SUM(G23:G29)</f>
        <v>3969</v>
      </c>
      <c r="H30" s="45">
        <f>SUM(D30:F30)</f>
        <v>2095</v>
      </c>
    </row>
    <row r="31" spans="1:17" x14ac:dyDescent="0.25">
      <c r="A31" s="52"/>
      <c r="B31" s="53"/>
      <c r="D31" s="48"/>
    </row>
    <row r="32" spans="1:17" ht="21" x14ac:dyDescent="0.35">
      <c r="A32" s="54" t="s">
        <v>24</v>
      </c>
      <c r="B32" s="55"/>
      <c r="C32" s="54"/>
      <c r="D32" s="56"/>
      <c r="E32" s="56"/>
      <c r="F32" s="56"/>
      <c r="G32" s="56"/>
      <c r="H32" s="56"/>
      <c r="I32" s="56"/>
      <c r="J32" s="56"/>
      <c r="K32" s="56"/>
      <c r="L32" s="56"/>
      <c r="M32" s="56"/>
      <c r="N32" s="56"/>
      <c r="O32" s="56"/>
    </row>
    <row r="33" spans="1:13" ht="15.75" thickBot="1" x14ac:dyDescent="0.3">
      <c r="B33" s="9"/>
    </row>
    <row r="34" spans="1:13" ht="21" customHeight="1" x14ac:dyDescent="0.25">
      <c r="A34" s="684" t="s">
        <v>25</v>
      </c>
      <c r="B34" s="686" t="s">
        <v>26</v>
      </c>
      <c r="C34" s="688" t="s">
        <v>5</v>
      </c>
      <c r="D34" s="670" t="s">
        <v>27</v>
      </c>
      <c r="E34" s="57" t="s">
        <v>7</v>
      </c>
      <c r="F34" s="58"/>
      <c r="G34" s="58"/>
      <c r="H34" s="58"/>
      <c r="I34" s="58"/>
      <c r="J34" s="58"/>
      <c r="K34" s="59"/>
    </row>
    <row r="35" spans="1:13" ht="98.25" customHeight="1" x14ac:dyDescent="0.25">
      <c r="A35" s="685"/>
      <c r="B35" s="687"/>
      <c r="C35" s="689"/>
      <c r="D35" s="671"/>
      <c r="E35" s="60" t="s">
        <v>14</v>
      </c>
      <c r="F35" s="61" t="s">
        <v>15</v>
      </c>
      <c r="G35" s="61" t="s">
        <v>16</v>
      </c>
      <c r="H35" s="62" t="s">
        <v>17</v>
      </c>
      <c r="I35" s="62" t="s">
        <v>28</v>
      </c>
      <c r="J35" s="63" t="s">
        <v>19</v>
      </c>
      <c r="K35" s="64" t="s">
        <v>20</v>
      </c>
    </row>
    <row r="36" spans="1:13" ht="15" customHeight="1" x14ac:dyDescent="0.25">
      <c r="A36" s="623" t="s">
        <v>129</v>
      </c>
      <c r="B36" s="624"/>
      <c r="C36" s="29">
        <v>2014</v>
      </c>
      <c r="D36" s="65"/>
      <c r="E36" s="66"/>
      <c r="F36" s="67"/>
      <c r="G36" s="67"/>
      <c r="H36" s="67"/>
      <c r="I36" s="67"/>
      <c r="J36" s="67"/>
      <c r="K36" s="68"/>
    </row>
    <row r="37" spans="1:13" x14ac:dyDescent="0.25">
      <c r="A37" s="623"/>
      <c r="B37" s="624"/>
      <c r="C37" s="29">
        <v>2015</v>
      </c>
      <c r="D37" s="65"/>
      <c r="E37" s="34"/>
      <c r="F37" s="31"/>
      <c r="G37" s="31"/>
      <c r="H37" s="31"/>
      <c r="I37" s="31"/>
      <c r="J37" s="31"/>
      <c r="K37" s="35"/>
    </row>
    <row r="38" spans="1:13" x14ac:dyDescent="0.25">
      <c r="A38" s="623"/>
      <c r="B38" s="624"/>
      <c r="C38" s="29">
        <v>2016</v>
      </c>
      <c r="D38" s="65"/>
      <c r="E38" s="34"/>
      <c r="F38" s="31"/>
      <c r="G38" s="31"/>
      <c r="H38" s="31"/>
      <c r="I38" s="31"/>
      <c r="J38" s="31"/>
      <c r="K38" s="35"/>
    </row>
    <row r="39" spans="1:13" x14ac:dyDescent="0.25">
      <c r="A39" s="623"/>
      <c r="B39" s="624"/>
      <c r="C39" s="29">
        <v>2017</v>
      </c>
      <c r="D39" s="69"/>
      <c r="E39" s="39"/>
      <c r="F39" s="37"/>
      <c r="G39" s="37"/>
      <c r="H39" s="37"/>
      <c r="I39" s="37"/>
      <c r="J39" s="37"/>
      <c r="K39" s="40"/>
    </row>
    <row r="40" spans="1:13" x14ac:dyDescent="0.25">
      <c r="A40" s="623"/>
      <c r="B40" s="624"/>
      <c r="C40" s="29">
        <v>2018</v>
      </c>
      <c r="D40" s="65"/>
      <c r="E40" s="34"/>
      <c r="F40" s="31"/>
      <c r="G40" s="31"/>
      <c r="H40" s="31"/>
      <c r="I40" s="31"/>
      <c r="J40" s="31"/>
      <c r="K40" s="35"/>
    </row>
    <row r="41" spans="1:13" x14ac:dyDescent="0.25">
      <c r="A41" s="623"/>
      <c r="B41" s="624"/>
      <c r="C41" s="29">
        <v>2019</v>
      </c>
      <c r="D41" s="65"/>
      <c r="E41" s="34"/>
      <c r="F41" s="31"/>
      <c r="G41" s="31"/>
      <c r="H41" s="31"/>
      <c r="I41" s="31"/>
      <c r="J41" s="31"/>
      <c r="K41" s="35"/>
    </row>
    <row r="42" spans="1:13" ht="17.25" customHeight="1" x14ac:dyDescent="0.25">
      <c r="A42" s="623"/>
      <c r="B42" s="624"/>
      <c r="C42" s="29">
        <v>2020</v>
      </c>
      <c r="D42" s="65">
        <v>1</v>
      </c>
      <c r="E42" s="34"/>
      <c r="F42" s="31"/>
      <c r="G42" s="31">
        <v>1</v>
      </c>
      <c r="H42" s="31"/>
      <c r="I42" s="31"/>
      <c r="J42" s="31"/>
      <c r="K42" s="35"/>
    </row>
    <row r="43" spans="1:13" ht="35.25" customHeight="1" thickBot="1" x14ac:dyDescent="0.3">
      <c r="A43" s="625"/>
      <c r="B43" s="626"/>
      <c r="C43" s="41" t="s">
        <v>13</v>
      </c>
      <c r="D43" s="70">
        <f>SUM(D36:D42)</f>
        <v>1</v>
      </c>
      <c r="E43" s="46">
        <f t="shared" ref="E43:J43" si="3">SUM(E36:E42)</f>
        <v>0</v>
      </c>
      <c r="F43" s="43">
        <f t="shared" si="3"/>
        <v>0</v>
      </c>
      <c r="G43" s="43">
        <f t="shared" si="3"/>
        <v>1</v>
      </c>
      <c r="H43" s="43">
        <f t="shared" si="3"/>
        <v>0</v>
      </c>
      <c r="I43" s="43">
        <f t="shared" si="3"/>
        <v>0</v>
      </c>
      <c r="J43" s="43">
        <f t="shared" si="3"/>
        <v>0</v>
      </c>
      <c r="K43" s="47">
        <f>SUM(K36:K42)</f>
        <v>0</v>
      </c>
    </row>
    <row r="44" spans="1:13" x14ac:dyDescent="0.25">
      <c r="B44" s="9"/>
    </row>
    <row r="45" spans="1:13" x14ac:dyDescent="0.25">
      <c r="B45" s="9"/>
    </row>
    <row r="46" spans="1:13" ht="21" x14ac:dyDescent="0.35">
      <c r="A46" s="71" t="s">
        <v>30</v>
      </c>
      <c r="B46" s="72"/>
      <c r="C46" s="71"/>
      <c r="D46" s="73"/>
      <c r="E46" s="73"/>
      <c r="F46" s="73"/>
      <c r="G46" s="73"/>
      <c r="H46" s="73"/>
      <c r="I46" s="73"/>
      <c r="J46" s="73"/>
      <c r="K46" s="73"/>
      <c r="L46" s="74"/>
      <c r="M46" s="74"/>
    </row>
    <row r="47" spans="1:13" ht="14.25" customHeight="1" thickBot="1" x14ac:dyDescent="0.3">
      <c r="A47" s="75"/>
      <c r="B47" s="76"/>
    </row>
    <row r="48" spans="1:13" ht="14.25" customHeight="1" x14ac:dyDescent="0.25">
      <c r="A48" s="676" t="s">
        <v>31</v>
      </c>
      <c r="B48" s="678" t="s">
        <v>32</v>
      </c>
      <c r="C48" s="680" t="s">
        <v>5</v>
      </c>
      <c r="D48" s="682" t="s">
        <v>33</v>
      </c>
      <c r="E48" s="77" t="s">
        <v>7</v>
      </c>
      <c r="F48" s="78"/>
      <c r="G48" s="78"/>
      <c r="H48" s="78"/>
      <c r="I48" s="78"/>
      <c r="J48" s="78"/>
      <c r="K48" s="79"/>
    </row>
    <row r="49" spans="1:14" s="10" customFormat="1" ht="117" customHeight="1" x14ac:dyDescent="0.25">
      <c r="A49" s="677"/>
      <c r="B49" s="679"/>
      <c r="C49" s="681"/>
      <c r="D49" s="683"/>
      <c r="E49" s="80" t="s">
        <v>14</v>
      </c>
      <c r="F49" s="81" t="s">
        <v>15</v>
      </c>
      <c r="G49" s="81" t="s">
        <v>16</v>
      </c>
      <c r="H49" s="82" t="s">
        <v>17</v>
      </c>
      <c r="I49" s="82" t="s">
        <v>28</v>
      </c>
      <c r="J49" s="83" t="s">
        <v>19</v>
      </c>
      <c r="K49" s="84" t="s">
        <v>20</v>
      </c>
    </row>
    <row r="50" spans="1:14" ht="15" customHeight="1" x14ac:dyDescent="0.25">
      <c r="A50" s="630" t="s">
        <v>21</v>
      </c>
      <c r="B50" s="646"/>
      <c r="C50" s="29">
        <v>2014</v>
      </c>
      <c r="D50" s="85"/>
      <c r="E50" s="34"/>
      <c r="F50" s="31"/>
      <c r="G50" s="31"/>
      <c r="H50" s="31"/>
      <c r="I50" s="31"/>
      <c r="J50" s="31"/>
      <c r="K50" s="35"/>
    </row>
    <row r="51" spans="1:14" x14ac:dyDescent="0.25">
      <c r="A51" s="630"/>
      <c r="B51" s="646"/>
      <c r="C51" s="29">
        <v>2015</v>
      </c>
      <c r="D51" s="85"/>
      <c r="E51" s="34"/>
      <c r="F51" s="31"/>
      <c r="G51" s="31"/>
      <c r="H51" s="31"/>
      <c r="I51" s="31"/>
      <c r="J51" s="31"/>
      <c r="K51" s="35"/>
    </row>
    <row r="52" spans="1:14" x14ac:dyDescent="0.25">
      <c r="A52" s="630"/>
      <c r="B52" s="646"/>
      <c r="C52" s="29">
        <v>2016</v>
      </c>
      <c r="D52" s="85"/>
      <c r="E52" s="34"/>
      <c r="F52" s="31"/>
      <c r="G52" s="31"/>
      <c r="H52" s="31"/>
      <c r="I52" s="31"/>
      <c r="J52" s="31"/>
      <c r="K52" s="35"/>
    </row>
    <row r="53" spans="1:14" x14ac:dyDescent="0.25">
      <c r="A53" s="630"/>
      <c r="B53" s="646"/>
      <c r="C53" s="29">
        <v>2017</v>
      </c>
      <c r="D53" s="86"/>
      <c r="E53" s="39"/>
      <c r="F53" s="37"/>
      <c r="G53" s="37"/>
      <c r="H53" s="37"/>
      <c r="I53" s="37"/>
      <c r="J53" s="37"/>
      <c r="K53" s="40"/>
    </row>
    <row r="54" spans="1:14" x14ac:dyDescent="0.25">
      <c r="A54" s="630"/>
      <c r="B54" s="646"/>
      <c r="C54" s="29">
        <v>2018</v>
      </c>
      <c r="D54" s="85"/>
      <c r="E54" s="34"/>
      <c r="F54" s="31"/>
      <c r="G54" s="31"/>
      <c r="H54" s="31"/>
      <c r="I54" s="31"/>
      <c r="J54" s="31"/>
      <c r="K54" s="35"/>
    </row>
    <row r="55" spans="1:14" x14ac:dyDescent="0.25">
      <c r="A55" s="630"/>
      <c r="B55" s="646"/>
      <c r="C55" s="29">
        <v>2019</v>
      </c>
      <c r="D55" s="85"/>
      <c r="E55" s="34"/>
      <c r="F55" s="31"/>
      <c r="G55" s="31"/>
      <c r="H55" s="31"/>
      <c r="I55" s="31"/>
      <c r="J55" s="31"/>
      <c r="K55" s="35"/>
    </row>
    <row r="56" spans="1:14" x14ac:dyDescent="0.25">
      <c r="A56" s="630"/>
      <c r="B56" s="646"/>
      <c r="C56" s="29">
        <v>2020</v>
      </c>
      <c r="D56" s="85"/>
      <c r="E56" s="34"/>
      <c r="F56" s="31"/>
      <c r="G56" s="31"/>
      <c r="H56" s="31"/>
      <c r="I56" s="31"/>
      <c r="J56" s="31"/>
      <c r="K56" s="35"/>
    </row>
    <row r="57" spans="1:14" ht="94.9" customHeight="1" thickBot="1" x14ac:dyDescent="0.3">
      <c r="A57" s="647"/>
      <c r="B57" s="648"/>
      <c r="C57" s="41" t="s">
        <v>13</v>
      </c>
      <c r="D57" s="87">
        <f t="shared" ref="D57:I57" si="4">SUM(D50:D56)</f>
        <v>0</v>
      </c>
      <c r="E57" s="46">
        <f t="shared" si="4"/>
        <v>0</v>
      </c>
      <c r="F57" s="43">
        <f t="shared" si="4"/>
        <v>0</v>
      </c>
      <c r="G57" s="43">
        <f t="shared" si="4"/>
        <v>0</v>
      </c>
      <c r="H57" s="43">
        <f t="shared" si="4"/>
        <v>0</v>
      </c>
      <c r="I57" s="43">
        <f t="shared" si="4"/>
        <v>0</v>
      </c>
      <c r="J57" s="43">
        <f>SUM(J50:J56)</f>
        <v>0</v>
      </c>
      <c r="K57" s="47">
        <f>SUM(K50:K56)</f>
        <v>0</v>
      </c>
    </row>
    <row r="58" spans="1:14" x14ac:dyDescent="0.25">
      <c r="B58" s="9"/>
    </row>
    <row r="59" spans="1:14" ht="21" x14ac:dyDescent="0.35">
      <c r="A59" s="88" t="s">
        <v>34</v>
      </c>
      <c r="B59" s="89"/>
      <c r="C59" s="88"/>
      <c r="D59" s="90"/>
      <c r="E59" s="90"/>
      <c r="F59" s="90"/>
      <c r="G59" s="90"/>
      <c r="H59" s="90"/>
      <c r="I59" s="90"/>
      <c r="J59" s="90"/>
      <c r="K59" s="90"/>
      <c r="L59" s="90"/>
      <c r="M59" s="10"/>
    </row>
    <row r="60" spans="1:14" ht="15" customHeight="1" thickBot="1" x14ac:dyDescent="0.4">
      <c r="A60" s="91"/>
      <c r="B60" s="76"/>
      <c r="M60" s="10"/>
    </row>
    <row r="61" spans="1:14" s="10" customFormat="1" x14ac:dyDescent="0.25">
      <c r="A61" s="665" t="s">
        <v>35</v>
      </c>
      <c r="B61" s="657" t="s">
        <v>36</v>
      </c>
      <c r="C61" s="666" t="s">
        <v>5</v>
      </c>
      <c r="D61" s="92"/>
      <c r="E61" s="93"/>
      <c r="F61" s="94" t="s">
        <v>37</v>
      </c>
      <c r="G61" s="95"/>
      <c r="H61" s="95"/>
      <c r="I61" s="95"/>
      <c r="J61" s="95"/>
      <c r="K61" s="95"/>
      <c r="L61" s="96"/>
      <c r="N61" s="97"/>
    </row>
    <row r="62" spans="1:14" s="10" customFormat="1" ht="90" customHeight="1" x14ac:dyDescent="0.25">
      <c r="A62" s="656"/>
      <c r="B62" s="658"/>
      <c r="C62" s="667"/>
      <c r="D62" s="98" t="s">
        <v>38</v>
      </c>
      <c r="E62" s="99" t="s">
        <v>39</v>
      </c>
      <c r="F62" s="100" t="s">
        <v>14</v>
      </c>
      <c r="G62" s="101" t="s">
        <v>15</v>
      </c>
      <c r="H62" s="101" t="s">
        <v>16</v>
      </c>
      <c r="I62" s="102" t="s">
        <v>17</v>
      </c>
      <c r="J62" s="102" t="s">
        <v>28</v>
      </c>
      <c r="K62" s="103" t="s">
        <v>19</v>
      </c>
      <c r="L62" s="104" t="s">
        <v>20</v>
      </c>
    </row>
    <row r="63" spans="1:14" x14ac:dyDescent="0.25">
      <c r="A63" s="630" t="s">
        <v>130</v>
      </c>
      <c r="B63" s="646"/>
      <c r="C63" s="29">
        <v>2014</v>
      </c>
      <c r="D63" s="30"/>
      <c r="E63" s="31"/>
      <c r="F63" s="34"/>
      <c r="G63" s="31"/>
      <c r="H63" s="31"/>
      <c r="I63" s="31"/>
      <c r="J63" s="31"/>
      <c r="K63" s="31"/>
      <c r="L63" s="35"/>
      <c r="M63" s="10"/>
    </row>
    <row r="64" spans="1:14" x14ac:dyDescent="0.25">
      <c r="A64" s="630"/>
      <c r="B64" s="646"/>
      <c r="C64" s="29">
        <v>2015</v>
      </c>
      <c r="D64" s="30"/>
      <c r="E64" s="31"/>
      <c r="F64" s="34"/>
      <c r="G64" s="31"/>
      <c r="H64" s="31"/>
      <c r="I64" s="31"/>
      <c r="J64" s="31"/>
      <c r="K64" s="31"/>
      <c r="L64" s="35"/>
      <c r="M64" s="10"/>
    </row>
    <row r="65" spans="1:13" x14ac:dyDescent="0.25">
      <c r="A65" s="630"/>
      <c r="B65" s="646"/>
      <c r="C65" s="29">
        <v>2016</v>
      </c>
      <c r="D65" s="30"/>
      <c r="E65" s="31"/>
      <c r="F65" s="34"/>
      <c r="G65" s="31"/>
      <c r="H65" s="31"/>
      <c r="I65" s="31"/>
      <c r="J65" s="31"/>
      <c r="K65" s="31"/>
      <c r="L65" s="35"/>
      <c r="M65" s="10"/>
    </row>
    <row r="66" spans="1:13" x14ac:dyDescent="0.25">
      <c r="A66" s="630"/>
      <c r="B66" s="646"/>
      <c r="C66" s="29">
        <v>2017</v>
      </c>
      <c r="D66" s="36"/>
      <c r="E66" s="37"/>
      <c r="F66" s="39"/>
      <c r="G66" s="37"/>
      <c r="H66" s="37"/>
      <c r="I66" s="37"/>
      <c r="J66" s="37"/>
      <c r="K66" s="37"/>
      <c r="L66" s="40"/>
      <c r="M66" s="10"/>
    </row>
    <row r="67" spans="1:13" x14ac:dyDescent="0.25">
      <c r="A67" s="630"/>
      <c r="B67" s="646"/>
      <c r="C67" s="29">
        <v>2018</v>
      </c>
      <c r="D67" s="30"/>
      <c r="E67" s="31"/>
      <c r="F67" s="34"/>
      <c r="G67" s="31"/>
      <c r="H67" s="31"/>
      <c r="I67" s="31"/>
      <c r="J67" s="31"/>
      <c r="K67" s="31"/>
      <c r="L67" s="35"/>
      <c r="M67" s="10"/>
    </row>
    <row r="68" spans="1:13" x14ac:dyDescent="0.25">
      <c r="A68" s="630"/>
      <c r="B68" s="646"/>
      <c r="C68" s="29">
        <v>2019</v>
      </c>
      <c r="D68" s="30"/>
      <c r="E68" s="31"/>
      <c r="F68" s="34"/>
      <c r="G68" s="31"/>
      <c r="H68" s="31"/>
      <c r="I68" s="31"/>
      <c r="J68" s="31"/>
      <c r="K68" s="31"/>
      <c r="L68" s="35"/>
      <c r="M68" s="10"/>
    </row>
    <row r="69" spans="1:13" x14ac:dyDescent="0.25">
      <c r="A69" s="630"/>
      <c r="B69" s="646"/>
      <c r="C69" s="29">
        <v>2020</v>
      </c>
      <c r="D69" s="30">
        <v>1</v>
      </c>
      <c r="E69" s="31">
        <v>5</v>
      </c>
      <c r="F69" s="34"/>
      <c r="G69" s="31">
        <v>0</v>
      </c>
      <c r="H69" s="31"/>
      <c r="I69" s="31"/>
      <c r="J69" s="31"/>
      <c r="K69" s="31"/>
      <c r="L69" s="35">
        <v>1</v>
      </c>
      <c r="M69" s="10"/>
    </row>
    <row r="70" spans="1:13" ht="33" customHeight="1" thickBot="1" x14ac:dyDescent="0.3">
      <c r="A70" s="647"/>
      <c r="B70" s="648"/>
      <c r="C70" s="41" t="s">
        <v>13</v>
      </c>
      <c r="D70" s="42">
        <f t="shared" ref="D70:K70" si="5">SUM(D63:D69)</f>
        <v>1</v>
      </c>
      <c r="E70" s="43">
        <f t="shared" si="5"/>
        <v>5</v>
      </c>
      <c r="F70" s="46">
        <f t="shared" si="5"/>
        <v>0</v>
      </c>
      <c r="G70" s="43">
        <f t="shared" si="5"/>
        <v>0</v>
      </c>
      <c r="H70" s="43">
        <f t="shared" si="5"/>
        <v>0</v>
      </c>
      <c r="I70" s="43">
        <f t="shared" si="5"/>
        <v>0</v>
      </c>
      <c r="J70" s="43">
        <f t="shared" si="5"/>
        <v>0</v>
      </c>
      <c r="K70" s="43">
        <f t="shared" si="5"/>
        <v>0</v>
      </c>
      <c r="L70" s="47">
        <f>SUM(L63:L69)</f>
        <v>1</v>
      </c>
      <c r="M70" s="10"/>
    </row>
    <row r="71" spans="1:13" ht="15.75" thickBot="1" x14ac:dyDescent="0.3">
      <c r="A71" s="105"/>
      <c r="B71" s="106"/>
      <c r="D71" s="48"/>
    </row>
    <row r="72" spans="1:13" s="10" customFormat="1" ht="18.95" customHeight="1" x14ac:dyDescent="0.25">
      <c r="A72" s="665" t="s">
        <v>40</v>
      </c>
      <c r="B72" s="657" t="s">
        <v>41</v>
      </c>
      <c r="C72" s="666" t="s">
        <v>5</v>
      </c>
      <c r="D72" s="663" t="s">
        <v>42</v>
      </c>
      <c r="E72" s="94" t="s">
        <v>43</v>
      </c>
      <c r="F72" s="95"/>
      <c r="G72" s="95"/>
      <c r="H72" s="95"/>
      <c r="I72" s="95"/>
      <c r="J72" s="95"/>
      <c r="K72" s="96"/>
      <c r="L72"/>
      <c r="M72" s="97"/>
    </row>
    <row r="73" spans="1:13" s="10" customFormat="1" ht="93.75" customHeight="1" x14ac:dyDescent="0.25">
      <c r="A73" s="656"/>
      <c r="B73" s="658"/>
      <c r="C73" s="667"/>
      <c r="D73" s="664"/>
      <c r="E73" s="100" t="s">
        <v>14</v>
      </c>
      <c r="F73" s="227" t="s">
        <v>15</v>
      </c>
      <c r="G73" s="101" t="s">
        <v>16</v>
      </c>
      <c r="H73" s="102" t="s">
        <v>17</v>
      </c>
      <c r="I73" s="102" t="s">
        <v>28</v>
      </c>
      <c r="J73" s="103" t="s">
        <v>19</v>
      </c>
      <c r="K73" s="104" t="s">
        <v>20</v>
      </c>
      <c r="L73"/>
    </row>
    <row r="74" spans="1:13" ht="15" customHeight="1" x14ac:dyDescent="0.25">
      <c r="A74" s="630" t="s">
        <v>131</v>
      </c>
      <c r="B74" s="646"/>
      <c r="C74" s="29">
        <v>2014</v>
      </c>
      <c r="D74" s="31"/>
      <c r="E74" s="34"/>
      <c r="F74" s="31"/>
      <c r="G74" s="31"/>
      <c r="H74" s="31"/>
      <c r="I74" s="31"/>
      <c r="J74" s="31"/>
      <c r="K74" s="35"/>
    </row>
    <row r="75" spans="1:13" x14ac:dyDescent="0.25">
      <c r="A75" s="630"/>
      <c r="B75" s="646"/>
      <c r="C75" s="29">
        <v>2015</v>
      </c>
      <c r="D75" s="31"/>
      <c r="E75" s="34"/>
      <c r="F75" s="31"/>
      <c r="G75" s="31"/>
      <c r="H75" s="31"/>
      <c r="I75" s="31"/>
      <c r="J75" s="31"/>
      <c r="K75" s="35"/>
    </row>
    <row r="76" spans="1:13" x14ac:dyDescent="0.25">
      <c r="A76" s="630"/>
      <c r="B76" s="646"/>
      <c r="C76" s="29">
        <v>2016</v>
      </c>
      <c r="D76" s="31"/>
      <c r="E76" s="34"/>
      <c r="F76" s="31"/>
      <c r="G76" s="31"/>
      <c r="H76" s="31"/>
      <c r="I76" s="31"/>
      <c r="J76" s="31"/>
      <c r="K76" s="35"/>
    </row>
    <row r="77" spans="1:13" x14ac:dyDescent="0.25">
      <c r="A77" s="630"/>
      <c r="B77" s="646"/>
      <c r="C77" s="29">
        <v>2017</v>
      </c>
      <c r="D77" s="37"/>
      <c r="E77" s="39"/>
      <c r="F77" s="37"/>
      <c r="G77" s="37"/>
      <c r="H77" s="37"/>
      <c r="I77" s="37"/>
      <c r="J77" s="37"/>
      <c r="K77" s="40"/>
    </row>
    <row r="78" spans="1:13" x14ac:dyDescent="0.25">
      <c r="A78" s="630"/>
      <c r="B78" s="646"/>
      <c r="C78" s="29">
        <v>2018</v>
      </c>
      <c r="D78" s="31"/>
      <c r="E78" s="34"/>
      <c r="F78" s="31"/>
      <c r="G78" s="31"/>
      <c r="H78" s="31"/>
      <c r="I78" s="31"/>
      <c r="J78" s="31"/>
      <c r="K78" s="35"/>
    </row>
    <row r="79" spans="1:13" x14ac:dyDescent="0.25">
      <c r="A79" s="630"/>
      <c r="B79" s="646"/>
      <c r="C79" s="29">
        <v>2019</v>
      </c>
      <c r="D79" s="31"/>
      <c r="E79" s="34"/>
      <c r="F79" s="31"/>
      <c r="G79" s="31"/>
      <c r="H79" s="31"/>
      <c r="I79" s="31"/>
      <c r="J79" s="31"/>
      <c r="K79" s="35"/>
    </row>
    <row r="80" spans="1:13" x14ac:dyDescent="0.25">
      <c r="A80" s="630"/>
      <c r="B80" s="646"/>
      <c r="C80" s="29">
        <v>2020</v>
      </c>
      <c r="D80" s="31">
        <v>14</v>
      </c>
      <c r="E80" s="34">
        <v>2</v>
      </c>
      <c r="F80" s="31">
        <v>1</v>
      </c>
      <c r="G80" s="31">
        <v>1</v>
      </c>
      <c r="H80" s="31">
        <v>2</v>
      </c>
      <c r="I80" s="31">
        <v>3</v>
      </c>
      <c r="J80" s="31">
        <v>1</v>
      </c>
      <c r="K80" s="35">
        <v>4</v>
      </c>
    </row>
    <row r="81" spans="1:14" ht="42" customHeight="1" thickBot="1" x14ac:dyDescent="0.3">
      <c r="A81" s="647"/>
      <c r="B81" s="648"/>
      <c r="C81" s="41" t="s">
        <v>13</v>
      </c>
      <c r="D81" s="43">
        <f t="shared" ref="D81:J81" si="6">SUM(D74:D80)</f>
        <v>14</v>
      </c>
      <c r="E81" s="46">
        <f t="shared" si="6"/>
        <v>2</v>
      </c>
      <c r="F81" s="43">
        <f t="shared" si="6"/>
        <v>1</v>
      </c>
      <c r="G81" s="43">
        <f t="shared" si="6"/>
        <v>1</v>
      </c>
      <c r="H81" s="43">
        <f t="shared" si="6"/>
        <v>2</v>
      </c>
      <c r="I81" s="43">
        <f t="shared" si="6"/>
        <v>3</v>
      </c>
      <c r="J81" s="43">
        <f t="shared" si="6"/>
        <v>1</v>
      </c>
      <c r="K81" s="47">
        <f>SUM(K74:K80)</f>
        <v>4</v>
      </c>
    </row>
    <row r="82" spans="1:14" ht="15" customHeight="1" thickBot="1" x14ac:dyDescent="0.4">
      <c r="A82" s="91"/>
      <c r="B82" s="76"/>
    </row>
    <row r="83" spans="1:14" ht="24.95" customHeight="1" x14ac:dyDescent="0.25">
      <c r="A83" s="665" t="s">
        <v>44</v>
      </c>
      <c r="B83" s="657" t="s">
        <v>41</v>
      </c>
      <c r="C83" s="666" t="s">
        <v>5</v>
      </c>
      <c r="D83" s="668" t="s">
        <v>45</v>
      </c>
      <c r="E83" s="94" t="s">
        <v>46</v>
      </c>
      <c r="F83" s="95"/>
      <c r="G83" s="95"/>
      <c r="H83" s="95"/>
      <c r="I83" s="95"/>
      <c r="J83" s="95"/>
      <c r="K83" s="96"/>
      <c r="L83" s="10"/>
    </row>
    <row r="84" spans="1:14" s="10" customFormat="1" ht="93.75" customHeight="1" x14ac:dyDescent="0.25">
      <c r="A84" s="656"/>
      <c r="B84" s="658"/>
      <c r="C84" s="667"/>
      <c r="D84" s="669"/>
      <c r="E84" s="100" t="s">
        <v>14</v>
      </c>
      <c r="F84" s="101" t="s">
        <v>15</v>
      </c>
      <c r="G84" s="101" t="s">
        <v>16</v>
      </c>
      <c r="H84" s="102" t="s">
        <v>17</v>
      </c>
      <c r="I84" s="102" t="s">
        <v>28</v>
      </c>
      <c r="J84" s="103" t="s">
        <v>19</v>
      </c>
      <c r="K84" s="104" t="s">
        <v>20</v>
      </c>
      <c r="L84"/>
    </row>
    <row r="85" spans="1:14" s="10" customFormat="1" ht="18" customHeight="1" x14ac:dyDescent="0.25">
      <c r="A85" s="630" t="s">
        <v>21</v>
      </c>
      <c r="B85" s="646"/>
      <c r="C85" s="29">
        <v>2014</v>
      </c>
      <c r="D85" s="31"/>
      <c r="E85" s="34"/>
      <c r="F85" s="31"/>
      <c r="G85" s="31"/>
      <c r="H85" s="31"/>
      <c r="I85" s="31"/>
      <c r="J85" s="31"/>
      <c r="K85" s="35"/>
      <c r="L85"/>
    </row>
    <row r="86" spans="1:14" ht="15.95" customHeight="1" x14ac:dyDescent="0.25">
      <c r="A86" s="630"/>
      <c r="B86" s="646"/>
      <c r="C86" s="29">
        <v>2015</v>
      </c>
      <c r="D86" s="31"/>
      <c r="E86" s="34"/>
      <c r="F86" s="31"/>
      <c r="G86" s="31"/>
      <c r="H86" s="31"/>
      <c r="I86" s="31"/>
      <c r="J86" s="31"/>
      <c r="K86" s="35"/>
    </row>
    <row r="87" spans="1:14" x14ac:dyDescent="0.25">
      <c r="A87" s="630"/>
      <c r="B87" s="646"/>
      <c r="C87" s="29">
        <v>2016</v>
      </c>
      <c r="D87" s="31"/>
      <c r="E87" s="34"/>
      <c r="F87" s="31"/>
      <c r="G87" s="31"/>
      <c r="H87" s="31"/>
      <c r="I87" s="31"/>
      <c r="J87" s="31"/>
      <c r="K87" s="35"/>
    </row>
    <row r="88" spans="1:14" x14ac:dyDescent="0.25">
      <c r="A88" s="630"/>
      <c r="B88" s="646"/>
      <c r="C88" s="29">
        <v>2017</v>
      </c>
      <c r="D88" s="37"/>
      <c r="E88" s="39"/>
      <c r="F88" s="37"/>
      <c r="G88" s="37"/>
      <c r="H88" s="37"/>
      <c r="I88" s="37"/>
      <c r="J88" s="37"/>
      <c r="K88" s="40"/>
    </row>
    <row r="89" spans="1:14" x14ac:dyDescent="0.25">
      <c r="A89" s="630"/>
      <c r="B89" s="646"/>
      <c r="C89" s="29">
        <v>2018</v>
      </c>
      <c r="D89" s="31"/>
      <c r="E89" s="34"/>
      <c r="F89" s="31"/>
      <c r="G89" s="31"/>
      <c r="H89" s="31"/>
      <c r="I89" s="31"/>
      <c r="J89" s="31"/>
      <c r="K89" s="35"/>
      <c r="L89" s="10"/>
    </row>
    <row r="90" spans="1:14" x14ac:dyDescent="0.25">
      <c r="A90" s="630"/>
      <c r="B90" s="646"/>
      <c r="C90" s="29">
        <v>2019</v>
      </c>
      <c r="D90" s="31"/>
      <c r="E90" s="34"/>
      <c r="F90" s="31"/>
      <c r="G90" s="31"/>
      <c r="H90" s="31"/>
      <c r="I90" s="31"/>
      <c r="J90" s="31"/>
      <c r="K90" s="35"/>
    </row>
    <row r="91" spans="1:14" x14ac:dyDescent="0.25">
      <c r="A91" s="630"/>
      <c r="B91" s="646"/>
      <c r="C91" s="29">
        <v>2020</v>
      </c>
      <c r="D91" s="31"/>
      <c r="E91" s="34"/>
      <c r="F91" s="31"/>
      <c r="G91" s="31"/>
      <c r="H91" s="31"/>
      <c r="I91" s="31"/>
      <c r="J91" s="31"/>
      <c r="K91" s="35"/>
    </row>
    <row r="92" spans="1:14" ht="18.95" customHeight="1" thickBot="1" x14ac:dyDescent="0.3">
      <c r="A92" s="647"/>
      <c r="B92" s="648"/>
      <c r="C92" s="41" t="s">
        <v>13</v>
      </c>
      <c r="D92" s="43">
        <f t="shared" ref="D92:J92" si="7">SUM(D85:D91)</f>
        <v>0</v>
      </c>
      <c r="E92" s="46">
        <f t="shared" si="7"/>
        <v>0</v>
      </c>
      <c r="F92" s="43">
        <f t="shared" si="7"/>
        <v>0</v>
      </c>
      <c r="G92" s="43">
        <f t="shared" si="7"/>
        <v>0</v>
      </c>
      <c r="H92" s="43">
        <f t="shared" si="7"/>
        <v>0</v>
      </c>
      <c r="I92" s="43">
        <f t="shared" si="7"/>
        <v>0</v>
      </c>
      <c r="J92" s="43">
        <f t="shared" si="7"/>
        <v>0</v>
      </c>
      <c r="K92" s="47">
        <f>SUM(K85:K91)</f>
        <v>0</v>
      </c>
    </row>
    <row r="93" spans="1:14" ht="18.75" customHeight="1" thickBot="1" x14ac:dyDescent="0.4">
      <c r="A93" s="91"/>
      <c r="B93" s="76"/>
    </row>
    <row r="94" spans="1:14" x14ac:dyDescent="0.25">
      <c r="A94" s="655" t="s">
        <v>47</v>
      </c>
      <c r="B94" s="657" t="s">
        <v>48</v>
      </c>
      <c r="C94" s="244" t="s">
        <v>5</v>
      </c>
      <c r="D94" s="108" t="s">
        <v>49</v>
      </c>
      <c r="E94" s="109"/>
      <c r="F94" s="109"/>
      <c r="G94" s="110"/>
      <c r="H94" s="10"/>
      <c r="I94" s="10"/>
      <c r="J94" s="10"/>
      <c r="K94" s="10"/>
    </row>
    <row r="95" spans="1:14" ht="64.5" x14ac:dyDescent="0.25">
      <c r="A95" s="656"/>
      <c r="B95" s="658"/>
      <c r="C95" s="245"/>
      <c r="D95" s="98" t="s">
        <v>50</v>
      </c>
      <c r="E95" s="99" t="s">
        <v>51</v>
      </c>
      <c r="F95" s="99" t="s">
        <v>52</v>
      </c>
      <c r="G95" s="112" t="s">
        <v>13</v>
      </c>
      <c r="H95" s="10"/>
      <c r="I95" s="10"/>
      <c r="J95" s="10"/>
      <c r="K95" s="10"/>
      <c r="L95" s="10"/>
      <c r="M95" s="10"/>
      <c r="N95" s="10"/>
    </row>
    <row r="96" spans="1:14" s="10" customFormat="1" ht="26.25" customHeight="1" x14ac:dyDescent="0.25">
      <c r="A96" s="630" t="s">
        <v>21</v>
      </c>
      <c r="B96" s="646"/>
      <c r="C96" s="29">
        <v>2015</v>
      </c>
      <c r="D96" s="30"/>
      <c r="E96" s="31"/>
      <c r="F96" s="31"/>
      <c r="G96" s="33">
        <f t="shared" ref="G96:G101" si="8">SUM(D96:F96)</f>
        <v>0</v>
      </c>
      <c r="H96"/>
      <c r="I96"/>
      <c r="J96"/>
      <c r="K96"/>
    </row>
    <row r="97" spans="1:14" s="10" customFormat="1" ht="16.5" customHeight="1" x14ac:dyDescent="0.25">
      <c r="A97" s="630"/>
      <c r="B97" s="646"/>
      <c r="C97" s="29">
        <v>2016</v>
      </c>
      <c r="D97" s="30"/>
      <c r="E97" s="31"/>
      <c r="F97" s="31"/>
      <c r="G97" s="33">
        <f t="shared" si="8"/>
        <v>0</v>
      </c>
      <c r="H97"/>
      <c r="I97"/>
      <c r="J97"/>
      <c r="K97"/>
      <c r="L97"/>
      <c r="M97"/>
      <c r="N97"/>
    </row>
    <row r="98" spans="1:14" x14ac:dyDescent="0.25">
      <c r="A98" s="630"/>
      <c r="B98" s="646"/>
      <c r="C98" s="29">
        <v>2017</v>
      </c>
      <c r="D98" s="36"/>
      <c r="E98" s="37"/>
      <c r="F98" s="37"/>
      <c r="G98" s="33">
        <f t="shared" si="8"/>
        <v>0</v>
      </c>
    </row>
    <row r="99" spans="1:14" x14ac:dyDescent="0.25">
      <c r="A99" s="630"/>
      <c r="B99" s="646"/>
      <c r="C99" s="29">
        <v>2018</v>
      </c>
      <c r="D99" s="30"/>
      <c r="E99" s="31"/>
      <c r="F99" s="31"/>
      <c r="G99" s="33">
        <f t="shared" si="8"/>
        <v>0</v>
      </c>
    </row>
    <row r="100" spans="1:14" x14ac:dyDescent="0.25">
      <c r="A100" s="630"/>
      <c r="B100" s="646"/>
      <c r="C100" s="29">
        <v>2019</v>
      </c>
      <c r="D100" s="30"/>
      <c r="E100" s="31"/>
      <c r="F100" s="31"/>
      <c r="G100" s="33">
        <f t="shared" si="8"/>
        <v>0</v>
      </c>
    </row>
    <row r="101" spans="1:14" x14ac:dyDescent="0.25">
      <c r="A101" s="630"/>
      <c r="B101" s="646"/>
      <c r="C101" s="29">
        <v>2020</v>
      </c>
      <c r="D101" s="30">
        <v>52</v>
      </c>
      <c r="E101" s="31">
        <v>52</v>
      </c>
      <c r="F101" s="31"/>
      <c r="G101" s="33">
        <f t="shared" si="8"/>
        <v>104</v>
      </c>
    </row>
    <row r="102" spans="1:14" ht="15.75" thickBot="1" x14ac:dyDescent="0.3">
      <c r="A102" s="647"/>
      <c r="B102" s="648"/>
      <c r="C102" s="41" t="s">
        <v>13</v>
      </c>
      <c r="D102" s="42">
        <f>SUM(D96:D101)</f>
        <v>52</v>
      </c>
      <c r="E102" s="43">
        <f>SUM(E96:E101)</f>
        <v>52</v>
      </c>
      <c r="F102" s="43">
        <f>SUM(F96:F101)</f>
        <v>0</v>
      </c>
      <c r="G102" s="113">
        <f>SUM(G95:G101)</f>
        <v>104</v>
      </c>
    </row>
    <row r="103" spans="1:14" x14ac:dyDescent="0.25">
      <c r="A103" s="106"/>
      <c r="B103" s="114"/>
      <c r="C103" s="48"/>
      <c r="D103" s="48"/>
      <c r="J103" s="75"/>
    </row>
    <row r="104" spans="1:14" ht="21" x14ac:dyDescent="0.35">
      <c r="A104" s="115" t="s">
        <v>53</v>
      </c>
      <c r="B104" s="116"/>
      <c r="C104" s="115"/>
      <c r="D104" s="117"/>
      <c r="E104" s="117"/>
      <c r="F104" s="117"/>
      <c r="G104" s="117"/>
      <c r="H104" s="117"/>
      <c r="I104" s="117"/>
      <c r="J104" s="117"/>
      <c r="K104" s="117"/>
      <c r="L104" s="117"/>
    </row>
    <row r="105" spans="1:14" ht="15.75" thickBot="1" x14ac:dyDescent="0.3">
      <c r="B105" s="9"/>
    </row>
    <row r="106" spans="1:14" s="10" customFormat="1" ht="47.25" customHeight="1" x14ac:dyDescent="0.25">
      <c r="A106" s="659" t="s">
        <v>54</v>
      </c>
      <c r="B106" s="661" t="s">
        <v>55</v>
      </c>
      <c r="C106" s="644" t="s">
        <v>5</v>
      </c>
      <c r="D106" s="118" t="s">
        <v>56</v>
      </c>
      <c r="E106" s="118"/>
      <c r="F106" s="119"/>
      <c r="G106" s="119"/>
      <c r="H106" s="120" t="s">
        <v>57</v>
      </c>
      <c r="I106" s="118"/>
      <c r="J106" s="121"/>
    </row>
    <row r="107" spans="1:14" s="10" customFormat="1" ht="87.75" customHeight="1" x14ac:dyDescent="0.25">
      <c r="A107" s="660"/>
      <c r="B107" s="662"/>
      <c r="C107" s="645"/>
      <c r="D107" s="122" t="s">
        <v>58</v>
      </c>
      <c r="E107" s="123" t="s">
        <v>59</v>
      </c>
      <c r="F107" s="124" t="s">
        <v>60</v>
      </c>
      <c r="G107" s="125" t="s">
        <v>61</v>
      </c>
      <c r="H107" s="122" t="s">
        <v>62</v>
      </c>
      <c r="I107" s="123" t="s">
        <v>63</v>
      </c>
      <c r="J107" s="126" t="s">
        <v>64</v>
      </c>
    </row>
    <row r="108" spans="1:14" x14ac:dyDescent="0.25">
      <c r="A108" s="630" t="s">
        <v>21</v>
      </c>
      <c r="B108" s="646"/>
      <c r="C108" s="127">
        <v>2014</v>
      </c>
      <c r="D108" s="30"/>
      <c r="E108" s="31"/>
      <c r="F108" s="128"/>
      <c r="G108" s="129">
        <f>SUM(D108:F108)</f>
        <v>0</v>
      </c>
      <c r="H108" s="30"/>
      <c r="I108" s="31"/>
      <c r="J108" s="35"/>
    </row>
    <row r="109" spans="1:14" x14ac:dyDescent="0.25">
      <c r="A109" s="630"/>
      <c r="B109" s="646"/>
      <c r="C109" s="127">
        <v>2015</v>
      </c>
      <c r="D109" s="30"/>
      <c r="E109" s="31"/>
      <c r="F109" s="128"/>
      <c r="G109" s="129">
        <f t="shared" ref="G109:G114" si="9">SUM(D109:F109)</f>
        <v>0</v>
      </c>
      <c r="H109" s="30"/>
      <c r="I109" s="31"/>
      <c r="J109" s="35"/>
    </row>
    <row r="110" spans="1:14" x14ac:dyDescent="0.25">
      <c r="A110" s="630"/>
      <c r="B110" s="646"/>
      <c r="C110" s="127">
        <v>2016</v>
      </c>
      <c r="D110" s="30"/>
      <c r="E110" s="31"/>
      <c r="F110" s="128"/>
      <c r="G110" s="129">
        <f t="shared" si="9"/>
        <v>0</v>
      </c>
      <c r="H110" s="30"/>
      <c r="I110" s="31"/>
      <c r="J110" s="35"/>
    </row>
    <row r="111" spans="1:14" x14ac:dyDescent="0.25">
      <c r="A111" s="630"/>
      <c r="B111" s="646"/>
      <c r="C111" s="127">
        <v>2017</v>
      </c>
      <c r="D111" s="36"/>
      <c r="E111" s="37"/>
      <c r="F111" s="130"/>
      <c r="G111" s="129">
        <f t="shared" si="9"/>
        <v>0</v>
      </c>
      <c r="H111" s="131"/>
      <c r="I111" s="132"/>
      <c r="J111" s="133"/>
    </row>
    <row r="112" spans="1:14" x14ac:dyDescent="0.25">
      <c r="A112" s="630"/>
      <c r="B112" s="646"/>
      <c r="C112" s="127">
        <v>2018</v>
      </c>
      <c r="D112" s="30"/>
      <c r="E112" s="31"/>
      <c r="F112" s="128"/>
      <c r="G112" s="129">
        <f t="shared" si="9"/>
        <v>0</v>
      </c>
      <c r="H112" s="30"/>
      <c r="I112" s="31"/>
      <c r="J112" s="35"/>
    </row>
    <row r="113" spans="1:19" x14ac:dyDescent="0.25">
      <c r="A113" s="630"/>
      <c r="B113" s="646"/>
      <c r="C113" s="127">
        <v>2019</v>
      </c>
      <c r="D113" s="30"/>
      <c r="E113" s="31"/>
      <c r="F113" s="128"/>
      <c r="G113" s="129">
        <f t="shared" si="9"/>
        <v>0</v>
      </c>
      <c r="H113" s="30"/>
      <c r="I113" s="31"/>
      <c r="J113" s="35"/>
    </row>
    <row r="114" spans="1:19" x14ac:dyDescent="0.25">
      <c r="A114" s="630"/>
      <c r="B114" s="646"/>
      <c r="C114" s="127">
        <v>2020</v>
      </c>
      <c r="D114" s="30"/>
      <c r="E114" s="31"/>
      <c r="F114" s="128"/>
      <c r="G114" s="129">
        <f t="shared" si="9"/>
        <v>0</v>
      </c>
      <c r="H114" s="30"/>
      <c r="I114" s="31"/>
      <c r="J114" s="35"/>
    </row>
    <row r="115" spans="1:19" ht="30.6" customHeight="1" thickBot="1" x14ac:dyDescent="0.3">
      <c r="A115" s="647"/>
      <c r="B115" s="648"/>
      <c r="C115" s="134" t="s">
        <v>13</v>
      </c>
      <c r="D115" s="42">
        <f t="shared" ref="D115:J115" si="10">SUM(D108:D114)</f>
        <v>0</v>
      </c>
      <c r="E115" s="43">
        <f t="shared" si="10"/>
        <v>0</v>
      </c>
      <c r="F115" s="135">
        <f t="shared" si="10"/>
        <v>0</v>
      </c>
      <c r="G115" s="135">
        <f t="shared" si="10"/>
        <v>0</v>
      </c>
      <c r="H115" s="42">
        <f t="shared" si="10"/>
        <v>0</v>
      </c>
      <c r="I115" s="43">
        <f t="shared" si="10"/>
        <v>0</v>
      </c>
      <c r="J115" s="136">
        <f t="shared" si="10"/>
        <v>0</v>
      </c>
    </row>
    <row r="116" spans="1:19" ht="17.100000000000001" customHeight="1" thickBot="1" x14ac:dyDescent="0.3">
      <c r="A116" s="137"/>
      <c r="B116" s="114"/>
      <c r="C116" s="138"/>
      <c r="D116" s="139"/>
      <c r="H116" s="140"/>
      <c r="K116" s="75"/>
    </row>
    <row r="117" spans="1:19" s="10" customFormat="1" ht="78" customHeight="1" x14ac:dyDescent="0.3">
      <c r="A117" s="141" t="s">
        <v>65</v>
      </c>
      <c r="B117" s="246" t="s">
        <v>36</v>
      </c>
      <c r="C117" s="143" t="s">
        <v>5</v>
      </c>
      <c r="D117" s="144" t="s">
        <v>66</v>
      </c>
      <c r="E117" s="145" t="s">
        <v>67</v>
      </c>
      <c r="F117" s="145" t="s">
        <v>68</v>
      </c>
      <c r="G117" s="145" t="s">
        <v>69</v>
      </c>
      <c r="H117" s="145" t="s">
        <v>70</v>
      </c>
      <c r="I117" s="146" t="s">
        <v>71</v>
      </c>
      <c r="J117" s="147" t="s">
        <v>72</v>
      </c>
      <c r="K117" s="147" t="s">
        <v>73</v>
      </c>
    </row>
    <row r="118" spans="1:19" x14ac:dyDescent="0.25">
      <c r="A118" s="630" t="s">
        <v>21</v>
      </c>
      <c r="B118" s="646"/>
      <c r="C118" s="29">
        <v>2014</v>
      </c>
      <c r="D118" s="34"/>
      <c r="E118" s="31"/>
      <c r="F118" s="31"/>
      <c r="G118" s="31"/>
      <c r="H118" s="31"/>
      <c r="I118" s="35"/>
      <c r="J118" s="148">
        <f t="shared" ref="J118:K124" si="11">D118+F118+H118</f>
        <v>0</v>
      </c>
      <c r="K118" s="148">
        <f t="shared" si="11"/>
        <v>0</v>
      </c>
    </row>
    <row r="119" spans="1:19" x14ac:dyDescent="0.25">
      <c r="A119" s="630"/>
      <c r="B119" s="646"/>
      <c r="C119" s="29">
        <v>2015</v>
      </c>
      <c r="D119" s="34"/>
      <c r="E119" s="31"/>
      <c r="F119" s="31"/>
      <c r="G119" s="31"/>
      <c r="H119" s="31"/>
      <c r="I119" s="35"/>
      <c r="J119" s="148">
        <f t="shared" si="11"/>
        <v>0</v>
      </c>
      <c r="K119" s="148">
        <f t="shared" si="11"/>
        <v>0</v>
      </c>
    </row>
    <row r="120" spans="1:19" x14ac:dyDescent="0.25">
      <c r="A120" s="630"/>
      <c r="B120" s="646"/>
      <c r="C120" s="29">
        <v>2016</v>
      </c>
      <c r="D120" s="34"/>
      <c r="E120" s="31"/>
      <c r="F120" s="31"/>
      <c r="G120" s="31"/>
      <c r="H120" s="31"/>
      <c r="I120" s="35"/>
      <c r="J120" s="148">
        <f t="shared" si="11"/>
        <v>0</v>
      </c>
      <c r="K120" s="148">
        <f t="shared" si="11"/>
        <v>0</v>
      </c>
    </row>
    <row r="121" spans="1:19" x14ac:dyDescent="0.25">
      <c r="A121" s="630"/>
      <c r="B121" s="646"/>
      <c r="C121" s="29">
        <v>2017</v>
      </c>
      <c r="D121" s="39"/>
      <c r="E121" s="37"/>
      <c r="F121" s="37"/>
      <c r="G121" s="37"/>
      <c r="H121" s="37"/>
      <c r="I121" s="40"/>
      <c r="J121" s="148">
        <f t="shared" si="11"/>
        <v>0</v>
      </c>
      <c r="K121" s="148">
        <f t="shared" si="11"/>
        <v>0</v>
      </c>
    </row>
    <row r="122" spans="1:19" x14ac:dyDescent="0.25">
      <c r="A122" s="630"/>
      <c r="B122" s="646"/>
      <c r="C122" s="29">
        <v>2018</v>
      </c>
      <c r="D122" s="34"/>
      <c r="E122" s="31"/>
      <c r="F122" s="31"/>
      <c r="G122" s="31"/>
      <c r="H122" s="31"/>
      <c r="I122" s="35"/>
      <c r="J122" s="148">
        <f t="shared" si="11"/>
        <v>0</v>
      </c>
      <c r="K122" s="148">
        <f t="shared" si="11"/>
        <v>0</v>
      </c>
    </row>
    <row r="123" spans="1:19" x14ac:dyDescent="0.25">
      <c r="A123" s="630"/>
      <c r="B123" s="646"/>
      <c r="C123" s="29">
        <v>2019</v>
      </c>
      <c r="D123" s="34"/>
      <c r="E123" s="31"/>
      <c r="F123" s="31"/>
      <c r="G123" s="31"/>
      <c r="H123" s="31"/>
      <c r="I123" s="35"/>
      <c r="J123" s="148">
        <f t="shared" si="11"/>
        <v>0</v>
      </c>
      <c r="K123" s="148">
        <f t="shared" si="11"/>
        <v>0</v>
      </c>
    </row>
    <row r="124" spans="1:19" x14ac:dyDescent="0.25">
      <c r="A124" s="630"/>
      <c r="B124" s="646"/>
      <c r="C124" s="29">
        <v>2020</v>
      </c>
      <c r="D124" s="34"/>
      <c r="E124" s="31"/>
      <c r="F124" s="31"/>
      <c r="G124" s="31"/>
      <c r="H124" s="31"/>
      <c r="I124" s="35"/>
      <c r="J124" s="148">
        <f t="shared" si="11"/>
        <v>0</v>
      </c>
      <c r="K124" s="148">
        <f t="shared" si="11"/>
        <v>0</v>
      </c>
    </row>
    <row r="125" spans="1:19" ht="51" customHeight="1" thickBot="1" x14ac:dyDescent="0.3">
      <c r="A125" s="647"/>
      <c r="B125" s="648"/>
      <c r="C125" s="41" t="s">
        <v>13</v>
      </c>
      <c r="D125" s="43">
        <f t="shared" ref="D125:K125" si="12">SUM(D118:D124)</f>
        <v>0</v>
      </c>
      <c r="E125" s="43">
        <f t="shared" si="12"/>
        <v>0</v>
      </c>
      <c r="F125" s="43">
        <f t="shared" si="12"/>
        <v>0</v>
      </c>
      <c r="G125" s="43">
        <f t="shared" si="12"/>
        <v>0</v>
      </c>
      <c r="H125" s="43">
        <f t="shared" si="12"/>
        <v>0</v>
      </c>
      <c r="I125" s="43">
        <f t="shared" si="12"/>
        <v>0</v>
      </c>
      <c r="J125" s="47">
        <f t="shared" si="12"/>
        <v>0</v>
      </c>
      <c r="K125" s="47">
        <f t="shared" si="12"/>
        <v>0</v>
      </c>
    </row>
    <row r="126" spans="1:19" ht="18.95" customHeight="1" x14ac:dyDescent="0.25">
      <c r="A126" s="149"/>
      <c r="B126" s="114"/>
      <c r="C126" s="48"/>
      <c r="D126" s="48"/>
      <c r="S126" s="75"/>
    </row>
    <row r="127" spans="1:19" ht="21" x14ac:dyDescent="0.35">
      <c r="A127" s="150" t="s">
        <v>74</v>
      </c>
      <c r="B127" s="151"/>
      <c r="C127" s="150"/>
      <c r="D127" s="152"/>
      <c r="E127" s="152"/>
      <c r="F127" s="152"/>
      <c r="G127" s="152"/>
      <c r="H127" s="152"/>
      <c r="I127" s="152"/>
      <c r="J127" s="152"/>
      <c r="K127" s="152"/>
      <c r="L127" s="152"/>
      <c r="M127" s="152"/>
      <c r="N127" s="152"/>
      <c r="O127" s="152"/>
    </row>
    <row r="128" spans="1:19" ht="21.75" thickBot="1" x14ac:dyDescent="0.4">
      <c r="A128" s="91"/>
      <c r="B128" s="76"/>
    </row>
    <row r="129" spans="1:15" s="10" customFormat="1" ht="27" customHeight="1" x14ac:dyDescent="0.25">
      <c r="A129" s="714" t="s">
        <v>75</v>
      </c>
      <c r="B129" s="651" t="s">
        <v>36</v>
      </c>
      <c r="C129" s="653" t="s">
        <v>76</v>
      </c>
      <c r="D129" s="153" t="s">
        <v>77</v>
      </c>
      <c r="E129" s="154"/>
      <c r="F129" s="154"/>
      <c r="G129" s="155"/>
      <c r="H129" s="156"/>
      <c r="I129" s="627" t="s">
        <v>7</v>
      </c>
      <c r="J129" s="628"/>
      <c r="K129" s="628"/>
      <c r="L129" s="628"/>
      <c r="M129" s="628"/>
      <c r="N129" s="628"/>
      <c r="O129" s="629"/>
    </row>
    <row r="130" spans="1:15" s="10" customFormat="1" ht="110.25" customHeight="1" x14ac:dyDescent="0.25">
      <c r="A130" s="715"/>
      <c r="B130" s="652"/>
      <c r="C130" s="654"/>
      <c r="D130" s="157" t="s">
        <v>78</v>
      </c>
      <c r="E130" s="158" t="s">
        <v>79</v>
      </c>
      <c r="F130" s="158" t="s">
        <v>80</v>
      </c>
      <c r="G130" s="159" t="s">
        <v>81</v>
      </c>
      <c r="H130" s="160" t="s">
        <v>82</v>
      </c>
      <c r="I130" s="161" t="s">
        <v>14</v>
      </c>
      <c r="J130" s="158" t="s">
        <v>15</v>
      </c>
      <c r="K130" s="158" t="s">
        <v>16</v>
      </c>
      <c r="L130" s="157" t="s">
        <v>17</v>
      </c>
      <c r="M130" s="157" t="s">
        <v>28</v>
      </c>
      <c r="N130" s="158" t="s">
        <v>19</v>
      </c>
      <c r="O130" s="162" t="s">
        <v>20</v>
      </c>
    </row>
    <row r="131" spans="1:15" ht="15" customHeight="1" x14ac:dyDescent="0.25">
      <c r="A131" s="632" t="s">
        <v>132</v>
      </c>
      <c r="B131" s="631"/>
      <c r="C131" s="29">
        <v>2014</v>
      </c>
      <c r="D131" s="30"/>
      <c r="E131" s="31"/>
      <c r="F131" s="31"/>
      <c r="G131" s="129">
        <f>SUM(D131:F131)</f>
        <v>0</v>
      </c>
      <c r="H131" s="85"/>
      <c r="I131" s="34"/>
      <c r="J131" s="31"/>
      <c r="K131" s="31"/>
      <c r="L131" s="31"/>
      <c r="M131" s="31"/>
      <c r="N131" s="31"/>
      <c r="O131" s="35"/>
    </row>
    <row r="132" spans="1:15" x14ac:dyDescent="0.25">
      <c r="A132" s="632"/>
      <c r="B132" s="631"/>
      <c r="C132" s="29">
        <v>2015</v>
      </c>
      <c r="D132" s="30"/>
      <c r="E132" s="31"/>
      <c r="F132" s="31"/>
      <c r="G132" s="129">
        <f t="shared" ref="G132:G137" si="13">SUM(D132:F132)</f>
        <v>0</v>
      </c>
      <c r="H132" s="85"/>
      <c r="I132" s="34"/>
      <c r="J132" s="31"/>
      <c r="K132" s="31"/>
      <c r="L132" s="31"/>
      <c r="M132" s="31"/>
      <c r="N132" s="31"/>
      <c r="O132" s="35"/>
    </row>
    <row r="133" spans="1:15" x14ac:dyDescent="0.25">
      <c r="A133" s="632"/>
      <c r="B133" s="631"/>
      <c r="C133" s="29">
        <v>2016</v>
      </c>
      <c r="D133" s="30"/>
      <c r="E133" s="31"/>
      <c r="F133" s="31"/>
      <c r="G133" s="129">
        <f t="shared" si="13"/>
        <v>0</v>
      </c>
      <c r="H133" s="85"/>
      <c r="I133" s="34"/>
      <c r="J133" s="31"/>
      <c r="K133" s="31"/>
      <c r="L133" s="31"/>
      <c r="M133" s="31"/>
      <c r="N133" s="31"/>
      <c r="O133" s="35"/>
    </row>
    <row r="134" spans="1:15" x14ac:dyDescent="0.25">
      <c r="A134" s="632"/>
      <c r="B134" s="631"/>
      <c r="C134" s="29">
        <v>2017</v>
      </c>
      <c r="D134" s="36"/>
      <c r="E134" s="37"/>
      <c r="F134" s="37"/>
      <c r="G134" s="129">
        <f t="shared" si="13"/>
        <v>0</v>
      </c>
      <c r="H134" s="85"/>
      <c r="I134" s="39"/>
      <c r="J134" s="37"/>
      <c r="K134" s="37"/>
      <c r="L134" s="37"/>
      <c r="M134" s="37"/>
      <c r="N134" s="37"/>
      <c r="O134" s="40"/>
    </row>
    <row r="135" spans="1:15" x14ac:dyDescent="0.25">
      <c r="A135" s="632"/>
      <c r="B135" s="631"/>
      <c r="C135" s="29">
        <v>2018</v>
      </c>
      <c r="D135" s="30"/>
      <c r="E135" s="31"/>
      <c r="F135" s="31"/>
      <c r="G135" s="129">
        <f t="shared" si="13"/>
        <v>0</v>
      </c>
      <c r="H135" s="85"/>
      <c r="I135" s="34"/>
      <c r="J135" s="31"/>
      <c r="K135" s="31"/>
      <c r="L135" s="31"/>
      <c r="M135" s="31"/>
      <c r="N135" s="31"/>
      <c r="O135" s="35"/>
    </row>
    <row r="136" spans="1:15" x14ac:dyDescent="0.25">
      <c r="A136" s="632"/>
      <c r="B136" s="631"/>
      <c r="C136" s="29">
        <v>2019</v>
      </c>
      <c r="D136" s="30"/>
      <c r="E136" s="31"/>
      <c r="F136" s="31"/>
      <c r="G136" s="129">
        <f t="shared" si="13"/>
        <v>0</v>
      </c>
      <c r="H136" s="85"/>
      <c r="I136" s="34"/>
      <c r="J136" s="31"/>
      <c r="K136" s="31"/>
      <c r="L136" s="31"/>
      <c r="M136" s="31"/>
      <c r="N136" s="31"/>
      <c r="O136" s="35"/>
    </row>
    <row r="137" spans="1:15" x14ac:dyDescent="0.25">
      <c r="A137" s="632"/>
      <c r="B137" s="631"/>
      <c r="C137" s="29">
        <v>2020</v>
      </c>
      <c r="D137" s="30">
        <v>26</v>
      </c>
      <c r="E137" s="31">
        <v>6</v>
      </c>
      <c r="F137" s="31"/>
      <c r="G137" s="129">
        <f t="shared" si="13"/>
        <v>32</v>
      </c>
      <c r="H137" s="85">
        <v>37</v>
      </c>
      <c r="I137" s="34">
        <v>6</v>
      </c>
      <c r="J137" s="31"/>
      <c r="K137" s="31">
        <v>6</v>
      </c>
      <c r="L137" s="31">
        <v>12</v>
      </c>
      <c r="M137" s="31">
        <v>1</v>
      </c>
      <c r="N137" s="31">
        <v>5</v>
      </c>
      <c r="O137" s="35">
        <v>2</v>
      </c>
    </row>
    <row r="138" spans="1:15" ht="15.95" customHeight="1" thickBot="1" x14ac:dyDescent="0.3">
      <c r="A138" s="633"/>
      <c r="B138" s="634"/>
      <c r="C138" s="41" t="s">
        <v>13</v>
      </c>
      <c r="D138" s="42">
        <f>SUM(D131:D137)</f>
        <v>26</v>
      </c>
      <c r="E138" s="43">
        <f>SUM(E131:E137)</f>
        <v>6</v>
      </c>
      <c r="F138" s="43">
        <f>SUM(F131:F137)</f>
        <v>0</v>
      </c>
      <c r="G138" s="135">
        <f t="shared" ref="G138:O138" si="14">SUM(G131:G137)</f>
        <v>32</v>
      </c>
      <c r="H138" s="163">
        <f t="shared" si="14"/>
        <v>37</v>
      </c>
      <c r="I138" s="46">
        <f t="shared" si="14"/>
        <v>6</v>
      </c>
      <c r="J138" s="43">
        <f t="shared" si="14"/>
        <v>0</v>
      </c>
      <c r="K138" s="43">
        <f t="shared" si="14"/>
        <v>6</v>
      </c>
      <c r="L138" s="43">
        <f t="shared" si="14"/>
        <v>12</v>
      </c>
      <c r="M138" s="43">
        <f t="shared" si="14"/>
        <v>1</v>
      </c>
      <c r="N138" s="43">
        <f t="shared" si="14"/>
        <v>5</v>
      </c>
      <c r="O138" s="47">
        <f t="shared" si="14"/>
        <v>2</v>
      </c>
    </row>
    <row r="139" spans="1:15" ht="15.75" thickBot="1" x14ac:dyDescent="0.3">
      <c r="B139" s="9"/>
    </row>
    <row r="140" spans="1:15" ht="19.5" customHeight="1" x14ac:dyDescent="0.25">
      <c r="A140" s="635" t="s">
        <v>83</v>
      </c>
      <c r="B140" s="637" t="s">
        <v>84</v>
      </c>
      <c r="C140" s="639" t="s">
        <v>5</v>
      </c>
      <c r="D140" s="639" t="s">
        <v>77</v>
      </c>
      <c r="E140" s="639"/>
      <c r="F140" s="639"/>
      <c r="G140" s="641"/>
      <c r="H140" s="642" t="s">
        <v>85</v>
      </c>
      <c r="I140" s="639"/>
      <c r="J140" s="639"/>
      <c r="K140" s="639"/>
      <c r="L140" s="643"/>
    </row>
    <row r="141" spans="1:15" ht="102.75" x14ac:dyDescent="0.25">
      <c r="A141" s="636"/>
      <c r="B141" s="638"/>
      <c r="C141" s="640"/>
      <c r="D141" s="164" t="s">
        <v>86</v>
      </c>
      <c r="E141" s="165" t="s">
        <v>87</v>
      </c>
      <c r="F141" s="164" t="s">
        <v>88</v>
      </c>
      <c r="G141" s="166" t="s">
        <v>89</v>
      </c>
      <c r="H141" s="167" t="s">
        <v>90</v>
      </c>
      <c r="I141" s="164" t="s">
        <v>91</v>
      </c>
      <c r="J141" s="164" t="s">
        <v>92</v>
      </c>
      <c r="K141" s="164" t="s">
        <v>93</v>
      </c>
      <c r="L141" s="168" t="s">
        <v>94</v>
      </c>
    </row>
    <row r="142" spans="1:15" ht="15" customHeight="1" x14ac:dyDescent="0.25">
      <c r="A142" s="709" t="s">
        <v>133</v>
      </c>
      <c r="B142" s="710"/>
      <c r="C142" s="169">
        <v>2014</v>
      </c>
      <c r="D142" s="170"/>
      <c r="E142" s="67"/>
      <c r="F142" s="67"/>
      <c r="G142" s="171">
        <f>SUM(D142:F142)</f>
        <v>0</v>
      </c>
      <c r="H142" s="66"/>
      <c r="I142" s="67"/>
      <c r="J142" s="67"/>
      <c r="K142" s="67"/>
      <c r="L142" s="68"/>
    </row>
    <row r="143" spans="1:15" x14ac:dyDescent="0.25">
      <c r="A143" s="630"/>
      <c r="B143" s="646"/>
      <c r="C143" s="29">
        <v>2015</v>
      </c>
      <c r="D143" s="30"/>
      <c r="E143" s="31"/>
      <c r="F143" s="31"/>
      <c r="G143" s="171">
        <f t="shared" ref="G143:G148" si="15">SUM(D143:F143)</f>
        <v>0</v>
      </c>
      <c r="H143" s="34"/>
      <c r="I143" s="31"/>
      <c r="J143" s="31"/>
      <c r="K143" s="31"/>
      <c r="L143" s="35"/>
    </row>
    <row r="144" spans="1:15" x14ac:dyDescent="0.25">
      <c r="A144" s="630"/>
      <c r="B144" s="646"/>
      <c r="C144" s="29">
        <v>2016</v>
      </c>
      <c r="D144" s="30"/>
      <c r="E144" s="31"/>
      <c r="F144" s="31"/>
      <c r="G144" s="171">
        <f t="shared" si="15"/>
        <v>0</v>
      </c>
      <c r="H144" s="34"/>
      <c r="I144" s="31"/>
      <c r="J144" s="31"/>
      <c r="K144" s="31"/>
      <c r="L144" s="35"/>
    </row>
    <row r="145" spans="1:12" x14ac:dyDescent="0.25">
      <c r="A145" s="630"/>
      <c r="B145" s="646"/>
      <c r="C145" s="29">
        <v>2017</v>
      </c>
      <c r="D145" s="36"/>
      <c r="E145" s="37"/>
      <c r="F145" s="37"/>
      <c r="G145" s="171">
        <f t="shared" si="15"/>
        <v>0</v>
      </c>
      <c r="H145" s="39"/>
      <c r="I145" s="37"/>
      <c r="J145" s="37"/>
      <c r="K145" s="37"/>
      <c r="L145" s="40"/>
    </row>
    <row r="146" spans="1:12" x14ac:dyDescent="0.25">
      <c r="A146" s="630"/>
      <c r="B146" s="646"/>
      <c r="C146" s="29">
        <v>2018</v>
      </c>
      <c r="D146" s="30"/>
      <c r="E146" s="31"/>
      <c r="F146" s="31"/>
      <c r="G146" s="171">
        <f t="shared" si="15"/>
        <v>0</v>
      </c>
      <c r="H146" s="34"/>
      <c r="I146" s="31"/>
      <c r="J146" s="31"/>
      <c r="K146" s="31"/>
      <c r="L146" s="35"/>
    </row>
    <row r="147" spans="1:12" x14ac:dyDescent="0.25">
      <c r="A147" s="630"/>
      <c r="B147" s="646"/>
      <c r="C147" s="29">
        <v>2019</v>
      </c>
      <c r="D147" s="30"/>
      <c r="E147" s="31"/>
      <c r="F147" s="31"/>
      <c r="G147" s="171">
        <f t="shared" si="15"/>
        <v>0</v>
      </c>
      <c r="H147" s="34"/>
      <c r="I147" s="31"/>
      <c r="J147" s="31"/>
      <c r="K147" s="31"/>
      <c r="L147" s="35"/>
    </row>
    <row r="148" spans="1:12" x14ac:dyDescent="0.25">
      <c r="A148" s="630"/>
      <c r="B148" s="646"/>
      <c r="C148" s="29">
        <v>2020</v>
      </c>
      <c r="D148" s="30">
        <v>720</v>
      </c>
      <c r="E148" s="31">
        <v>222</v>
      </c>
      <c r="F148" s="31"/>
      <c r="G148" s="171">
        <f t="shared" si="15"/>
        <v>942</v>
      </c>
      <c r="H148" s="34"/>
      <c r="I148" s="31">
        <v>177</v>
      </c>
      <c r="J148" s="31">
        <v>5</v>
      </c>
      <c r="K148" s="31">
        <v>704</v>
      </c>
      <c r="L148" s="35">
        <v>56</v>
      </c>
    </row>
    <row r="149" spans="1:12" ht="15.75" thickBot="1" x14ac:dyDescent="0.3">
      <c r="A149" s="647"/>
      <c r="B149" s="648"/>
      <c r="C149" s="41" t="s">
        <v>13</v>
      </c>
      <c r="D149" s="42">
        <f t="shared" ref="D149:L149" si="16">SUM(D142:D148)</f>
        <v>720</v>
      </c>
      <c r="E149" s="43">
        <f t="shared" si="16"/>
        <v>222</v>
      </c>
      <c r="F149" s="43">
        <f t="shared" si="16"/>
        <v>0</v>
      </c>
      <c r="G149" s="45">
        <f t="shared" si="16"/>
        <v>942</v>
      </c>
      <c r="H149" s="46">
        <f t="shared" si="16"/>
        <v>0</v>
      </c>
      <c r="I149" s="43">
        <f t="shared" si="16"/>
        <v>177</v>
      </c>
      <c r="J149" s="43">
        <f t="shared" si="16"/>
        <v>5</v>
      </c>
      <c r="K149" s="43">
        <f t="shared" si="16"/>
        <v>704</v>
      </c>
      <c r="L149" s="47">
        <f t="shared" si="16"/>
        <v>56</v>
      </c>
    </row>
    <row r="150" spans="1:12" x14ac:dyDescent="0.25">
      <c r="B150" s="9"/>
    </row>
    <row r="151" spans="1:12" x14ac:dyDescent="0.25">
      <c r="B151" s="9"/>
    </row>
    <row r="152" spans="1:12" ht="21" x14ac:dyDescent="0.35">
      <c r="A152" s="172" t="s">
        <v>95</v>
      </c>
      <c r="B152" s="55"/>
      <c r="C152" s="54"/>
      <c r="D152" s="56"/>
      <c r="E152" s="56"/>
      <c r="F152" s="56"/>
      <c r="G152" s="56"/>
      <c r="H152" s="56"/>
      <c r="I152" s="56"/>
      <c r="J152" s="56"/>
      <c r="K152" s="56"/>
      <c r="L152" s="56"/>
    </row>
    <row r="153" spans="1:12" ht="15.75" thickBot="1" x14ac:dyDescent="0.3">
      <c r="A153" s="75"/>
      <c r="B153" s="76"/>
    </row>
    <row r="154" spans="1:12" s="10" customFormat="1" ht="65.25" x14ac:dyDescent="0.3">
      <c r="A154" s="173" t="s">
        <v>96</v>
      </c>
      <c r="B154" s="174" t="s">
        <v>97</v>
      </c>
      <c r="C154" s="175" t="s">
        <v>98</v>
      </c>
      <c r="D154" s="176" t="s">
        <v>99</v>
      </c>
      <c r="E154" s="177" t="s">
        <v>100</v>
      </c>
      <c r="F154" s="177" t="s">
        <v>101</v>
      </c>
      <c r="G154" s="178" t="s">
        <v>102</v>
      </c>
    </row>
    <row r="155" spans="1:12" ht="15" customHeight="1" x14ac:dyDescent="0.25">
      <c r="A155" s="623" t="s">
        <v>134</v>
      </c>
      <c r="B155" s="624"/>
      <c r="C155" s="29">
        <v>2014</v>
      </c>
      <c r="D155" s="30"/>
      <c r="E155" s="31"/>
      <c r="F155" s="31"/>
      <c r="G155" s="35"/>
    </row>
    <row r="156" spans="1:12" x14ac:dyDescent="0.25">
      <c r="A156" s="623"/>
      <c r="B156" s="624"/>
      <c r="C156" s="29">
        <v>2015</v>
      </c>
      <c r="D156" s="30"/>
      <c r="E156" s="31"/>
      <c r="F156" s="31"/>
      <c r="G156" s="35"/>
    </row>
    <row r="157" spans="1:12" x14ac:dyDescent="0.25">
      <c r="A157" s="623"/>
      <c r="B157" s="624"/>
      <c r="C157" s="29">
        <v>2016</v>
      </c>
      <c r="D157" s="30"/>
      <c r="E157" s="31"/>
      <c r="F157" s="31"/>
      <c r="G157" s="35"/>
    </row>
    <row r="158" spans="1:12" x14ac:dyDescent="0.25">
      <c r="A158" s="623"/>
      <c r="B158" s="624"/>
      <c r="C158" s="29">
        <v>2017</v>
      </c>
      <c r="D158" s="36"/>
      <c r="E158" s="37"/>
      <c r="F158" s="37"/>
      <c r="G158" s="40"/>
    </row>
    <row r="159" spans="1:12" x14ac:dyDescent="0.25">
      <c r="A159" s="623"/>
      <c r="B159" s="624"/>
      <c r="C159" s="29">
        <v>2018</v>
      </c>
      <c r="D159" s="30"/>
      <c r="E159" s="31"/>
      <c r="F159" s="31"/>
      <c r="G159" s="35"/>
    </row>
    <row r="160" spans="1:12" x14ac:dyDescent="0.25">
      <c r="A160" s="623"/>
      <c r="B160" s="624"/>
      <c r="C160" s="29">
        <v>2019</v>
      </c>
      <c r="D160" s="30"/>
      <c r="E160" s="31"/>
      <c r="F160" s="31"/>
      <c r="G160" s="35"/>
    </row>
    <row r="161" spans="1:9" x14ac:dyDescent="0.25">
      <c r="A161" s="623"/>
      <c r="B161" s="624"/>
      <c r="C161" s="29">
        <v>2020</v>
      </c>
      <c r="D161" s="179">
        <v>3</v>
      </c>
      <c r="E161" s="180">
        <v>165</v>
      </c>
      <c r="F161" s="180"/>
      <c r="G161" s="181"/>
    </row>
    <row r="162" spans="1:9" ht="15.75" thickBot="1" x14ac:dyDescent="0.3">
      <c r="A162" s="625"/>
      <c r="B162" s="626"/>
      <c r="C162" s="41" t="s">
        <v>13</v>
      </c>
      <c r="D162" s="42">
        <f>SUM(D155:D161)</f>
        <v>3</v>
      </c>
      <c r="E162" s="42">
        <f>SUM(E155:E161)</f>
        <v>165</v>
      </c>
      <c r="F162" s="42">
        <f>SUM(F155:F161)</f>
        <v>0</v>
      </c>
      <c r="G162" s="47">
        <f>SUM(G155:G161)</f>
        <v>0</v>
      </c>
    </row>
    <row r="163" spans="1:9" x14ac:dyDescent="0.25">
      <c r="B163" s="9"/>
    </row>
    <row r="164" spans="1:9" ht="15.75" thickBot="1" x14ac:dyDescent="0.3">
      <c r="B164" s="9"/>
    </row>
    <row r="165" spans="1:9" ht="18.75" x14ac:dyDescent="0.3">
      <c r="A165" s="182" t="s">
        <v>103</v>
      </c>
      <c r="B165" s="183" t="s">
        <v>104</v>
      </c>
      <c r="C165" s="184">
        <v>2014</v>
      </c>
      <c r="D165" s="184">
        <v>2015</v>
      </c>
      <c r="E165" s="184">
        <v>2016</v>
      </c>
      <c r="F165" s="184">
        <v>2017</v>
      </c>
      <c r="G165" s="184">
        <v>2018</v>
      </c>
      <c r="H165" s="184">
        <v>2019</v>
      </c>
      <c r="I165" s="185">
        <v>2020</v>
      </c>
    </row>
    <row r="166" spans="1:9" ht="14.1" customHeight="1" x14ac:dyDescent="0.25">
      <c r="A166" s="186" t="s">
        <v>105</v>
      </c>
      <c r="B166" s="711" t="s">
        <v>135</v>
      </c>
      <c r="C166" s="188">
        <f>SUM(C167:C169)</f>
        <v>0</v>
      </c>
      <c r="D166" s="188">
        <f t="shared" ref="D166:I166" si="17">SUM(D167:D169)</f>
        <v>0</v>
      </c>
      <c r="E166" s="188">
        <f t="shared" si="17"/>
        <v>0</v>
      </c>
      <c r="F166" s="188">
        <f t="shared" si="17"/>
        <v>0</v>
      </c>
      <c r="G166" s="188">
        <f t="shared" si="17"/>
        <v>0</v>
      </c>
      <c r="H166" s="188">
        <f t="shared" si="17"/>
        <v>0</v>
      </c>
      <c r="I166" s="250">
        <f t="shared" si="17"/>
        <v>569730.85</v>
      </c>
    </row>
    <row r="167" spans="1:9" ht="15.75" x14ac:dyDescent="0.25">
      <c r="A167" s="190" t="s">
        <v>106</v>
      </c>
      <c r="B167" s="712"/>
      <c r="C167" s="65"/>
      <c r="D167" s="65"/>
      <c r="E167" s="65"/>
      <c r="F167" s="69"/>
      <c r="G167" s="65"/>
      <c r="H167" s="65"/>
      <c r="I167" s="251">
        <v>472222.32999999996</v>
      </c>
    </row>
    <row r="168" spans="1:9" ht="15.75" x14ac:dyDescent="0.25">
      <c r="A168" s="190" t="s">
        <v>107</v>
      </c>
      <c r="B168" s="712"/>
      <c r="C168" s="65"/>
      <c r="D168" s="65"/>
      <c r="E168" s="65"/>
      <c r="F168" s="69"/>
      <c r="G168" s="65"/>
      <c r="H168" s="65"/>
      <c r="I168" s="251"/>
    </row>
    <row r="169" spans="1:9" ht="15.75" x14ac:dyDescent="0.25">
      <c r="A169" s="190" t="s">
        <v>108</v>
      </c>
      <c r="B169" s="712"/>
      <c r="C169" s="65"/>
      <c r="D169" s="65"/>
      <c r="E169" s="65"/>
      <c r="F169" s="69"/>
      <c r="G169" s="65"/>
      <c r="H169" s="65"/>
      <c r="I169" s="251">
        <v>97508.52</v>
      </c>
    </row>
    <row r="170" spans="1:9" ht="31.5" x14ac:dyDescent="0.25">
      <c r="A170" s="186" t="s">
        <v>109</v>
      </c>
      <c r="B170" s="712"/>
      <c r="C170" s="65"/>
      <c r="D170" s="65"/>
      <c r="E170" s="65"/>
      <c r="F170" s="69"/>
      <c r="G170" s="65"/>
      <c r="H170" s="65"/>
      <c r="I170" s="251">
        <v>276472.17</v>
      </c>
    </row>
    <row r="171" spans="1:9" ht="80.25" customHeight="1" thickBot="1" x14ac:dyDescent="0.3">
      <c r="A171" s="195" t="s">
        <v>110</v>
      </c>
      <c r="B171" s="713"/>
      <c r="C171" s="197">
        <f t="shared" ref="C171:H171" si="18">C166+C170</f>
        <v>0</v>
      </c>
      <c r="D171" s="197">
        <f t="shared" si="18"/>
        <v>0</v>
      </c>
      <c r="E171" s="197">
        <f t="shared" si="18"/>
        <v>0</v>
      </c>
      <c r="F171" s="197">
        <f t="shared" si="18"/>
        <v>0</v>
      </c>
      <c r="G171" s="197">
        <f t="shared" si="18"/>
        <v>0</v>
      </c>
      <c r="H171" s="197">
        <f t="shared" si="18"/>
        <v>0</v>
      </c>
      <c r="I171" s="252">
        <f>I170+I166</f>
        <v>846203.02</v>
      </c>
    </row>
    <row r="174" spans="1:9" x14ac:dyDescent="0.25">
      <c r="B174" s="253"/>
    </row>
    <row r="175" spans="1:9" x14ac:dyDescent="0.25">
      <c r="B175" s="254"/>
    </row>
    <row r="176" spans="1:9" x14ac:dyDescent="0.25">
      <c r="B176" s="254"/>
    </row>
    <row r="177" spans="2:2" x14ac:dyDescent="0.25">
      <c r="B177" s="254"/>
    </row>
    <row r="178" spans="2:2" x14ac:dyDescent="0.25">
      <c r="B178" s="254"/>
    </row>
    <row r="179" spans="2:2" x14ac:dyDescent="0.25">
      <c r="B179" s="254"/>
    </row>
  </sheetData>
  <mergeCells count="50">
    <mergeCell ref="B10:B11"/>
    <mergeCell ref="C10:C11"/>
    <mergeCell ref="A12:B19"/>
    <mergeCell ref="C21:C22"/>
    <mergeCell ref="A23:B30"/>
    <mergeCell ref="D34:D35"/>
    <mergeCell ref="A36:B43"/>
    <mergeCell ref="A48:A49"/>
    <mergeCell ref="B48:B49"/>
    <mergeCell ref="C48:C49"/>
    <mergeCell ref="D48:D49"/>
    <mergeCell ref="A34:A35"/>
    <mergeCell ref="B34:B35"/>
    <mergeCell ref="C34:C35"/>
    <mergeCell ref="A50:B57"/>
    <mergeCell ref="A61:A62"/>
    <mergeCell ref="B61:B62"/>
    <mergeCell ref="C61:C62"/>
    <mergeCell ref="A63:B70"/>
    <mergeCell ref="D72:D73"/>
    <mergeCell ref="A74:B81"/>
    <mergeCell ref="A83:A84"/>
    <mergeCell ref="B83:B84"/>
    <mergeCell ref="C83:C84"/>
    <mergeCell ref="D83:D84"/>
    <mergeCell ref="A72:A73"/>
    <mergeCell ref="B72:B73"/>
    <mergeCell ref="C72:C73"/>
    <mergeCell ref="A85:B92"/>
    <mergeCell ref="A94:A95"/>
    <mergeCell ref="B94:B95"/>
    <mergeCell ref="A96:B102"/>
    <mergeCell ref="A106:A107"/>
    <mergeCell ref="B106:B107"/>
    <mergeCell ref="C106:C107"/>
    <mergeCell ref="A108:B115"/>
    <mergeCell ref="A118:B125"/>
    <mergeCell ref="A129:A130"/>
    <mergeCell ref="B129:B130"/>
    <mergeCell ref="C129:C130"/>
    <mergeCell ref="A142:B149"/>
    <mergeCell ref="A155:B162"/>
    <mergeCell ref="B166:B171"/>
    <mergeCell ref="I129:O129"/>
    <mergeCell ref="A131:B138"/>
    <mergeCell ref="A140:A141"/>
    <mergeCell ref="B140:B141"/>
    <mergeCell ref="C140:C141"/>
    <mergeCell ref="D140:G140"/>
    <mergeCell ref="H140:L140"/>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S171"/>
  <sheetViews>
    <sheetView topLeftCell="B1" workbookViewId="0">
      <selection activeCell="H148" sqref="H148:L148"/>
    </sheetView>
  </sheetViews>
  <sheetFormatPr defaultColWidth="8.85546875" defaultRowHeight="15" x14ac:dyDescent="0.25"/>
  <cols>
    <col min="1" max="1" width="87.28515625" customWidth="1"/>
    <col min="2" max="2" width="29.42578125" customWidth="1"/>
    <col min="3" max="3" width="15.7109375" customWidth="1"/>
    <col min="4" max="4" width="16.140625" customWidth="1"/>
    <col min="5" max="5" width="15.28515625" customWidth="1"/>
    <col min="6" max="6" width="18.42578125" customWidth="1"/>
    <col min="7" max="7" width="15.85546875" customWidth="1"/>
    <col min="8" max="8" width="16" customWidth="1"/>
    <col min="9" max="9" width="16.42578125" customWidth="1"/>
    <col min="10" max="10" width="17" customWidth="1"/>
    <col min="11" max="11" width="16.85546875" customWidth="1"/>
    <col min="12" max="12" width="17" customWidth="1"/>
    <col min="13" max="13" width="15.42578125" customWidth="1"/>
    <col min="14" max="14" width="14.85546875" customWidth="1"/>
    <col min="15" max="15" width="13.140625" customWidth="1"/>
    <col min="16" max="17" width="11.85546875" customWidth="1"/>
    <col min="18" max="18" width="12" customWidth="1"/>
  </cols>
  <sheetData>
    <row r="1" spans="1:17" s="1" customFormat="1" ht="31.5" x14ac:dyDescent="0.5">
      <c r="A1" s="1" t="s">
        <v>0</v>
      </c>
    </row>
    <row r="2" spans="1:17" s="2" customFormat="1" ht="15.75" x14ac:dyDescent="0.25"/>
    <row r="3" spans="1:17" s="2" customFormat="1" ht="15.75" x14ac:dyDescent="0.25">
      <c r="A3" s="3" t="s">
        <v>1</v>
      </c>
    </row>
    <row r="4" spans="1:17" s="2" customFormat="1" ht="15.75" x14ac:dyDescent="0.25">
      <c r="A4" s="4" t="s">
        <v>327</v>
      </c>
    </row>
    <row r="5" spans="1:17" s="2" customFormat="1" ht="15.75" x14ac:dyDescent="0.25">
      <c r="A5" s="5" t="s">
        <v>328</v>
      </c>
    </row>
    <row r="6" spans="1:17" s="2" customFormat="1" ht="15.75" x14ac:dyDescent="0.25"/>
    <row r="8" spans="1:17" ht="21" x14ac:dyDescent="0.35">
      <c r="A8" s="6" t="s">
        <v>3</v>
      </c>
      <c r="B8" s="7"/>
      <c r="C8" s="8"/>
      <c r="D8" s="8"/>
      <c r="E8" s="8"/>
      <c r="F8" s="8"/>
      <c r="G8" s="8"/>
      <c r="H8" s="8"/>
      <c r="I8" s="8"/>
      <c r="J8" s="8"/>
      <c r="K8" s="8"/>
      <c r="L8" s="8"/>
      <c r="M8" s="8"/>
      <c r="N8" s="8"/>
    </row>
    <row r="9" spans="1:17" ht="15.75" thickBot="1" x14ac:dyDescent="0.3">
      <c r="B9" s="9"/>
      <c r="O9" s="10"/>
      <c r="P9" s="10"/>
    </row>
    <row r="10" spans="1:17" s="10" customFormat="1" ht="18.75" x14ac:dyDescent="0.3">
      <c r="A10" s="11"/>
      <c r="B10" s="690" t="s">
        <v>4</v>
      </c>
      <c r="C10" s="692" t="s">
        <v>5</v>
      </c>
      <c r="D10" s="12"/>
      <c r="E10" s="13"/>
      <c r="F10" s="14" t="s">
        <v>6</v>
      </c>
      <c r="G10" s="15"/>
      <c r="H10" s="16"/>
      <c r="I10" s="17" t="s">
        <v>7</v>
      </c>
      <c r="J10" s="13"/>
      <c r="K10" s="13"/>
      <c r="L10" s="13"/>
      <c r="M10" s="13"/>
      <c r="N10" s="13"/>
      <c r="O10" s="18"/>
    </row>
    <row r="11" spans="1:17" s="10" customFormat="1" ht="90" customHeight="1" x14ac:dyDescent="0.3">
      <c r="A11" s="19" t="s">
        <v>8</v>
      </c>
      <c r="B11" s="691"/>
      <c r="C11" s="693"/>
      <c r="D11" s="20" t="s">
        <v>9</v>
      </c>
      <c r="E11" s="21" t="s">
        <v>10</v>
      </c>
      <c r="F11" s="22" t="s">
        <v>11</v>
      </c>
      <c r="G11" s="23" t="s">
        <v>12</v>
      </c>
      <c r="H11" s="24" t="s">
        <v>13</v>
      </c>
      <c r="I11" s="25" t="s">
        <v>14</v>
      </c>
      <c r="J11" s="26" t="s">
        <v>15</v>
      </c>
      <c r="K11" s="26" t="s">
        <v>16</v>
      </c>
      <c r="L11" s="27" t="s">
        <v>17</v>
      </c>
      <c r="M11" s="27" t="s">
        <v>18</v>
      </c>
      <c r="N11" s="27" t="s">
        <v>19</v>
      </c>
      <c r="O11" s="28" t="s">
        <v>20</v>
      </c>
    </row>
    <row r="12" spans="1:17" ht="15" customHeight="1" x14ac:dyDescent="0.25">
      <c r="A12" s="630" t="s">
        <v>329</v>
      </c>
      <c r="B12" s="646"/>
      <c r="C12" s="29">
        <v>2014</v>
      </c>
      <c r="D12" s="30"/>
      <c r="E12" s="31"/>
      <c r="F12" s="31"/>
      <c r="G12" s="32"/>
      <c r="H12" s="33">
        <f>SUM(D12:G12)</f>
        <v>0</v>
      </c>
      <c r="I12" s="34"/>
      <c r="J12" s="31"/>
      <c r="K12" s="31"/>
      <c r="L12" s="31"/>
      <c r="M12" s="31"/>
      <c r="N12" s="31"/>
      <c r="O12" s="35"/>
      <c r="P12" s="10"/>
      <c r="Q12" s="10"/>
    </row>
    <row r="13" spans="1:17" x14ac:dyDescent="0.25">
      <c r="A13" s="630"/>
      <c r="B13" s="646"/>
      <c r="C13" s="29">
        <v>2015</v>
      </c>
      <c r="D13" s="30"/>
      <c r="E13" s="31"/>
      <c r="F13" s="31"/>
      <c r="G13" s="32"/>
      <c r="H13" s="33">
        <f t="shared" ref="H13:H18" si="0">SUM(D13:G13)</f>
        <v>0</v>
      </c>
      <c r="I13" s="34"/>
      <c r="J13" s="31"/>
      <c r="K13" s="31"/>
      <c r="L13" s="31"/>
      <c r="M13" s="31"/>
      <c r="N13" s="31"/>
      <c r="O13" s="35"/>
      <c r="P13" s="10"/>
      <c r="Q13" s="10"/>
    </row>
    <row r="14" spans="1:17" x14ac:dyDescent="0.25">
      <c r="A14" s="630"/>
      <c r="B14" s="646"/>
      <c r="C14" s="29">
        <v>2016</v>
      </c>
      <c r="D14" s="30"/>
      <c r="E14" s="31"/>
      <c r="F14" s="31"/>
      <c r="G14" s="32"/>
      <c r="H14" s="33">
        <f t="shared" si="0"/>
        <v>0</v>
      </c>
      <c r="I14" s="34"/>
      <c r="J14" s="31"/>
      <c r="K14" s="31"/>
      <c r="L14" s="31"/>
      <c r="M14" s="31"/>
      <c r="N14" s="31"/>
      <c r="O14" s="35"/>
      <c r="P14" s="10"/>
      <c r="Q14" s="10"/>
    </row>
    <row r="15" spans="1:17" x14ac:dyDescent="0.25">
      <c r="A15" s="630"/>
      <c r="B15" s="646"/>
      <c r="C15" s="29">
        <v>2017</v>
      </c>
      <c r="D15" s="36"/>
      <c r="E15" s="37"/>
      <c r="F15" s="37"/>
      <c r="G15" s="38"/>
      <c r="H15" s="33">
        <f t="shared" si="0"/>
        <v>0</v>
      </c>
      <c r="I15" s="39"/>
      <c r="J15" s="37"/>
      <c r="K15" s="37"/>
      <c r="L15" s="37"/>
      <c r="M15" s="37"/>
      <c r="N15" s="37"/>
      <c r="O15" s="40"/>
      <c r="P15" s="10"/>
      <c r="Q15" s="10"/>
    </row>
    <row r="16" spans="1:17" x14ac:dyDescent="0.25">
      <c r="A16" s="630"/>
      <c r="B16" s="646"/>
      <c r="C16" s="29">
        <v>2018</v>
      </c>
      <c r="D16" s="30"/>
      <c r="E16" s="31"/>
      <c r="F16" s="31"/>
      <c r="G16" s="32"/>
      <c r="H16" s="33">
        <f t="shared" si="0"/>
        <v>0</v>
      </c>
      <c r="I16" s="34"/>
      <c r="J16" s="31"/>
      <c r="K16" s="31"/>
      <c r="L16" s="31"/>
      <c r="M16" s="31"/>
      <c r="N16" s="31"/>
      <c r="O16" s="35"/>
      <c r="P16" s="10"/>
      <c r="Q16" s="10"/>
    </row>
    <row r="17" spans="1:17" x14ac:dyDescent="0.25">
      <c r="A17" s="630"/>
      <c r="B17" s="646"/>
      <c r="C17" s="29">
        <v>2019</v>
      </c>
      <c r="D17" s="30"/>
      <c r="E17" s="31"/>
      <c r="F17" s="31"/>
      <c r="G17" s="32"/>
      <c r="H17" s="33">
        <f t="shared" si="0"/>
        <v>0</v>
      </c>
      <c r="I17" s="34"/>
      <c r="J17" s="31"/>
      <c r="K17" s="31"/>
      <c r="L17" s="31"/>
      <c r="M17" s="31"/>
      <c r="N17" s="31"/>
      <c r="O17" s="35"/>
      <c r="P17" s="10"/>
      <c r="Q17" s="10"/>
    </row>
    <row r="18" spans="1:17" x14ac:dyDescent="0.25">
      <c r="A18" s="630"/>
      <c r="B18" s="646"/>
      <c r="C18" s="29">
        <v>2020</v>
      </c>
      <c r="D18" s="30">
        <v>23</v>
      </c>
      <c r="E18" s="31"/>
      <c r="F18" s="31"/>
      <c r="G18" s="32"/>
      <c r="H18" s="33">
        <f t="shared" si="0"/>
        <v>23</v>
      </c>
      <c r="I18" s="34">
        <v>23</v>
      </c>
      <c r="J18" s="31"/>
      <c r="K18" s="31"/>
      <c r="L18" s="31"/>
      <c r="M18" s="31"/>
      <c r="N18" s="31"/>
      <c r="O18" s="35"/>
      <c r="P18" s="10"/>
      <c r="Q18" s="10"/>
    </row>
    <row r="19" spans="1:17" ht="197.25" customHeight="1" thickBot="1" x14ac:dyDescent="0.3">
      <c r="A19" s="647"/>
      <c r="B19" s="648"/>
      <c r="C19" s="41" t="s">
        <v>13</v>
      </c>
      <c r="D19" s="42">
        <f>SUM(D12:D18)</f>
        <v>23</v>
      </c>
      <c r="E19" s="43">
        <f>SUM(E12:E18)</f>
        <v>0</v>
      </c>
      <c r="F19" s="43">
        <f>SUM(F12:F18)</f>
        <v>0</v>
      </c>
      <c r="G19" s="44"/>
      <c r="H19" s="45">
        <f>SUM(D19:G19)</f>
        <v>23</v>
      </c>
      <c r="I19" s="43">
        <f t="shared" ref="I19:O19" si="1">SUM(I12:I18)</f>
        <v>23</v>
      </c>
      <c r="J19" s="46">
        <f t="shared" si="1"/>
        <v>0</v>
      </c>
      <c r="K19" s="43">
        <f t="shared" si="1"/>
        <v>0</v>
      </c>
      <c r="L19" s="43">
        <f t="shared" si="1"/>
        <v>0</v>
      </c>
      <c r="M19" s="43">
        <f t="shared" si="1"/>
        <v>0</v>
      </c>
      <c r="N19" s="43">
        <f t="shared" si="1"/>
        <v>0</v>
      </c>
      <c r="O19" s="47">
        <f t="shared" si="1"/>
        <v>0</v>
      </c>
      <c r="P19" s="10"/>
      <c r="Q19" s="10"/>
    </row>
    <row r="20" spans="1:17" ht="15.75" thickBot="1" x14ac:dyDescent="0.3">
      <c r="B20" s="9"/>
      <c r="D20" s="48"/>
      <c r="O20" s="10"/>
      <c r="P20" s="10"/>
    </row>
    <row r="21" spans="1:17" s="10" customFormat="1" ht="18.75" x14ac:dyDescent="0.3">
      <c r="A21" s="11"/>
      <c r="B21" s="49"/>
      <c r="C21" s="692" t="s">
        <v>5</v>
      </c>
      <c r="D21" s="12"/>
      <c r="E21" s="13"/>
      <c r="F21" s="14" t="s">
        <v>6</v>
      </c>
      <c r="G21" s="15"/>
      <c r="H21" s="16"/>
    </row>
    <row r="22" spans="1:17" s="10" customFormat="1" ht="44.25" customHeight="1" x14ac:dyDescent="0.3">
      <c r="A22" s="50" t="s">
        <v>22</v>
      </c>
      <c r="B22" s="498" t="s">
        <v>23</v>
      </c>
      <c r="C22" s="693"/>
      <c r="D22" s="20" t="s">
        <v>9</v>
      </c>
      <c r="E22" s="22" t="s">
        <v>10</v>
      </c>
      <c r="F22" s="22" t="s">
        <v>11</v>
      </c>
      <c r="G22" s="23" t="s">
        <v>12</v>
      </c>
      <c r="H22" s="24" t="s">
        <v>13</v>
      </c>
    </row>
    <row r="23" spans="1:17" ht="15" customHeight="1" x14ac:dyDescent="0.25">
      <c r="A23" s="630" t="s">
        <v>330</v>
      </c>
      <c r="B23" s="646"/>
      <c r="C23" s="29">
        <v>2014</v>
      </c>
      <c r="D23" s="30"/>
      <c r="E23" s="31"/>
      <c r="F23" s="31"/>
      <c r="G23" s="32"/>
      <c r="H23" s="33">
        <f>SUM(D23:G23)</f>
        <v>0</v>
      </c>
    </row>
    <row r="24" spans="1:17" x14ac:dyDescent="0.25">
      <c r="A24" s="630"/>
      <c r="B24" s="646"/>
      <c r="C24" s="29">
        <v>2015</v>
      </c>
      <c r="D24" s="30"/>
      <c r="E24" s="31"/>
      <c r="F24" s="31"/>
      <c r="G24" s="32"/>
      <c r="H24" s="33">
        <f t="shared" ref="H24:H29" si="2">SUM(D24:G24)</f>
        <v>0</v>
      </c>
    </row>
    <row r="25" spans="1:17" x14ac:dyDescent="0.25">
      <c r="A25" s="630"/>
      <c r="B25" s="646"/>
      <c r="C25" s="29">
        <v>2016</v>
      </c>
      <c r="D25" s="30"/>
      <c r="E25" s="31"/>
      <c r="F25" s="31"/>
      <c r="G25" s="32"/>
      <c r="H25" s="33">
        <f t="shared" si="2"/>
        <v>0</v>
      </c>
    </row>
    <row r="26" spans="1:17" x14ac:dyDescent="0.25">
      <c r="A26" s="630"/>
      <c r="B26" s="646"/>
      <c r="C26" s="29">
        <v>2017</v>
      </c>
      <c r="D26" s="36"/>
      <c r="E26" s="37"/>
      <c r="F26" s="37"/>
      <c r="G26" s="38"/>
      <c r="H26" s="33">
        <f t="shared" si="2"/>
        <v>0</v>
      </c>
    </row>
    <row r="27" spans="1:17" x14ac:dyDescent="0.25">
      <c r="A27" s="630"/>
      <c r="B27" s="646"/>
      <c r="C27" s="29">
        <v>2018</v>
      </c>
      <c r="D27" s="30"/>
      <c r="E27" s="31"/>
      <c r="F27" s="31"/>
      <c r="G27" s="32"/>
      <c r="H27" s="33">
        <f t="shared" si="2"/>
        <v>0</v>
      </c>
    </row>
    <row r="28" spans="1:17" x14ac:dyDescent="0.25">
      <c r="A28" s="630"/>
      <c r="B28" s="646"/>
      <c r="C28" s="29">
        <v>2019</v>
      </c>
      <c r="D28" s="30"/>
      <c r="E28" s="31"/>
      <c r="F28" s="31"/>
      <c r="G28" s="32"/>
      <c r="H28" s="33">
        <f t="shared" si="2"/>
        <v>0</v>
      </c>
    </row>
    <row r="29" spans="1:17" x14ac:dyDescent="0.25">
      <c r="A29" s="630"/>
      <c r="B29" s="646"/>
      <c r="C29" s="29">
        <v>2020</v>
      </c>
      <c r="D29" s="30">
        <v>474</v>
      </c>
      <c r="E29" s="31"/>
      <c r="F29" s="31"/>
      <c r="G29" s="32"/>
      <c r="H29" s="33">
        <f t="shared" si="2"/>
        <v>474</v>
      </c>
    </row>
    <row r="30" spans="1:17" ht="191.25" customHeight="1" thickBot="1" x14ac:dyDescent="0.3">
      <c r="A30" s="647"/>
      <c r="B30" s="648"/>
      <c r="C30" s="41" t="s">
        <v>13</v>
      </c>
      <c r="D30" s="42">
        <f>SUM(D23:D29)</f>
        <v>474</v>
      </c>
      <c r="E30" s="43">
        <f>SUM(E23:E29)</f>
        <v>0</v>
      </c>
      <c r="F30" s="43">
        <f>SUM(F23:F29)</f>
        <v>0</v>
      </c>
      <c r="G30" s="43">
        <f>SUM(G23:G29)</f>
        <v>0</v>
      </c>
      <c r="H30" s="45">
        <f t="shared" ref="H30" si="3">SUM(D30:F30)</f>
        <v>474</v>
      </c>
    </row>
    <row r="31" spans="1:17" x14ac:dyDescent="0.25">
      <c r="A31" s="52"/>
      <c r="B31" s="53"/>
      <c r="D31" s="48"/>
    </row>
    <row r="32" spans="1:17" ht="21" x14ac:dyDescent="0.35">
      <c r="A32" s="54" t="s">
        <v>24</v>
      </c>
      <c r="B32" s="55"/>
      <c r="C32" s="54"/>
      <c r="D32" s="56"/>
      <c r="E32" s="56"/>
      <c r="F32" s="56"/>
      <c r="G32" s="56"/>
      <c r="H32" s="56"/>
      <c r="I32" s="56"/>
      <c r="J32" s="56"/>
      <c r="K32" s="56"/>
      <c r="L32" s="56"/>
      <c r="M32" s="56"/>
      <c r="N32" s="56"/>
      <c r="O32" s="56"/>
    </row>
    <row r="33" spans="1:13" ht="15.75" thickBot="1" x14ac:dyDescent="0.3">
      <c r="B33" s="9"/>
    </row>
    <row r="34" spans="1:13" ht="21" customHeight="1" x14ac:dyDescent="0.25">
      <c r="A34" s="684" t="s">
        <v>25</v>
      </c>
      <c r="B34" s="686" t="s">
        <v>26</v>
      </c>
      <c r="C34" s="688" t="s">
        <v>5</v>
      </c>
      <c r="D34" s="670" t="s">
        <v>27</v>
      </c>
      <c r="E34" s="57" t="s">
        <v>7</v>
      </c>
      <c r="F34" s="58"/>
      <c r="G34" s="58"/>
      <c r="H34" s="58"/>
      <c r="I34" s="58"/>
      <c r="J34" s="58"/>
      <c r="K34" s="59"/>
    </row>
    <row r="35" spans="1:13" ht="98.25" customHeight="1" x14ac:dyDescent="0.25">
      <c r="A35" s="685"/>
      <c r="B35" s="687"/>
      <c r="C35" s="689"/>
      <c r="D35" s="671"/>
      <c r="E35" s="60" t="s">
        <v>14</v>
      </c>
      <c r="F35" s="61" t="s">
        <v>15</v>
      </c>
      <c r="G35" s="61" t="s">
        <v>16</v>
      </c>
      <c r="H35" s="62" t="s">
        <v>17</v>
      </c>
      <c r="I35" s="62" t="s">
        <v>28</v>
      </c>
      <c r="J35" s="63" t="s">
        <v>19</v>
      </c>
      <c r="K35" s="64" t="s">
        <v>20</v>
      </c>
    </row>
    <row r="36" spans="1:13" ht="15" customHeight="1" x14ac:dyDescent="0.25">
      <c r="A36" s="623" t="s">
        <v>331</v>
      </c>
      <c r="B36" s="624"/>
      <c r="C36" s="29">
        <v>2014</v>
      </c>
      <c r="D36" s="65"/>
      <c r="E36" s="66"/>
      <c r="F36" s="67"/>
      <c r="G36" s="67"/>
      <c r="H36" s="67"/>
      <c r="I36" s="67"/>
      <c r="J36" s="67"/>
      <c r="K36" s="68"/>
    </row>
    <row r="37" spans="1:13" x14ac:dyDescent="0.25">
      <c r="A37" s="623"/>
      <c r="B37" s="624"/>
      <c r="C37" s="29">
        <v>2015</v>
      </c>
      <c r="D37" s="65"/>
      <c r="E37" s="34"/>
      <c r="F37" s="31"/>
      <c r="G37" s="31"/>
      <c r="H37" s="31"/>
      <c r="I37" s="31"/>
      <c r="J37" s="31"/>
      <c r="K37" s="35"/>
    </row>
    <row r="38" spans="1:13" x14ac:dyDescent="0.25">
      <c r="A38" s="623"/>
      <c r="B38" s="624"/>
      <c r="C38" s="29">
        <v>2016</v>
      </c>
      <c r="D38" s="65"/>
      <c r="E38" s="34"/>
      <c r="F38" s="31"/>
      <c r="G38" s="31"/>
      <c r="H38" s="31"/>
      <c r="I38" s="31"/>
      <c r="J38" s="31"/>
      <c r="K38" s="35"/>
    </row>
    <row r="39" spans="1:13" x14ac:dyDescent="0.25">
      <c r="A39" s="623"/>
      <c r="B39" s="624"/>
      <c r="C39" s="29">
        <v>2017</v>
      </c>
      <c r="D39" s="69"/>
      <c r="E39" s="39"/>
      <c r="F39" s="37"/>
      <c r="G39" s="37"/>
      <c r="H39" s="37"/>
      <c r="I39" s="37"/>
      <c r="J39" s="37"/>
      <c r="K39" s="40"/>
    </row>
    <row r="40" spans="1:13" x14ac:dyDescent="0.25">
      <c r="A40" s="623"/>
      <c r="B40" s="624"/>
      <c r="C40" s="29">
        <v>2018</v>
      </c>
      <c r="D40" s="65"/>
      <c r="E40" s="34"/>
      <c r="F40" s="31"/>
      <c r="G40" s="31"/>
      <c r="H40" s="31"/>
      <c r="I40" s="31"/>
      <c r="J40" s="31"/>
      <c r="K40" s="35"/>
    </row>
    <row r="41" spans="1:13" x14ac:dyDescent="0.25">
      <c r="A41" s="623"/>
      <c r="B41" s="624"/>
      <c r="C41" s="29">
        <v>2019</v>
      </c>
      <c r="D41" s="65"/>
      <c r="E41" s="34"/>
      <c r="F41" s="31"/>
      <c r="G41" s="31"/>
      <c r="H41" s="31"/>
      <c r="I41" s="31"/>
      <c r="J41" s="31"/>
      <c r="K41" s="35"/>
    </row>
    <row r="42" spans="1:13" ht="17.25" customHeight="1" x14ac:dyDescent="0.25">
      <c r="A42" s="623"/>
      <c r="B42" s="624"/>
      <c r="C42" s="29">
        <v>2020</v>
      </c>
      <c r="D42" s="65">
        <v>15</v>
      </c>
      <c r="E42" s="34">
        <v>15</v>
      </c>
      <c r="F42" s="31"/>
      <c r="G42" s="31"/>
      <c r="H42" s="31"/>
      <c r="I42" s="31"/>
      <c r="J42" s="31"/>
      <c r="K42" s="35"/>
    </row>
    <row r="43" spans="1:13" ht="129.75" customHeight="1" thickBot="1" x14ac:dyDescent="0.3">
      <c r="A43" s="625"/>
      <c r="B43" s="626"/>
      <c r="C43" s="41" t="s">
        <v>13</v>
      </c>
      <c r="D43" s="70">
        <f>SUM(D36:D42)</f>
        <v>15</v>
      </c>
      <c r="E43" s="46">
        <f t="shared" ref="E43:J43" si="4">SUM(E36:E42)</f>
        <v>15</v>
      </c>
      <c r="F43" s="43">
        <f t="shared" si="4"/>
        <v>0</v>
      </c>
      <c r="G43" s="43">
        <f t="shared" si="4"/>
        <v>0</v>
      </c>
      <c r="H43" s="43">
        <f t="shared" si="4"/>
        <v>0</v>
      </c>
      <c r="I43" s="43">
        <f t="shared" si="4"/>
        <v>0</v>
      </c>
      <c r="J43" s="43">
        <f t="shared" si="4"/>
        <v>0</v>
      </c>
      <c r="K43" s="47">
        <f>SUM(K36:K42)</f>
        <v>0</v>
      </c>
    </row>
    <row r="44" spans="1:13" x14ac:dyDescent="0.25">
      <c r="B44" s="9"/>
    </row>
    <row r="45" spans="1:13" x14ac:dyDescent="0.25">
      <c r="B45" s="9"/>
    </row>
    <row r="46" spans="1:13" ht="21" x14ac:dyDescent="0.35">
      <c r="A46" s="71" t="s">
        <v>30</v>
      </c>
      <c r="B46" s="72"/>
      <c r="C46" s="71"/>
      <c r="D46" s="73"/>
      <c r="E46" s="73"/>
      <c r="F46" s="73"/>
      <c r="G46" s="73"/>
      <c r="H46" s="73"/>
      <c r="I46" s="73"/>
      <c r="J46" s="73"/>
      <c r="K46" s="73"/>
      <c r="L46" s="74"/>
      <c r="M46" s="74"/>
    </row>
    <row r="47" spans="1:13" ht="14.25" customHeight="1" thickBot="1" x14ac:dyDescent="0.3">
      <c r="A47" s="75"/>
      <c r="B47" s="76"/>
    </row>
    <row r="48" spans="1:13" ht="14.25" customHeight="1" x14ac:dyDescent="0.25">
      <c r="A48" s="676" t="s">
        <v>31</v>
      </c>
      <c r="B48" s="678" t="s">
        <v>32</v>
      </c>
      <c r="C48" s="680" t="s">
        <v>5</v>
      </c>
      <c r="D48" s="682" t="s">
        <v>33</v>
      </c>
      <c r="E48" s="77" t="s">
        <v>7</v>
      </c>
      <c r="F48" s="78"/>
      <c r="G48" s="78"/>
      <c r="H48" s="78"/>
      <c r="I48" s="78"/>
      <c r="J48" s="78"/>
      <c r="K48" s="79"/>
    </row>
    <row r="49" spans="1:14" s="10" customFormat="1" ht="117" customHeight="1" x14ac:dyDescent="0.25">
      <c r="A49" s="677"/>
      <c r="B49" s="679"/>
      <c r="C49" s="681"/>
      <c r="D49" s="683"/>
      <c r="E49" s="80" t="s">
        <v>14</v>
      </c>
      <c r="F49" s="81" t="s">
        <v>15</v>
      </c>
      <c r="G49" s="81" t="s">
        <v>16</v>
      </c>
      <c r="H49" s="82" t="s">
        <v>17</v>
      </c>
      <c r="I49" s="82" t="s">
        <v>28</v>
      </c>
      <c r="J49" s="83" t="s">
        <v>19</v>
      </c>
      <c r="K49" s="84" t="s">
        <v>20</v>
      </c>
    </row>
    <row r="50" spans="1:14" ht="15" customHeight="1" x14ac:dyDescent="0.25">
      <c r="A50" s="630" t="s">
        <v>21</v>
      </c>
      <c r="B50" s="646"/>
      <c r="C50" s="29">
        <v>2014</v>
      </c>
      <c r="D50" s="85"/>
      <c r="E50" s="34"/>
      <c r="F50" s="31"/>
      <c r="G50" s="31"/>
      <c r="H50" s="31"/>
      <c r="I50" s="31"/>
      <c r="J50" s="31"/>
      <c r="K50" s="35"/>
    </row>
    <row r="51" spans="1:14" x14ac:dyDescent="0.25">
      <c r="A51" s="630"/>
      <c r="B51" s="646"/>
      <c r="C51" s="29">
        <v>2015</v>
      </c>
      <c r="D51" s="85"/>
      <c r="E51" s="34"/>
      <c r="F51" s="31"/>
      <c r="G51" s="31"/>
      <c r="H51" s="31"/>
      <c r="I51" s="31"/>
      <c r="J51" s="31"/>
      <c r="K51" s="35"/>
    </row>
    <row r="52" spans="1:14" x14ac:dyDescent="0.25">
      <c r="A52" s="630"/>
      <c r="B52" s="646"/>
      <c r="C52" s="29">
        <v>2016</v>
      </c>
      <c r="D52" s="85"/>
      <c r="E52" s="34"/>
      <c r="F52" s="31"/>
      <c r="G52" s="31"/>
      <c r="H52" s="31"/>
      <c r="I52" s="31"/>
      <c r="J52" s="31"/>
      <c r="K52" s="35"/>
    </row>
    <row r="53" spans="1:14" x14ac:dyDescent="0.25">
      <c r="A53" s="630"/>
      <c r="B53" s="646"/>
      <c r="C53" s="29">
        <v>2017</v>
      </c>
      <c r="D53" s="86"/>
      <c r="E53" s="39"/>
      <c r="F53" s="37"/>
      <c r="G53" s="37"/>
      <c r="H53" s="37"/>
      <c r="I53" s="37"/>
      <c r="J53" s="37"/>
      <c r="K53" s="40"/>
    </row>
    <row r="54" spans="1:14" x14ac:dyDescent="0.25">
      <c r="A54" s="630"/>
      <c r="B54" s="646"/>
      <c r="C54" s="29">
        <v>2018</v>
      </c>
      <c r="D54" s="85"/>
      <c r="E54" s="34"/>
      <c r="F54" s="31"/>
      <c r="G54" s="31"/>
      <c r="H54" s="31"/>
      <c r="I54" s="31"/>
      <c r="J54" s="31"/>
      <c r="K54" s="35"/>
    </row>
    <row r="55" spans="1:14" x14ac:dyDescent="0.25">
      <c r="A55" s="630"/>
      <c r="B55" s="646"/>
      <c r="C55" s="29">
        <v>2019</v>
      </c>
      <c r="D55" s="85"/>
      <c r="E55" s="34"/>
      <c r="F55" s="31"/>
      <c r="G55" s="31"/>
      <c r="H55" s="31"/>
      <c r="I55" s="31"/>
      <c r="J55" s="31"/>
      <c r="K55" s="35"/>
    </row>
    <row r="56" spans="1:14" x14ac:dyDescent="0.25">
      <c r="A56" s="630"/>
      <c r="B56" s="646"/>
      <c r="C56" s="29">
        <v>2020</v>
      </c>
      <c r="D56" s="85"/>
      <c r="E56" s="34"/>
      <c r="F56" s="31"/>
      <c r="G56" s="31"/>
      <c r="H56" s="31"/>
      <c r="I56" s="31"/>
      <c r="J56" s="31"/>
      <c r="K56" s="35"/>
    </row>
    <row r="57" spans="1:14" ht="94.9" customHeight="1" thickBot="1" x14ac:dyDescent="0.3">
      <c r="A57" s="647"/>
      <c r="B57" s="648"/>
      <c r="C57" s="41" t="s">
        <v>13</v>
      </c>
      <c r="D57" s="87">
        <f t="shared" ref="D57:I57" si="5">SUM(D50:D56)</f>
        <v>0</v>
      </c>
      <c r="E57" s="46">
        <f t="shared" si="5"/>
        <v>0</v>
      </c>
      <c r="F57" s="43">
        <f t="shared" si="5"/>
        <v>0</v>
      </c>
      <c r="G57" s="43">
        <f t="shared" si="5"/>
        <v>0</v>
      </c>
      <c r="H57" s="43">
        <f t="shared" si="5"/>
        <v>0</v>
      </c>
      <c r="I57" s="43">
        <f t="shared" si="5"/>
        <v>0</v>
      </c>
      <c r="J57" s="43">
        <f>SUM(J50:J56)</f>
        <v>0</v>
      </c>
      <c r="K57" s="47">
        <f>SUM(K50:K56)</f>
        <v>0</v>
      </c>
    </row>
    <row r="58" spans="1:14" x14ac:dyDescent="0.25">
      <c r="B58" s="9"/>
    </row>
    <row r="59" spans="1:14" ht="21" x14ac:dyDescent="0.35">
      <c r="A59" s="88" t="s">
        <v>34</v>
      </c>
      <c r="B59" s="89"/>
      <c r="C59" s="88"/>
      <c r="D59" s="90"/>
      <c r="E59" s="90"/>
      <c r="F59" s="90"/>
      <c r="G59" s="90"/>
      <c r="H59" s="90"/>
      <c r="I59" s="90"/>
      <c r="J59" s="90"/>
      <c r="K59" s="90"/>
      <c r="L59" s="90"/>
      <c r="M59" s="10"/>
    </row>
    <row r="60" spans="1:14" ht="15" customHeight="1" thickBot="1" x14ac:dyDescent="0.4">
      <c r="A60" s="91"/>
      <c r="B60" s="76"/>
      <c r="M60" s="10"/>
    </row>
    <row r="61" spans="1:14" s="10" customFormat="1" x14ac:dyDescent="0.25">
      <c r="A61" s="665" t="s">
        <v>35</v>
      </c>
      <c r="B61" s="657" t="s">
        <v>36</v>
      </c>
      <c r="C61" s="666" t="s">
        <v>5</v>
      </c>
      <c r="D61" s="92"/>
      <c r="E61" s="93"/>
      <c r="F61" s="94" t="s">
        <v>37</v>
      </c>
      <c r="G61" s="95"/>
      <c r="H61" s="95"/>
      <c r="I61" s="95"/>
      <c r="J61" s="95"/>
      <c r="K61" s="95"/>
      <c r="L61" s="96"/>
      <c r="N61" s="97"/>
    </row>
    <row r="62" spans="1:14" s="10" customFormat="1" ht="90" customHeight="1" x14ac:dyDescent="0.25">
      <c r="A62" s="656"/>
      <c r="B62" s="658"/>
      <c r="C62" s="667"/>
      <c r="D62" s="98" t="s">
        <v>38</v>
      </c>
      <c r="E62" s="99" t="s">
        <v>39</v>
      </c>
      <c r="F62" s="100" t="s">
        <v>14</v>
      </c>
      <c r="G62" s="101" t="s">
        <v>15</v>
      </c>
      <c r="H62" s="101" t="s">
        <v>16</v>
      </c>
      <c r="I62" s="102" t="s">
        <v>17</v>
      </c>
      <c r="J62" s="102" t="s">
        <v>28</v>
      </c>
      <c r="K62" s="103" t="s">
        <v>19</v>
      </c>
      <c r="L62" s="104" t="s">
        <v>20</v>
      </c>
    </row>
    <row r="63" spans="1:14" x14ac:dyDescent="0.25">
      <c r="A63" s="630" t="s">
        <v>21</v>
      </c>
      <c r="B63" s="646"/>
      <c r="C63" s="29">
        <v>2014</v>
      </c>
      <c r="D63" s="30"/>
      <c r="E63" s="31"/>
      <c r="F63" s="34"/>
      <c r="G63" s="31"/>
      <c r="H63" s="31"/>
      <c r="I63" s="31"/>
      <c r="J63" s="31"/>
      <c r="K63" s="31"/>
      <c r="L63" s="35"/>
      <c r="M63" s="10"/>
    </row>
    <row r="64" spans="1:14" x14ac:dyDescent="0.25">
      <c r="A64" s="630"/>
      <c r="B64" s="646"/>
      <c r="C64" s="29">
        <v>2015</v>
      </c>
      <c r="D64" s="30"/>
      <c r="E64" s="31"/>
      <c r="F64" s="34"/>
      <c r="G64" s="31"/>
      <c r="H64" s="31"/>
      <c r="I64" s="31"/>
      <c r="J64" s="31"/>
      <c r="K64" s="31"/>
      <c r="L64" s="35"/>
      <c r="M64" s="10"/>
    </row>
    <row r="65" spans="1:13" x14ac:dyDescent="0.25">
      <c r="A65" s="630"/>
      <c r="B65" s="646"/>
      <c r="C65" s="29">
        <v>2016</v>
      </c>
      <c r="D65" s="30"/>
      <c r="E65" s="31"/>
      <c r="F65" s="34"/>
      <c r="G65" s="31"/>
      <c r="H65" s="31"/>
      <c r="I65" s="31"/>
      <c r="J65" s="31"/>
      <c r="K65" s="31"/>
      <c r="L65" s="35"/>
      <c r="M65" s="10"/>
    </row>
    <row r="66" spans="1:13" x14ac:dyDescent="0.25">
      <c r="A66" s="630"/>
      <c r="B66" s="646"/>
      <c r="C66" s="29">
        <v>2017</v>
      </c>
      <c r="D66" s="36"/>
      <c r="E66" s="37"/>
      <c r="F66" s="39"/>
      <c r="G66" s="37"/>
      <c r="H66" s="37"/>
      <c r="I66" s="37"/>
      <c r="J66" s="37"/>
      <c r="K66" s="37"/>
      <c r="L66" s="40"/>
      <c r="M66" s="10"/>
    </row>
    <row r="67" spans="1:13" x14ac:dyDescent="0.25">
      <c r="A67" s="630"/>
      <c r="B67" s="646"/>
      <c r="C67" s="29">
        <v>2018</v>
      </c>
      <c r="D67" s="30"/>
      <c r="E67" s="31"/>
      <c r="F67" s="34"/>
      <c r="G67" s="31"/>
      <c r="H67" s="31"/>
      <c r="I67" s="31"/>
      <c r="J67" s="31"/>
      <c r="K67" s="31"/>
      <c r="L67" s="35"/>
      <c r="M67" s="10"/>
    </row>
    <row r="68" spans="1:13" x14ac:dyDescent="0.25">
      <c r="A68" s="630"/>
      <c r="B68" s="646"/>
      <c r="C68" s="29">
        <v>2019</v>
      </c>
      <c r="D68" s="30"/>
      <c r="E68" s="31"/>
      <c r="F68" s="34"/>
      <c r="G68" s="31"/>
      <c r="H68" s="31"/>
      <c r="I68" s="31"/>
      <c r="J68" s="31"/>
      <c r="K68" s="31"/>
      <c r="L68" s="35"/>
      <c r="M68" s="10"/>
    </row>
    <row r="69" spans="1:13" x14ac:dyDescent="0.25">
      <c r="A69" s="630"/>
      <c r="B69" s="646"/>
      <c r="C69" s="29">
        <v>2020</v>
      </c>
      <c r="D69" s="30"/>
      <c r="E69" s="31"/>
      <c r="F69" s="34"/>
      <c r="G69" s="31"/>
      <c r="H69" s="31"/>
      <c r="I69" s="31"/>
      <c r="J69" s="31"/>
      <c r="K69" s="31"/>
      <c r="L69" s="35"/>
      <c r="M69" s="10"/>
    </row>
    <row r="70" spans="1:13" ht="33" customHeight="1" thickBot="1" x14ac:dyDescent="0.3">
      <c r="A70" s="647"/>
      <c r="B70" s="648"/>
      <c r="C70" s="41" t="s">
        <v>13</v>
      </c>
      <c r="D70" s="42">
        <f t="shared" ref="D70:K70" si="6">SUM(D63:D69)</f>
        <v>0</v>
      </c>
      <c r="E70" s="43">
        <f t="shared" si="6"/>
        <v>0</v>
      </c>
      <c r="F70" s="46">
        <f t="shared" si="6"/>
        <v>0</v>
      </c>
      <c r="G70" s="43">
        <f t="shared" si="6"/>
        <v>0</v>
      </c>
      <c r="H70" s="43">
        <f t="shared" si="6"/>
        <v>0</v>
      </c>
      <c r="I70" s="43">
        <f t="shared" si="6"/>
        <v>0</v>
      </c>
      <c r="J70" s="43">
        <f t="shared" si="6"/>
        <v>0</v>
      </c>
      <c r="K70" s="43">
        <f t="shared" si="6"/>
        <v>0</v>
      </c>
      <c r="L70" s="47">
        <f>SUM(L63:L69)</f>
        <v>0</v>
      </c>
      <c r="M70" s="10"/>
    </row>
    <row r="71" spans="1:13" ht="15.75" thickBot="1" x14ac:dyDescent="0.3">
      <c r="A71" s="105"/>
      <c r="B71" s="106"/>
      <c r="D71" s="48"/>
    </row>
    <row r="72" spans="1:13" s="10" customFormat="1" ht="18.95" customHeight="1" x14ac:dyDescent="0.25">
      <c r="A72" s="665" t="s">
        <v>40</v>
      </c>
      <c r="B72" s="657" t="s">
        <v>41</v>
      </c>
      <c r="C72" s="666" t="s">
        <v>5</v>
      </c>
      <c r="D72" s="663" t="s">
        <v>42</v>
      </c>
      <c r="E72" s="94" t="s">
        <v>43</v>
      </c>
      <c r="F72" s="95"/>
      <c r="G72" s="95"/>
      <c r="H72" s="95"/>
      <c r="I72" s="95"/>
      <c r="J72" s="95"/>
      <c r="K72" s="96"/>
      <c r="L72"/>
      <c r="M72" s="97"/>
    </row>
    <row r="73" spans="1:13" s="10" customFormat="1" ht="93.75" customHeight="1" x14ac:dyDescent="0.25">
      <c r="A73" s="656"/>
      <c r="B73" s="658"/>
      <c r="C73" s="667"/>
      <c r="D73" s="664"/>
      <c r="E73" s="100" t="s">
        <v>14</v>
      </c>
      <c r="F73" s="227" t="s">
        <v>15</v>
      </c>
      <c r="G73" s="101" t="s">
        <v>16</v>
      </c>
      <c r="H73" s="102" t="s">
        <v>17</v>
      </c>
      <c r="I73" s="102" t="s">
        <v>28</v>
      </c>
      <c r="J73" s="103" t="s">
        <v>19</v>
      </c>
      <c r="K73" s="104" t="s">
        <v>20</v>
      </c>
      <c r="L73"/>
    </row>
    <row r="74" spans="1:13" ht="15" customHeight="1" x14ac:dyDescent="0.25">
      <c r="A74" s="630" t="s">
        <v>21</v>
      </c>
      <c r="B74" s="646"/>
      <c r="C74" s="29">
        <v>2014</v>
      </c>
      <c r="D74" s="31"/>
      <c r="E74" s="34"/>
      <c r="F74" s="31"/>
      <c r="G74" s="31"/>
      <c r="H74" s="31"/>
      <c r="I74" s="31"/>
      <c r="J74" s="31"/>
      <c r="K74" s="35"/>
    </row>
    <row r="75" spans="1:13" x14ac:dyDescent="0.25">
      <c r="A75" s="630"/>
      <c r="B75" s="646"/>
      <c r="C75" s="29">
        <v>2015</v>
      </c>
      <c r="D75" s="31"/>
      <c r="E75" s="34"/>
      <c r="F75" s="31"/>
      <c r="G75" s="31"/>
      <c r="H75" s="31"/>
      <c r="I75" s="31"/>
      <c r="J75" s="31"/>
      <c r="K75" s="35"/>
    </row>
    <row r="76" spans="1:13" x14ac:dyDescent="0.25">
      <c r="A76" s="630"/>
      <c r="B76" s="646"/>
      <c r="C76" s="29">
        <v>2016</v>
      </c>
      <c r="D76" s="31"/>
      <c r="E76" s="34"/>
      <c r="F76" s="31"/>
      <c r="G76" s="31"/>
      <c r="H76" s="31"/>
      <c r="I76" s="31"/>
      <c r="J76" s="31"/>
      <c r="K76" s="35"/>
    </row>
    <row r="77" spans="1:13" x14ac:dyDescent="0.25">
      <c r="A77" s="630"/>
      <c r="B77" s="646"/>
      <c r="C77" s="29">
        <v>2017</v>
      </c>
      <c r="D77" s="37"/>
      <c r="E77" s="39"/>
      <c r="F77" s="37"/>
      <c r="G77" s="37"/>
      <c r="H77" s="37"/>
      <c r="I77" s="37"/>
      <c r="J77" s="37"/>
      <c r="K77" s="40"/>
    </row>
    <row r="78" spans="1:13" x14ac:dyDescent="0.25">
      <c r="A78" s="630"/>
      <c r="B78" s="646"/>
      <c r="C78" s="29">
        <v>2018</v>
      </c>
      <c r="D78" s="31"/>
      <c r="E78" s="34"/>
      <c r="F78" s="31"/>
      <c r="G78" s="31"/>
      <c r="H78" s="31"/>
      <c r="I78" s="31"/>
      <c r="J78" s="31"/>
      <c r="K78" s="35"/>
    </row>
    <row r="79" spans="1:13" x14ac:dyDescent="0.25">
      <c r="A79" s="630"/>
      <c r="B79" s="646"/>
      <c r="C79" s="29">
        <v>2019</v>
      </c>
      <c r="D79" s="31"/>
      <c r="E79" s="34"/>
      <c r="F79" s="31"/>
      <c r="G79" s="31"/>
      <c r="H79" s="31"/>
      <c r="I79" s="31"/>
      <c r="J79" s="31"/>
      <c r="K79" s="35"/>
    </row>
    <row r="80" spans="1:13" x14ac:dyDescent="0.25">
      <c r="A80" s="630"/>
      <c r="B80" s="646"/>
      <c r="C80" s="29">
        <v>2020</v>
      </c>
      <c r="D80" s="31"/>
      <c r="E80" s="34"/>
      <c r="F80" s="31"/>
      <c r="G80" s="31"/>
      <c r="H80" s="31"/>
      <c r="I80" s="31"/>
      <c r="J80" s="31"/>
      <c r="K80" s="35"/>
    </row>
    <row r="81" spans="1:14" ht="42" customHeight="1" thickBot="1" x14ac:dyDescent="0.3">
      <c r="A81" s="647"/>
      <c r="B81" s="648"/>
      <c r="C81" s="41" t="s">
        <v>13</v>
      </c>
      <c r="D81" s="43">
        <f t="shared" ref="D81:J81" si="7">SUM(D74:D80)</f>
        <v>0</v>
      </c>
      <c r="E81" s="46">
        <f t="shared" si="7"/>
        <v>0</v>
      </c>
      <c r="F81" s="43">
        <f t="shared" si="7"/>
        <v>0</v>
      </c>
      <c r="G81" s="43">
        <f t="shared" si="7"/>
        <v>0</v>
      </c>
      <c r="H81" s="43">
        <f t="shared" si="7"/>
        <v>0</v>
      </c>
      <c r="I81" s="43">
        <f t="shared" si="7"/>
        <v>0</v>
      </c>
      <c r="J81" s="43">
        <f t="shared" si="7"/>
        <v>0</v>
      </c>
      <c r="K81" s="47">
        <f>SUM(K74:K80)</f>
        <v>0</v>
      </c>
    </row>
    <row r="82" spans="1:14" ht="15" customHeight="1" thickBot="1" x14ac:dyDescent="0.4">
      <c r="A82" s="91"/>
      <c r="B82" s="76"/>
    </row>
    <row r="83" spans="1:14" ht="24.95" customHeight="1" x14ac:dyDescent="0.25">
      <c r="A83" s="665" t="s">
        <v>44</v>
      </c>
      <c r="B83" s="657" t="s">
        <v>41</v>
      </c>
      <c r="C83" s="666" t="s">
        <v>5</v>
      </c>
      <c r="D83" s="668" t="s">
        <v>45</v>
      </c>
      <c r="E83" s="94" t="s">
        <v>46</v>
      </c>
      <c r="F83" s="95"/>
      <c r="G83" s="95"/>
      <c r="H83" s="95"/>
      <c r="I83" s="95"/>
      <c r="J83" s="95"/>
      <c r="K83" s="96"/>
      <c r="L83" s="10"/>
    </row>
    <row r="84" spans="1:14" s="10" customFormat="1" ht="93.75" customHeight="1" x14ac:dyDescent="0.25">
      <c r="A84" s="656"/>
      <c r="B84" s="658"/>
      <c r="C84" s="667"/>
      <c r="D84" s="669"/>
      <c r="E84" s="100" t="s">
        <v>14</v>
      </c>
      <c r="F84" s="101" t="s">
        <v>15</v>
      </c>
      <c r="G84" s="101" t="s">
        <v>16</v>
      </c>
      <c r="H84" s="102" t="s">
        <v>17</v>
      </c>
      <c r="I84" s="102" t="s">
        <v>28</v>
      </c>
      <c r="J84" s="103" t="s">
        <v>19</v>
      </c>
      <c r="K84" s="104" t="s">
        <v>20</v>
      </c>
      <c r="L84"/>
    </row>
    <row r="85" spans="1:14" s="10" customFormat="1" ht="18" customHeight="1" x14ac:dyDescent="0.25">
      <c r="A85" s="630" t="s">
        <v>21</v>
      </c>
      <c r="B85" s="646"/>
      <c r="C85" s="29">
        <v>2014</v>
      </c>
      <c r="D85" s="31"/>
      <c r="E85" s="34"/>
      <c r="F85" s="31"/>
      <c r="G85" s="31"/>
      <c r="H85" s="31"/>
      <c r="I85" s="31"/>
      <c r="J85" s="31"/>
      <c r="K85" s="35"/>
      <c r="L85"/>
    </row>
    <row r="86" spans="1:14" ht="15.95" customHeight="1" x14ac:dyDescent="0.25">
      <c r="A86" s="630"/>
      <c r="B86" s="646"/>
      <c r="C86" s="29">
        <v>2015</v>
      </c>
      <c r="D86" s="31"/>
      <c r="E86" s="34"/>
      <c r="F86" s="31"/>
      <c r="G86" s="31"/>
      <c r="H86" s="31"/>
      <c r="I86" s="31"/>
      <c r="J86" s="31"/>
      <c r="K86" s="35"/>
    </row>
    <row r="87" spans="1:14" x14ac:dyDescent="0.25">
      <c r="A87" s="630"/>
      <c r="B87" s="646"/>
      <c r="C87" s="29">
        <v>2016</v>
      </c>
      <c r="D87" s="31"/>
      <c r="E87" s="34"/>
      <c r="F87" s="31"/>
      <c r="G87" s="31"/>
      <c r="H87" s="31"/>
      <c r="I87" s="31"/>
      <c r="J87" s="31"/>
      <c r="K87" s="35"/>
    </row>
    <row r="88" spans="1:14" x14ac:dyDescent="0.25">
      <c r="A88" s="630"/>
      <c r="B88" s="646"/>
      <c r="C88" s="29">
        <v>2017</v>
      </c>
      <c r="D88" s="37"/>
      <c r="E88" s="39"/>
      <c r="F88" s="37"/>
      <c r="G88" s="37"/>
      <c r="H88" s="37"/>
      <c r="I88" s="37"/>
      <c r="J88" s="37"/>
      <c r="K88" s="40"/>
    </row>
    <row r="89" spans="1:14" x14ac:dyDescent="0.25">
      <c r="A89" s="630"/>
      <c r="B89" s="646"/>
      <c r="C89" s="29">
        <v>2018</v>
      </c>
      <c r="D89" s="31"/>
      <c r="E89" s="34"/>
      <c r="F89" s="31"/>
      <c r="G89" s="31"/>
      <c r="H89" s="31"/>
      <c r="I89" s="31"/>
      <c r="J89" s="31"/>
      <c r="K89" s="35"/>
      <c r="L89" s="10"/>
    </row>
    <row r="90" spans="1:14" x14ac:dyDescent="0.25">
      <c r="A90" s="630"/>
      <c r="B90" s="646"/>
      <c r="C90" s="29">
        <v>2019</v>
      </c>
      <c r="D90" s="31"/>
      <c r="E90" s="34"/>
      <c r="F90" s="31"/>
      <c r="G90" s="31"/>
      <c r="H90" s="31"/>
      <c r="I90" s="31"/>
      <c r="J90" s="31"/>
      <c r="K90" s="35"/>
    </row>
    <row r="91" spans="1:14" x14ac:dyDescent="0.25">
      <c r="A91" s="630"/>
      <c r="B91" s="646"/>
      <c r="C91" s="29">
        <v>2020</v>
      </c>
      <c r="D91" s="31"/>
      <c r="E91" s="34"/>
      <c r="F91" s="31"/>
      <c r="G91" s="31"/>
      <c r="H91" s="31"/>
      <c r="I91" s="31"/>
      <c r="J91" s="31"/>
      <c r="K91" s="35"/>
    </row>
    <row r="92" spans="1:14" ht="18.95" customHeight="1" thickBot="1" x14ac:dyDescent="0.3">
      <c r="A92" s="647"/>
      <c r="B92" s="648"/>
      <c r="C92" s="41" t="s">
        <v>13</v>
      </c>
      <c r="D92" s="43">
        <f t="shared" ref="D92:J92" si="8">SUM(D85:D91)</f>
        <v>0</v>
      </c>
      <c r="E92" s="46">
        <f t="shared" si="8"/>
        <v>0</v>
      </c>
      <c r="F92" s="43">
        <f t="shared" si="8"/>
        <v>0</v>
      </c>
      <c r="G92" s="43">
        <f t="shared" si="8"/>
        <v>0</v>
      </c>
      <c r="H92" s="43">
        <f t="shared" si="8"/>
        <v>0</v>
      </c>
      <c r="I92" s="43">
        <f t="shared" si="8"/>
        <v>0</v>
      </c>
      <c r="J92" s="43">
        <f t="shared" si="8"/>
        <v>0</v>
      </c>
      <c r="K92" s="47">
        <f>SUM(K85:K91)</f>
        <v>0</v>
      </c>
    </row>
    <row r="93" spans="1:14" ht="18.75" customHeight="1" thickBot="1" x14ac:dyDescent="0.4">
      <c r="A93" s="91"/>
      <c r="B93" s="76"/>
    </row>
    <row r="94" spans="1:14" x14ac:dyDescent="0.25">
      <c r="A94" s="655" t="s">
        <v>47</v>
      </c>
      <c r="B94" s="657" t="s">
        <v>48</v>
      </c>
      <c r="C94" s="499" t="s">
        <v>5</v>
      </c>
      <c r="D94" s="108" t="s">
        <v>49</v>
      </c>
      <c r="E94" s="109"/>
      <c r="F94" s="109"/>
      <c r="G94" s="110"/>
      <c r="H94" s="10"/>
      <c r="I94" s="10"/>
      <c r="J94" s="10"/>
      <c r="K94" s="10"/>
    </row>
    <row r="95" spans="1:14" ht="64.5" x14ac:dyDescent="0.25">
      <c r="A95" s="656"/>
      <c r="B95" s="658"/>
      <c r="C95" s="500"/>
      <c r="D95" s="98" t="s">
        <v>50</v>
      </c>
      <c r="E95" s="99" t="s">
        <v>51</v>
      </c>
      <c r="F95" s="99" t="s">
        <v>52</v>
      </c>
      <c r="G95" s="112" t="s">
        <v>13</v>
      </c>
      <c r="H95" s="10"/>
      <c r="I95" s="10"/>
      <c r="J95" s="10"/>
      <c r="K95" s="10"/>
      <c r="L95" s="10"/>
      <c r="M95" s="10"/>
      <c r="N95" s="10"/>
    </row>
    <row r="96" spans="1:14" s="10" customFormat="1" ht="26.25" customHeight="1" x14ac:dyDescent="0.25">
      <c r="A96" s="630" t="s">
        <v>21</v>
      </c>
      <c r="B96" s="646"/>
      <c r="C96" s="29">
        <v>2015</v>
      </c>
      <c r="D96" s="30"/>
      <c r="E96" s="31"/>
      <c r="F96" s="31"/>
      <c r="G96" s="33">
        <f t="shared" ref="G96:G101" si="9">SUM(D96:F96)</f>
        <v>0</v>
      </c>
      <c r="H96"/>
      <c r="I96"/>
      <c r="J96"/>
      <c r="K96"/>
    </row>
    <row r="97" spans="1:14" s="10" customFormat="1" ht="16.5" customHeight="1" x14ac:dyDescent="0.25">
      <c r="A97" s="630"/>
      <c r="B97" s="646"/>
      <c r="C97" s="29">
        <v>2016</v>
      </c>
      <c r="D97" s="30"/>
      <c r="E97" s="31"/>
      <c r="F97" s="31"/>
      <c r="G97" s="33">
        <f t="shared" si="9"/>
        <v>0</v>
      </c>
      <c r="H97"/>
      <c r="I97"/>
      <c r="J97"/>
      <c r="K97"/>
      <c r="L97"/>
      <c r="M97"/>
      <c r="N97"/>
    </row>
    <row r="98" spans="1:14" x14ac:dyDescent="0.25">
      <c r="A98" s="630"/>
      <c r="B98" s="646"/>
      <c r="C98" s="29">
        <v>2017</v>
      </c>
      <c r="D98" s="36"/>
      <c r="E98" s="37"/>
      <c r="F98" s="37"/>
      <c r="G98" s="33">
        <f t="shared" si="9"/>
        <v>0</v>
      </c>
    </row>
    <row r="99" spans="1:14" x14ac:dyDescent="0.25">
      <c r="A99" s="630"/>
      <c r="B99" s="646"/>
      <c r="C99" s="29">
        <v>2018</v>
      </c>
      <c r="D99" s="30"/>
      <c r="E99" s="31"/>
      <c r="F99" s="31"/>
      <c r="G99" s="33">
        <f t="shared" si="9"/>
        <v>0</v>
      </c>
    </row>
    <row r="100" spans="1:14" x14ac:dyDescent="0.25">
      <c r="A100" s="630"/>
      <c r="B100" s="646"/>
      <c r="C100" s="29">
        <v>2019</v>
      </c>
      <c r="D100" s="30"/>
      <c r="E100" s="31"/>
      <c r="F100" s="31"/>
      <c r="G100" s="33">
        <f t="shared" si="9"/>
        <v>0</v>
      </c>
    </row>
    <row r="101" spans="1:14" x14ac:dyDescent="0.25">
      <c r="A101" s="630"/>
      <c r="B101" s="646"/>
      <c r="C101" s="29">
        <v>2020</v>
      </c>
      <c r="D101" s="30"/>
      <c r="E101" s="31"/>
      <c r="F101" s="31"/>
      <c r="G101" s="33">
        <f t="shared" si="9"/>
        <v>0</v>
      </c>
    </row>
    <row r="102" spans="1:14" ht="15.75" thickBot="1" x14ac:dyDescent="0.3">
      <c r="A102" s="647"/>
      <c r="B102" s="648"/>
      <c r="C102" s="41" t="s">
        <v>13</v>
      </c>
      <c r="D102" s="42">
        <f>SUM(D96:D101)</f>
        <v>0</v>
      </c>
      <c r="E102" s="43">
        <f>SUM(E96:E101)</f>
        <v>0</v>
      </c>
      <c r="F102" s="43">
        <f>SUM(F96:F101)</f>
        <v>0</v>
      </c>
      <c r="G102" s="113">
        <f>SUM(G95:G101)</f>
        <v>0</v>
      </c>
    </row>
    <row r="103" spans="1:14" x14ac:dyDescent="0.25">
      <c r="A103" s="106"/>
      <c r="B103" s="114"/>
      <c r="C103" s="48"/>
      <c r="D103" s="48"/>
      <c r="J103" s="75"/>
    </row>
    <row r="104" spans="1:14" ht="21" x14ac:dyDescent="0.35">
      <c r="A104" s="115" t="s">
        <v>53</v>
      </c>
      <c r="B104" s="116"/>
      <c r="C104" s="115"/>
      <c r="D104" s="117"/>
      <c r="E104" s="117"/>
      <c r="F104" s="117"/>
      <c r="G104" s="117"/>
      <c r="H104" s="117"/>
      <c r="I104" s="117"/>
      <c r="J104" s="117"/>
      <c r="K104" s="117"/>
      <c r="L104" s="117"/>
    </row>
    <row r="105" spans="1:14" ht="15.75" thickBot="1" x14ac:dyDescent="0.3">
      <c r="B105" s="9"/>
    </row>
    <row r="106" spans="1:14" s="10" customFormat="1" ht="47.25" customHeight="1" x14ac:dyDescent="0.25">
      <c r="A106" s="659" t="s">
        <v>54</v>
      </c>
      <c r="B106" s="661" t="s">
        <v>55</v>
      </c>
      <c r="C106" s="644" t="s">
        <v>5</v>
      </c>
      <c r="D106" s="118" t="s">
        <v>56</v>
      </c>
      <c r="E106" s="118"/>
      <c r="F106" s="119"/>
      <c r="G106" s="119"/>
      <c r="H106" s="120" t="s">
        <v>57</v>
      </c>
      <c r="I106" s="118"/>
      <c r="J106" s="121"/>
    </row>
    <row r="107" spans="1:14" s="10" customFormat="1" ht="87.75" customHeight="1" x14ac:dyDescent="0.25">
      <c r="A107" s="660"/>
      <c r="B107" s="662"/>
      <c r="C107" s="645"/>
      <c r="D107" s="122" t="s">
        <v>58</v>
      </c>
      <c r="E107" s="123" t="s">
        <v>59</v>
      </c>
      <c r="F107" s="124" t="s">
        <v>60</v>
      </c>
      <c r="G107" s="125" t="s">
        <v>61</v>
      </c>
      <c r="H107" s="122" t="s">
        <v>62</v>
      </c>
      <c r="I107" s="123" t="s">
        <v>63</v>
      </c>
      <c r="J107" s="126" t="s">
        <v>64</v>
      </c>
    </row>
    <row r="108" spans="1:14" x14ac:dyDescent="0.25">
      <c r="A108" s="630" t="s">
        <v>21</v>
      </c>
      <c r="B108" s="646"/>
      <c r="C108" s="127">
        <v>2014</v>
      </c>
      <c r="D108" s="30"/>
      <c r="E108" s="31"/>
      <c r="F108" s="128"/>
      <c r="G108" s="129">
        <f>SUM(D108:F108)</f>
        <v>0</v>
      </c>
      <c r="H108" s="30"/>
      <c r="I108" s="31"/>
      <c r="J108" s="35"/>
    </row>
    <row r="109" spans="1:14" x14ac:dyDescent="0.25">
      <c r="A109" s="630"/>
      <c r="B109" s="646"/>
      <c r="C109" s="127">
        <v>2015</v>
      </c>
      <c r="D109" s="30"/>
      <c r="E109" s="31"/>
      <c r="F109" s="128"/>
      <c r="G109" s="129">
        <f t="shared" ref="G109:G114" si="10">SUM(D109:F109)</f>
        <v>0</v>
      </c>
      <c r="H109" s="30"/>
      <c r="I109" s="31"/>
      <c r="J109" s="35"/>
    </row>
    <row r="110" spans="1:14" x14ac:dyDescent="0.25">
      <c r="A110" s="630"/>
      <c r="B110" s="646"/>
      <c r="C110" s="127">
        <v>2016</v>
      </c>
      <c r="D110" s="30"/>
      <c r="E110" s="31"/>
      <c r="F110" s="128"/>
      <c r="G110" s="129">
        <f t="shared" si="10"/>
        <v>0</v>
      </c>
      <c r="H110" s="30"/>
      <c r="I110" s="31"/>
      <c r="J110" s="35"/>
    </row>
    <row r="111" spans="1:14" x14ac:dyDescent="0.25">
      <c r="A111" s="630"/>
      <c r="B111" s="646"/>
      <c r="C111" s="127">
        <v>2017</v>
      </c>
      <c r="D111" s="36"/>
      <c r="E111" s="37"/>
      <c r="F111" s="130"/>
      <c r="G111" s="129">
        <f t="shared" si="10"/>
        <v>0</v>
      </c>
      <c r="H111" s="131"/>
      <c r="I111" s="132"/>
      <c r="J111" s="133"/>
    </row>
    <row r="112" spans="1:14" x14ac:dyDescent="0.25">
      <c r="A112" s="630"/>
      <c r="B112" s="646"/>
      <c r="C112" s="127">
        <v>2018</v>
      </c>
      <c r="D112" s="30"/>
      <c r="E112" s="31"/>
      <c r="F112" s="128"/>
      <c r="G112" s="129">
        <f t="shared" si="10"/>
        <v>0</v>
      </c>
      <c r="H112" s="30"/>
      <c r="I112" s="31"/>
      <c r="J112" s="35"/>
    </row>
    <row r="113" spans="1:19" x14ac:dyDescent="0.25">
      <c r="A113" s="630"/>
      <c r="B113" s="646"/>
      <c r="C113" s="127">
        <v>2019</v>
      </c>
      <c r="D113" s="30"/>
      <c r="E113" s="31"/>
      <c r="F113" s="128"/>
      <c r="G113" s="129">
        <f t="shared" si="10"/>
        <v>0</v>
      </c>
      <c r="H113" s="30"/>
      <c r="I113" s="31"/>
      <c r="J113" s="35"/>
    </row>
    <row r="114" spans="1:19" x14ac:dyDescent="0.25">
      <c r="A114" s="630"/>
      <c r="B114" s="646"/>
      <c r="C114" s="127">
        <v>2020</v>
      </c>
      <c r="D114" s="30"/>
      <c r="E114" s="31"/>
      <c r="F114" s="128"/>
      <c r="G114" s="129">
        <f t="shared" si="10"/>
        <v>0</v>
      </c>
      <c r="H114" s="30"/>
      <c r="I114" s="31"/>
      <c r="J114" s="35"/>
    </row>
    <row r="115" spans="1:19" ht="30.6" customHeight="1" thickBot="1" x14ac:dyDescent="0.3">
      <c r="A115" s="647"/>
      <c r="B115" s="648"/>
      <c r="C115" s="134" t="s">
        <v>13</v>
      </c>
      <c r="D115" s="42">
        <f t="shared" ref="D115:J115" si="11">SUM(D108:D114)</f>
        <v>0</v>
      </c>
      <c r="E115" s="43">
        <f t="shared" si="11"/>
        <v>0</v>
      </c>
      <c r="F115" s="135">
        <f t="shared" si="11"/>
        <v>0</v>
      </c>
      <c r="G115" s="135">
        <f t="shared" si="11"/>
        <v>0</v>
      </c>
      <c r="H115" s="42">
        <f t="shared" si="11"/>
        <v>0</v>
      </c>
      <c r="I115" s="43">
        <f t="shared" si="11"/>
        <v>0</v>
      </c>
      <c r="J115" s="136">
        <f t="shared" si="11"/>
        <v>0</v>
      </c>
    </row>
    <row r="116" spans="1:19" ht="17.100000000000001" customHeight="1" thickBot="1" x14ac:dyDescent="0.3">
      <c r="A116" s="137"/>
      <c r="B116" s="114"/>
      <c r="C116" s="138"/>
      <c r="D116" s="139"/>
      <c r="H116" s="140"/>
      <c r="K116" s="75"/>
    </row>
    <row r="117" spans="1:19" s="10" customFormat="1" ht="78" customHeight="1" x14ac:dyDescent="0.3">
      <c r="A117" s="141" t="s">
        <v>65</v>
      </c>
      <c r="B117" s="501" t="s">
        <v>36</v>
      </c>
      <c r="C117" s="143" t="s">
        <v>5</v>
      </c>
      <c r="D117" s="144" t="s">
        <v>66</v>
      </c>
      <c r="E117" s="145" t="s">
        <v>67</v>
      </c>
      <c r="F117" s="145" t="s">
        <v>68</v>
      </c>
      <c r="G117" s="145" t="s">
        <v>69</v>
      </c>
      <c r="H117" s="145" t="s">
        <v>70</v>
      </c>
      <c r="I117" s="146" t="s">
        <v>71</v>
      </c>
      <c r="J117" s="147" t="s">
        <v>72</v>
      </c>
      <c r="K117" s="147" t="s">
        <v>73</v>
      </c>
    </row>
    <row r="118" spans="1:19" x14ac:dyDescent="0.25">
      <c r="A118" s="630" t="s">
        <v>21</v>
      </c>
      <c r="B118" s="646"/>
      <c r="C118" s="29">
        <v>2014</v>
      </c>
      <c r="D118" s="34"/>
      <c r="E118" s="31"/>
      <c r="F118" s="31"/>
      <c r="G118" s="31"/>
      <c r="H118" s="31"/>
      <c r="I118" s="35"/>
      <c r="J118" s="148">
        <f t="shared" ref="J118:K124" si="12">D118+F118+H118</f>
        <v>0</v>
      </c>
      <c r="K118" s="148">
        <f t="shared" si="12"/>
        <v>0</v>
      </c>
    </row>
    <row r="119" spans="1:19" x14ac:dyDescent="0.25">
      <c r="A119" s="630"/>
      <c r="B119" s="646"/>
      <c r="C119" s="29">
        <v>2015</v>
      </c>
      <c r="D119" s="34"/>
      <c r="E119" s="31"/>
      <c r="F119" s="31"/>
      <c r="G119" s="31"/>
      <c r="H119" s="31"/>
      <c r="I119" s="35"/>
      <c r="J119" s="148">
        <f t="shared" si="12"/>
        <v>0</v>
      </c>
      <c r="K119" s="148">
        <f t="shared" si="12"/>
        <v>0</v>
      </c>
    </row>
    <row r="120" spans="1:19" x14ac:dyDescent="0.25">
      <c r="A120" s="630"/>
      <c r="B120" s="646"/>
      <c r="C120" s="29">
        <v>2016</v>
      </c>
      <c r="D120" s="34"/>
      <c r="E120" s="31"/>
      <c r="F120" s="31"/>
      <c r="G120" s="31"/>
      <c r="H120" s="31"/>
      <c r="I120" s="35"/>
      <c r="J120" s="148">
        <f t="shared" si="12"/>
        <v>0</v>
      </c>
      <c r="K120" s="148">
        <f t="shared" si="12"/>
        <v>0</v>
      </c>
    </row>
    <row r="121" spans="1:19" x14ac:dyDescent="0.25">
      <c r="A121" s="630"/>
      <c r="B121" s="646"/>
      <c r="C121" s="29">
        <v>2017</v>
      </c>
      <c r="D121" s="39"/>
      <c r="E121" s="37"/>
      <c r="F121" s="37"/>
      <c r="G121" s="37"/>
      <c r="H121" s="37"/>
      <c r="I121" s="40"/>
      <c r="J121" s="148">
        <f t="shared" si="12"/>
        <v>0</v>
      </c>
      <c r="K121" s="148">
        <f t="shared" si="12"/>
        <v>0</v>
      </c>
    </row>
    <row r="122" spans="1:19" x14ac:dyDescent="0.25">
      <c r="A122" s="630"/>
      <c r="B122" s="646"/>
      <c r="C122" s="29">
        <v>2018</v>
      </c>
      <c r="D122" s="34"/>
      <c r="E122" s="31"/>
      <c r="F122" s="31"/>
      <c r="G122" s="31"/>
      <c r="H122" s="31"/>
      <c r="I122" s="35"/>
      <c r="J122" s="148">
        <f t="shared" si="12"/>
        <v>0</v>
      </c>
      <c r="K122" s="148">
        <f t="shared" si="12"/>
        <v>0</v>
      </c>
    </row>
    <row r="123" spans="1:19" x14ac:dyDescent="0.25">
      <c r="A123" s="630"/>
      <c r="B123" s="646"/>
      <c r="C123" s="29">
        <v>2019</v>
      </c>
      <c r="D123" s="34"/>
      <c r="E123" s="31"/>
      <c r="F123" s="31"/>
      <c r="G123" s="31"/>
      <c r="H123" s="31"/>
      <c r="I123" s="35"/>
      <c r="J123" s="148">
        <f t="shared" si="12"/>
        <v>0</v>
      </c>
      <c r="K123" s="148">
        <f t="shared" si="12"/>
        <v>0</v>
      </c>
    </row>
    <row r="124" spans="1:19" x14ac:dyDescent="0.25">
      <c r="A124" s="630"/>
      <c r="B124" s="646"/>
      <c r="C124" s="29">
        <v>2020</v>
      </c>
      <c r="D124" s="34"/>
      <c r="E124" s="31"/>
      <c r="F124" s="31"/>
      <c r="G124" s="31"/>
      <c r="H124" s="31"/>
      <c r="I124" s="35"/>
      <c r="J124" s="148">
        <f t="shared" si="12"/>
        <v>0</v>
      </c>
      <c r="K124" s="148">
        <f t="shared" si="12"/>
        <v>0</v>
      </c>
    </row>
    <row r="125" spans="1:19" ht="51" customHeight="1" thickBot="1" x14ac:dyDescent="0.3">
      <c r="A125" s="647"/>
      <c r="B125" s="648"/>
      <c r="C125" s="41" t="s">
        <v>13</v>
      </c>
      <c r="D125" s="43">
        <f t="shared" ref="D125" si="13">SUM(D118:D124)</f>
        <v>0</v>
      </c>
      <c r="E125" s="43">
        <f>SUM(E118:E124)</f>
        <v>0</v>
      </c>
      <c r="F125" s="43">
        <f t="shared" ref="F125:I125" si="14">SUM(F118:F124)</f>
        <v>0</v>
      </c>
      <c r="G125" s="43">
        <f t="shared" si="14"/>
        <v>0</v>
      </c>
      <c r="H125" s="43">
        <f t="shared" si="14"/>
        <v>0</v>
      </c>
      <c r="I125" s="43">
        <f t="shared" si="14"/>
        <v>0</v>
      </c>
      <c r="J125" s="47">
        <f>SUM(J118:J124)</f>
        <v>0</v>
      </c>
      <c r="K125" s="47">
        <f>SUM(K118:K124)</f>
        <v>0</v>
      </c>
    </row>
    <row r="126" spans="1:19" ht="18.95" customHeight="1" x14ac:dyDescent="0.25">
      <c r="A126" s="149"/>
      <c r="B126" s="114"/>
      <c r="C126" s="48"/>
      <c r="D126" s="48"/>
      <c r="S126" s="75"/>
    </row>
    <row r="127" spans="1:19" ht="21" x14ac:dyDescent="0.35">
      <c r="A127" s="150" t="s">
        <v>74</v>
      </c>
      <c r="B127" s="151"/>
      <c r="C127" s="150"/>
      <c r="D127" s="152"/>
      <c r="E127" s="152"/>
      <c r="F127" s="152"/>
      <c r="G127" s="152"/>
      <c r="H127" s="152"/>
      <c r="I127" s="152"/>
      <c r="J127" s="152"/>
      <c r="K127" s="152"/>
      <c r="L127" s="152"/>
      <c r="M127" s="152"/>
      <c r="N127" s="152"/>
      <c r="O127" s="152"/>
    </row>
    <row r="128" spans="1:19" ht="21.75" thickBot="1" x14ac:dyDescent="0.4">
      <c r="A128" s="91"/>
      <c r="B128" s="76"/>
    </row>
    <row r="129" spans="1:15" s="10" customFormat="1" ht="27" customHeight="1" x14ac:dyDescent="0.25">
      <c r="A129" s="649" t="s">
        <v>75</v>
      </c>
      <c r="B129" s="651" t="s">
        <v>36</v>
      </c>
      <c r="C129" s="653" t="s">
        <v>76</v>
      </c>
      <c r="D129" s="153" t="s">
        <v>77</v>
      </c>
      <c r="E129" s="154"/>
      <c r="F129" s="154"/>
      <c r="G129" s="155"/>
      <c r="H129" s="156"/>
      <c r="I129" s="627" t="s">
        <v>7</v>
      </c>
      <c r="J129" s="628"/>
      <c r="K129" s="628"/>
      <c r="L129" s="628"/>
      <c r="M129" s="628"/>
      <c r="N129" s="628"/>
      <c r="O129" s="629"/>
    </row>
    <row r="130" spans="1:15" s="10" customFormat="1" ht="110.25" customHeight="1" x14ac:dyDescent="0.25">
      <c r="A130" s="650"/>
      <c r="B130" s="652"/>
      <c r="C130" s="654"/>
      <c r="D130" s="157" t="s">
        <v>78</v>
      </c>
      <c r="E130" s="158" t="s">
        <v>79</v>
      </c>
      <c r="F130" s="158" t="s">
        <v>80</v>
      </c>
      <c r="G130" s="159" t="s">
        <v>81</v>
      </c>
      <c r="H130" s="160" t="s">
        <v>82</v>
      </c>
      <c r="I130" s="161" t="s">
        <v>14</v>
      </c>
      <c r="J130" s="161" t="s">
        <v>15</v>
      </c>
      <c r="K130" s="158" t="s">
        <v>16</v>
      </c>
      <c r="L130" s="157" t="s">
        <v>17</v>
      </c>
      <c r="M130" s="157" t="s">
        <v>28</v>
      </c>
      <c r="N130" s="158" t="s">
        <v>19</v>
      </c>
      <c r="O130" s="162" t="s">
        <v>20</v>
      </c>
    </row>
    <row r="131" spans="1:15" ht="15" customHeight="1" x14ac:dyDescent="0.25">
      <c r="A131" s="630" t="s">
        <v>332</v>
      </c>
      <c r="B131" s="646"/>
      <c r="C131" s="29">
        <v>2014</v>
      </c>
      <c r="D131" s="30"/>
      <c r="E131" s="31"/>
      <c r="F131" s="31"/>
      <c r="G131" s="129">
        <f>SUM(D131:F131)</f>
        <v>0</v>
      </c>
      <c r="H131" s="85"/>
      <c r="I131" s="34"/>
      <c r="J131" s="31"/>
      <c r="K131" s="31"/>
      <c r="L131" s="31"/>
      <c r="M131" s="31"/>
      <c r="N131" s="31"/>
      <c r="O131" s="35"/>
    </row>
    <row r="132" spans="1:15" x14ac:dyDescent="0.25">
      <c r="A132" s="630"/>
      <c r="B132" s="646"/>
      <c r="C132" s="29">
        <v>2015</v>
      </c>
      <c r="D132" s="30"/>
      <c r="E132" s="31"/>
      <c r="F132" s="31"/>
      <c r="G132" s="129">
        <f t="shared" ref="G132:G137" si="15">SUM(D132:F132)</f>
        <v>0</v>
      </c>
      <c r="H132" s="85"/>
      <c r="I132" s="34"/>
      <c r="J132" s="31"/>
      <c r="K132" s="31"/>
      <c r="L132" s="31"/>
      <c r="M132" s="31"/>
      <c r="N132" s="31"/>
      <c r="O132" s="35"/>
    </row>
    <row r="133" spans="1:15" x14ac:dyDescent="0.25">
      <c r="A133" s="630"/>
      <c r="B133" s="646"/>
      <c r="C133" s="29">
        <v>2016</v>
      </c>
      <c r="D133" s="30"/>
      <c r="E133" s="31"/>
      <c r="F133" s="31"/>
      <c r="G133" s="129">
        <f t="shared" si="15"/>
        <v>0</v>
      </c>
      <c r="H133" s="85"/>
      <c r="I133" s="34"/>
      <c r="J133" s="31"/>
      <c r="K133" s="31"/>
      <c r="L133" s="31"/>
      <c r="M133" s="31"/>
      <c r="N133" s="31"/>
      <c r="O133" s="35"/>
    </row>
    <row r="134" spans="1:15" x14ac:dyDescent="0.25">
      <c r="A134" s="630"/>
      <c r="B134" s="646"/>
      <c r="C134" s="29">
        <v>2017</v>
      </c>
      <c r="D134" s="36"/>
      <c r="E134" s="37"/>
      <c r="F134" s="37"/>
      <c r="G134" s="129">
        <f t="shared" si="15"/>
        <v>0</v>
      </c>
      <c r="H134" s="85"/>
      <c r="I134" s="39"/>
      <c r="J134" s="37"/>
      <c r="K134" s="37"/>
      <c r="L134" s="37"/>
      <c r="M134" s="37"/>
      <c r="N134" s="37"/>
      <c r="O134" s="40"/>
    </row>
    <row r="135" spans="1:15" x14ac:dyDescent="0.25">
      <c r="A135" s="630"/>
      <c r="B135" s="646"/>
      <c r="C135" s="29">
        <v>2018</v>
      </c>
      <c r="D135" s="30"/>
      <c r="E135" s="31"/>
      <c r="F135" s="31"/>
      <c r="G135" s="129">
        <f t="shared" si="15"/>
        <v>0</v>
      </c>
      <c r="H135" s="85"/>
      <c r="I135" s="34"/>
      <c r="J135" s="31"/>
      <c r="K135" s="31"/>
      <c r="L135" s="31"/>
      <c r="M135" s="31"/>
      <c r="N135" s="31"/>
      <c r="O135" s="35"/>
    </row>
    <row r="136" spans="1:15" x14ac:dyDescent="0.25">
      <c r="A136" s="630"/>
      <c r="B136" s="646"/>
      <c r="C136" s="29">
        <v>2019</v>
      </c>
      <c r="D136" s="30"/>
      <c r="E136" s="31"/>
      <c r="F136" s="31"/>
      <c r="G136" s="129">
        <f t="shared" si="15"/>
        <v>0</v>
      </c>
      <c r="H136" s="85"/>
      <c r="I136" s="34"/>
      <c r="J136" s="31"/>
      <c r="K136" s="31"/>
      <c r="L136" s="31"/>
      <c r="M136" s="31"/>
      <c r="N136" s="31"/>
      <c r="O136" s="35"/>
    </row>
    <row r="137" spans="1:15" x14ac:dyDescent="0.25">
      <c r="A137" s="630"/>
      <c r="B137" s="646"/>
      <c r="C137" s="29">
        <v>2020</v>
      </c>
      <c r="D137" s="30">
        <v>3</v>
      </c>
      <c r="E137" s="31">
        <v>3</v>
      </c>
      <c r="F137" s="31">
        <v>12</v>
      </c>
      <c r="G137" s="129">
        <f t="shared" si="15"/>
        <v>18</v>
      </c>
      <c r="H137" s="85">
        <v>20</v>
      </c>
      <c r="I137" s="34">
        <v>18</v>
      </c>
      <c r="J137" s="31"/>
      <c r="K137" s="31"/>
      <c r="L137" s="31"/>
      <c r="M137" s="31"/>
      <c r="N137" s="31"/>
      <c r="O137" s="35"/>
    </row>
    <row r="138" spans="1:15" ht="127.5" customHeight="1" thickBot="1" x14ac:dyDescent="0.3">
      <c r="A138" s="647"/>
      <c r="B138" s="648"/>
      <c r="C138" s="41" t="s">
        <v>13</v>
      </c>
      <c r="D138" s="42">
        <f>SUM(D131:D137)</f>
        <v>3</v>
      </c>
      <c r="E138" s="43">
        <f>SUM(E131:E137)</f>
        <v>3</v>
      </c>
      <c r="F138" s="43">
        <f>SUM(F131:F137)</f>
        <v>12</v>
      </c>
      <c r="G138" s="135">
        <f t="shared" ref="G138:O138" si="16">SUM(G131:G137)</f>
        <v>18</v>
      </c>
      <c r="H138" s="163">
        <f t="shared" si="16"/>
        <v>20</v>
      </c>
      <c r="I138" s="46">
        <f t="shared" si="16"/>
        <v>18</v>
      </c>
      <c r="J138" s="43">
        <f t="shared" si="16"/>
        <v>0</v>
      </c>
      <c r="K138" s="43">
        <f t="shared" si="16"/>
        <v>0</v>
      </c>
      <c r="L138" s="43">
        <f t="shared" si="16"/>
        <v>0</v>
      </c>
      <c r="M138" s="43">
        <f t="shared" si="16"/>
        <v>0</v>
      </c>
      <c r="N138" s="43">
        <f t="shared" si="16"/>
        <v>0</v>
      </c>
      <c r="O138" s="47">
        <f t="shared" si="16"/>
        <v>0</v>
      </c>
    </row>
    <row r="139" spans="1:15" ht="15.75" thickBot="1" x14ac:dyDescent="0.3">
      <c r="B139" s="9"/>
    </row>
    <row r="140" spans="1:15" ht="19.5" customHeight="1" x14ac:dyDescent="0.25">
      <c r="A140" s="635" t="s">
        <v>83</v>
      </c>
      <c r="B140" s="637" t="s">
        <v>84</v>
      </c>
      <c r="C140" s="639" t="s">
        <v>5</v>
      </c>
      <c r="D140" s="639" t="s">
        <v>77</v>
      </c>
      <c r="E140" s="639"/>
      <c r="F140" s="639"/>
      <c r="G140" s="641"/>
      <c r="H140" s="642" t="s">
        <v>85</v>
      </c>
      <c r="I140" s="639"/>
      <c r="J140" s="639"/>
      <c r="K140" s="639"/>
      <c r="L140" s="643"/>
    </row>
    <row r="141" spans="1:15" ht="102.75" x14ac:dyDescent="0.25">
      <c r="A141" s="636"/>
      <c r="B141" s="638"/>
      <c r="C141" s="640"/>
      <c r="D141" s="164" t="s">
        <v>86</v>
      </c>
      <c r="E141" s="165" t="s">
        <v>87</v>
      </c>
      <c r="F141" s="164" t="s">
        <v>88</v>
      </c>
      <c r="G141" s="166" t="s">
        <v>89</v>
      </c>
      <c r="H141" s="167" t="s">
        <v>90</v>
      </c>
      <c r="I141" s="164" t="s">
        <v>91</v>
      </c>
      <c r="J141" s="164" t="s">
        <v>92</v>
      </c>
      <c r="K141" s="164" t="s">
        <v>93</v>
      </c>
      <c r="L141" s="168" t="s">
        <v>94</v>
      </c>
    </row>
    <row r="142" spans="1:15" ht="15" customHeight="1" x14ac:dyDescent="0.25">
      <c r="A142" s="709" t="s">
        <v>333</v>
      </c>
      <c r="B142" s="710"/>
      <c r="C142" s="169">
        <v>2014</v>
      </c>
      <c r="D142" s="170"/>
      <c r="E142" s="67"/>
      <c r="F142" s="67"/>
      <c r="G142" s="171">
        <f>SUM(D142:F142)</f>
        <v>0</v>
      </c>
      <c r="H142" s="66"/>
      <c r="I142" s="67"/>
      <c r="J142" s="67"/>
      <c r="K142" s="67"/>
      <c r="L142" s="68"/>
    </row>
    <row r="143" spans="1:15" x14ac:dyDescent="0.25">
      <c r="A143" s="630"/>
      <c r="B143" s="646"/>
      <c r="C143" s="29">
        <v>2015</v>
      </c>
      <c r="D143" s="30"/>
      <c r="E143" s="31"/>
      <c r="F143" s="31"/>
      <c r="G143" s="171">
        <f t="shared" ref="G143:G148" si="17">SUM(D143:F143)</f>
        <v>0</v>
      </c>
      <c r="H143" s="34"/>
      <c r="I143" s="31"/>
      <c r="J143" s="31"/>
      <c r="K143" s="31"/>
      <c r="L143" s="35"/>
    </row>
    <row r="144" spans="1:15" x14ac:dyDescent="0.25">
      <c r="A144" s="630"/>
      <c r="B144" s="646"/>
      <c r="C144" s="29">
        <v>2016</v>
      </c>
      <c r="D144" s="30"/>
      <c r="E144" s="31"/>
      <c r="F144" s="31"/>
      <c r="G144" s="171">
        <f t="shared" si="17"/>
        <v>0</v>
      </c>
      <c r="H144" s="34"/>
      <c r="I144" s="31"/>
      <c r="J144" s="31"/>
      <c r="K144" s="31"/>
      <c r="L144" s="35"/>
    </row>
    <row r="145" spans="1:12" x14ac:dyDescent="0.25">
      <c r="A145" s="630"/>
      <c r="B145" s="646"/>
      <c r="C145" s="29">
        <v>2017</v>
      </c>
      <c r="D145" s="36"/>
      <c r="E145" s="37"/>
      <c r="F145" s="37"/>
      <c r="G145" s="171">
        <f t="shared" si="17"/>
        <v>0</v>
      </c>
      <c r="H145" s="39"/>
      <c r="I145" s="37"/>
      <c r="J145" s="37"/>
      <c r="K145" s="37"/>
      <c r="L145" s="40"/>
    </row>
    <row r="146" spans="1:12" x14ac:dyDescent="0.25">
      <c r="A146" s="630"/>
      <c r="B146" s="646"/>
      <c r="C146" s="29">
        <v>2018</v>
      </c>
      <c r="D146" s="30"/>
      <c r="E146" s="31"/>
      <c r="F146" s="31"/>
      <c r="G146" s="171">
        <f t="shared" si="17"/>
        <v>0</v>
      </c>
      <c r="H146" s="34"/>
      <c r="I146" s="31"/>
      <c r="J146" s="31"/>
      <c r="K146" s="31"/>
      <c r="L146" s="35"/>
    </row>
    <row r="147" spans="1:12" x14ac:dyDescent="0.25">
      <c r="A147" s="630"/>
      <c r="B147" s="646"/>
      <c r="C147" s="29">
        <v>2019</v>
      </c>
      <c r="D147" s="30"/>
      <c r="E147" s="31"/>
      <c r="F147" s="31"/>
      <c r="G147" s="171">
        <f t="shared" si="17"/>
        <v>0</v>
      </c>
      <c r="H147" s="34"/>
      <c r="I147" s="31"/>
      <c r="J147" s="31"/>
      <c r="K147" s="31"/>
      <c r="L147" s="35"/>
    </row>
    <row r="148" spans="1:12" x14ac:dyDescent="0.25">
      <c r="A148" s="630"/>
      <c r="B148" s="646"/>
      <c r="C148" s="29">
        <v>2020</v>
      </c>
      <c r="D148" s="30">
        <v>55</v>
      </c>
      <c r="E148" s="31">
        <v>65</v>
      </c>
      <c r="F148" s="31">
        <v>341</v>
      </c>
      <c r="G148" s="171">
        <f t="shared" si="17"/>
        <v>461</v>
      </c>
      <c r="H148" s="34">
        <v>41</v>
      </c>
      <c r="I148" s="31"/>
      <c r="J148" s="31">
        <v>126</v>
      </c>
      <c r="K148" s="31">
        <v>279</v>
      </c>
      <c r="L148" s="35">
        <v>15</v>
      </c>
    </row>
    <row r="149" spans="1:12" ht="121.5" customHeight="1" thickBot="1" x14ac:dyDescent="0.3">
      <c r="A149" s="647"/>
      <c r="B149" s="648"/>
      <c r="C149" s="41" t="s">
        <v>13</v>
      </c>
      <c r="D149" s="42">
        <f t="shared" ref="D149:L149" si="18">SUM(D142:D148)</f>
        <v>55</v>
      </c>
      <c r="E149" s="43">
        <f t="shared" si="18"/>
        <v>65</v>
      </c>
      <c r="F149" s="43">
        <f t="shared" si="18"/>
        <v>341</v>
      </c>
      <c r="G149" s="45">
        <f t="shared" si="18"/>
        <v>461</v>
      </c>
      <c r="H149" s="46">
        <v>41</v>
      </c>
      <c r="I149" s="43">
        <f t="shared" si="18"/>
        <v>0</v>
      </c>
      <c r="J149" s="43">
        <v>126</v>
      </c>
      <c r="K149" s="43">
        <f t="shared" si="18"/>
        <v>279</v>
      </c>
      <c r="L149" s="47">
        <f t="shared" si="18"/>
        <v>15</v>
      </c>
    </row>
    <row r="150" spans="1:12" x14ac:dyDescent="0.25">
      <c r="B150" s="9"/>
    </row>
    <row r="151" spans="1:12" x14ac:dyDescent="0.25">
      <c r="B151" s="9"/>
    </row>
    <row r="152" spans="1:12" ht="21" x14ac:dyDescent="0.35">
      <c r="A152" s="172" t="s">
        <v>95</v>
      </c>
      <c r="B152" s="55"/>
      <c r="C152" s="54"/>
      <c r="D152" s="56"/>
      <c r="E152" s="56"/>
      <c r="F152" s="56"/>
      <c r="G152" s="56"/>
      <c r="H152" s="56"/>
      <c r="I152" s="56"/>
      <c r="J152" s="56"/>
      <c r="K152" s="56"/>
      <c r="L152" s="56"/>
    </row>
    <row r="153" spans="1:12" ht="15.75" thickBot="1" x14ac:dyDescent="0.3">
      <c r="A153" s="75"/>
      <c r="B153" s="76"/>
    </row>
    <row r="154" spans="1:12" s="10" customFormat="1" ht="65.25" x14ac:dyDescent="0.3">
      <c r="A154" s="173" t="s">
        <v>96</v>
      </c>
      <c r="B154" s="174" t="s">
        <v>97</v>
      </c>
      <c r="C154" s="175" t="s">
        <v>98</v>
      </c>
      <c r="D154" s="176" t="s">
        <v>99</v>
      </c>
      <c r="E154" s="177" t="s">
        <v>100</v>
      </c>
      <c r="F154" s="177" t="s">
        <v>101</v>
      </c>
      <c r="G154" s="178" t="s">
        <v>102</v>
      </c>
    </row>
    <row r="155" spans="1:12" ht="15" customHeight="1" x14ac:dyDescent="0.25">
      <c r="A155" s="623" t="s">
        <v>21</v>
      </c>
      <c r="B155" s="624"/>
      <c r="C155" s="29">
        <v>2014</v>
      </c>
      <c r="D155" s="30"/>
      <c r="E155" s="31"/>
      <c r="F155" s="31"/>
      <c r="G155" s="35"/>
    </row>
    <row r="156" spans="1:12" x14ac:dyDescent="0.25">
      <c r="A156" s="623"/>
      <c r="B156" s="624"/>
      <c r="C156" s="29">
        <v>2015</v>
      </c>
      <c r="D156" s="30"/>
      <c r="E156" s="31"/>
      <c r="F156" s="31"/>
      <c r="G156" s="35"/>
    </row>
    <row r="157" spans="1:12" x14ac:dyDescent="0.25">
      <c r="A157" s="623"/>
      <c r="B157" s="624"/>
      <c r="C157" s="29">
        <v>2016</v>
      </c>
      <c r="D157" s="30"/>
      <c r="E157" s="31"/>
      <c r="F157" s="31"/>
      <c r="G157" s="35"/>
    </row>
    <row r="158" spans="1:12" x14ac:dyDescent="0.25">
      <c r="A158" s="623"/>
      <c r="B158" s="624"/>
      <c r="C158" s="29">
        <v>2017</v>
      </c>
      <c r="D158" s="36"/>
      <c r="E158" s="37"/>
      <c r="F158" s="37"/>
      <c r="G158" s="40"/>
    </row>
    <row r="159" spans="1:12" x14ac:dyDescent="0.25">
      <c r="A159" s="623"/>
      <c r="B159" s="624"/>
      <c r="C159" s="29">
        <v>2018</v>
      </c>
      <c r="D159" s="30"/>
      <c r="E159" s="31"/>
      <c r="F159" s="31"/>
      <c r="G159" s="35"/>
    </row>
    <row r="160" spans="1:12" x14ac:dyDescent="0.25">
      <c r="A160" s="623"/>
      <c r="B160" s="624"/>
      <c r="C160" s="29">
        <v>2019</v>
      </c>
      <c r="D160" s="30"/>
      <c r="E160" s="31"/>
      <c r="F160" s="31"/>
      <c r="G160" s="35"/>
    </row>
    <row r="161" spans="1:9" x14ac:dyDescent="0.25">
      <c r="A161" s="623"/>
      <c r="B161" s="624"/>
      <c r="C161" s="29">
        <v>2020</v>
      </c>
      <c r="D161" s="179"/>
      <c r="E161" s="180"/>
      <c r="F161" s="180"/>
      <c r="G161" s="181"/>
    </row>
    <row r="162" spans="1:9" ht="15.75" thickBot="1" x14ac:dyDescent="0.3">
      <c r="A162" s="625"/>
      <c r="B162" s="626"/>
      <c r="C162" s="41" t="s">
        <v>13</v>
      </c>
      <c r="D162" s="42">
        <f>SUM(D155:D161)</f>
        <v>0</v>
      </c>
      <c r="E162" s="42">
        <f t="shared" ref="E162:G162" si="19">SUM(E155:E161)</f>
        <v>0</v>
      </c>
      <c r="F162" s="42">
        <f t="shared" si="19"/>
        <v>0</v>
      </c>
      <c r="G162" s="47">
        <f t="shared" si="19"/>
        <v>0</v>
      </c>
    </row>
    <row r="163" spans="1:9" x14ac:dyDescent="0.25">
      <c r="B163" s="9"/>
    </row>
    <row r="164" spans="1:9" ht="15.75" thickBot="1" x14ac:dyDescent="0.3">
      <c r="B164" s="9"/>
    </row>
    <row r="165" spans="1:9" ht="18.75" x14ac:dyDescent="0.3">
      <c r="A165" s="182" t="s">
        <v>103</v>
      </c>
      <c r="B165" s="183" t="s">
        <v>104</v>
      </c>
      <c r="C165" s="184">
        <v>2014</v>
      </c>
      <c r="D165" s="184">
        <v>2015</v>
      </c>
      <c r="E165" s="184">
        <v>2016</v>
      </c>
      <c r="F165" s="184">
        <v>2017</v>
      </c>
      <c r="G165" s="184">
        <v>2018</v>
      </c>
      <c r="H165" s="184">
        <v>2019</v>
      </c>
      <c r="I165" s="185">
        <v>2020</v>
      </c>
    </row>
    <row r="166" spans="1:9" ht="14.1" customHeight="1" x14ac:dyDescent="0.25">
      <c r="A166" s="186" t="s">
        <v>105</v>
      </c>
      <c r="B166" s="187"/>
      <c r="C166" s="188">
        <f>SUM(C167:C169)</f>
        <v>0</v>
      </c>
      <c r="D166" s="188">
        <f t="shared" ref="D166:I166" si="20">SUM(D167:D169)</f>
        <v>0</v>
      </c>
      <c r="E166" s="188">
        <f t="shared" si="20"/>
        <v>0</v>
      </c>
      <c r="F166" s="188">
        <f t="shared" si="20"/>
        <v>0</v>
      </c>
      <c r="G166" s="188">
        <f t="shared" si="20"/>
        <v>0</v>
      </c>
      <c r="H166" s="188">
        <f t="shared" si="20"/>
        <v>0</v>
      </c>
      <c r="I166" s="189">
        <f t="shared" si="20"/>
        <v>344452.2</v>
      </c>
    </row>
    <row r="167" spans="1:9" ht="15.75" x14ac:dyDescent="0.25">
      <c r="A167" s="190" t="s">
        <v>106</v>
      </c>
      <c r="B167" s="191"/>
      <c r="C167" s="65"/>
      <c r="D167" s="65"/>
      <c r="E167" s="65"/>
      <c r="F167" s="69"/>
      <c r="G167" s="65"/>
      <c r="H167" s="65"/>
      <c r="I167" s="193">
        <v>212714.6</v>
      </c>
    </row>
    <row r="168" spans="1:9" ht="15.75" x14ac:dyDescent="0.25">
      <c r="A168" s="190" t="s">
        <v>107</v>
      </c>
      <c r="B168" s="191"/>
      <c r="C168" s="65"/>
      <c r="D168" s="65"/>
      <c r="E168" s="65"/>
      <c r="F168" s="69"/>
      <c r="G168" s="65"/>
      <c r="H168" s="65"/>
      <c r="I168" s="193">
        <v>131737.60000000001</v>
      </c>
    </row>
    <row r="169" spans="1:9" ht="15.75" x14ac:dyDescent="0.25">
      <c r="A169" s="190" t="s">
        <v>108</v>
      </c>
      <c r="B169" s="191"/>
      <c r="C169" s="65"/>
      <c r="D169" s="65"/>
      <c r="E169" s="65"/>
      <c r="F169" s="69"/>
      <c r="G169" s="65"/>
      <c r="H169" s="65"/>
      <c r="I169" s="193" t="s">
        <v>334</v>
      </c>
    </row>
    <row r="170" spans="1:9" ht="31.5" x14ac:dyDescent="0.25">
      <c r="A170" s="186" t="s">
        <v>109</v>
      </c>
      <c r="B170" s="191"/>
      <c r="C170" s="65"/>
      <c r="D170" s="65"/>
      <c r="E170" s="65"/>
      <c r="F170" s="69"/>
      <c r="G170" s="65"/>
      <c r="H170" s="65"/>
      <c r="I170" s="193">
        <v>193864.36</v>
      </c>
    </row>
    <row r="171" spans="1:9" ht="16.5" thickBot="1" x14ac:dyDescent="0.3">
      <c r="A171" s="195" t="s">
        <v>110</v>
      </c>
      <c r="B171" s="196"/>
      <c r="C171" s="197">
        <f t="shared" ref="C171:I171" si="21">C166+C170</f>
        <v>0</v>
      </c>
      <c r="D171" s="197">
        <f t="shared" si="21"/>
        <v>0</v>
      </c>
      <c r="E171" s="197">
        <f t="shared" si="21"/>
        <v>0</v>
      </c>
      <c r="F171" s="197">
        <f t="shared" si="21"/>
        <v>0</v>
      </c>
      <c r="G171" s="197">
        <f t="shared" si="21"/>
        <v>0</v>
      </c>
      <c r="H171" s="197">
        <f t="shared" si="21"/>
        <v>0</v>
      </c>
      <c r="I171" s="47">
        <f t="shared" si="21"/>
        <v>538316.56000000006</v>
      </c>
    </row>
  </sheetData>
  <mergeCells count="49">
    <mergeCell ref="A142:B149"/>
    <mergeCell ref="A155:B162"/>
    <mergeCell ref="I129:O129"/>
    <mergeCell ref="A131:B138"/>
    <mergeCell ref="A140:A141"/>
    <mergeCell ref="B140:B141"/>
    <mergeCell ref="C140:C141"/>
    <mergeCell ref="D140:G140"/>
    <mergeCell ref="H140:L140"/>
    <mergeCell ref="C106:C107"/>
    <mergeCell ref="A108:B115"/>
    <mergeCell ref="A118:B125"/>
    <mergeCell ref="A129:A130"/>
    <mergeCell ref="B129:B130"/>
    <mergeCell ref="C129:C130"/>
    <mergeCell ref="A85:B92"/>
    <mergeCell ref="A94:A95"/>
    <mergeCell ref="B94:B95"/>
    <mergeCell ref="A96:B102"/>
    <mergeCell ref="A106:A107"/>
    <mergeCell ref="B106:B107"/>
    <mergeCell ref="D72:D73"/>
    <mergeCell ref="A74:B81"/>
    <mergeCell ref="A83:A84"/>
    <mergeCell ref="B83:B84"/>
    <mergeCell ref="C83:C84"/>
    <mergeCell ref="D83:D84"/>
    <mergeCell ref="A72:A73"/>
    <mergeCell ref="B72:B73"/>
    <mergeCell ref="C72:C73"/>
    <mergeCell ref="A50:B57"/>
    <mergeCell ref="A61:A62"/>
    <mergeCell ref="B61:B62"/>
    <mergeCell ref="C61:C62"/>
    <mergeCell ref="A63:B70"/>
    <mergeCell ref="D34:D35"/>
    <mergeCell ref="A36:B43"/>
    <mergeCell ref="A48:A49"/>
    <mergeCell ref="B48:B49"/>
    <mergeCell ref="C48:C49"/>
    <mergeCell ref="D48:D49"/>
    <mergeCell ref="A34:A35"/>
    <mergeCell ref="B34:B35"/>
    <mergeCell ref="C34:C35"/>
    <mergeCell ref="B10:B11"/>
    <mergeCell ref="C10:C11"/>
    <mergeCell ref="A12:B19"/>
    <mergeCell ref="C21:C22"/>
    <mergeCell ref="A23:B30"/>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S171"/>
  <sheetViews>
    <sheetView topLeftCell="B1" workbookViewId="0">
      <selection activeCell="F19" sqref="F19:G19"/>
    </sheetView>
  </sheetViews>
  <sheetFormatPr defaultColWidth="8.85546875" defaultRowHeight="15" x14ac:dyDescent="0.25"/>
  <cols>
    <col min="1" max="1" width="87.28515625" customWidth="1"/>
    <col min="2" max="2" width="29.42578125" customWidth="1"/>
    <col min="3" max="3" width="15.7109375" customWidth="1"/>
    <col min="4" max="4" width="16.140625" customWidth="1"/>
    <col min="5" max="5" width="15.28515625" customWidth="1"/>
    <col min="6" max="6" width="18.42578125" customWidth="1"/>
    <col min="7" max="7" width="15.85546875" customWidth="1"/>
    <col min="8" max="8" width="16" customWidth="1"/>
    <col min="9" max="9" width="16.42578125" customWidth="1"/>
    <col min="10" max="10" width="17" customWidth="1"/>
    <col min="11" max="11" width="16.85546875" customWidth="1"/>
    <col min="12" max="12" width="17" customWidth="1"/>
    <col min="13" max="13" width="15.42578125" customWidth="1"/>
    <col min="14" max="14" width="14.85546875" customWidth="1"/>
    <col min="15" max="15" width="13.140625" customWidth="1"/>
    <col min="16" max="17" width="11.85546875" customWidth="1"/>
    <col min="18" max="18" width="12" customWidth="1"/>
  </cols>
  <sheetData>
    <row r="1" spans="1:17" s="1" customFormat="1" ht="31.5" x14ac:dyDescent="0.5">
      <c r="A1" s="1" t="s">
        <v>0</v>
      </c>
    </row>
    <row r="2" spans="1:17" s="2" customFormat="1" ht="15.75" x14ac:dyDescent="0.25"/>
    <row r="3" spans="1:17" s="2" customFormat="1" ht="15.75" x14ac:dyDescent="0.25">
      <c r="A3" s="3" t="s">
        <v>1</v>
      </c>
    </row>
    <row r="4" spans="1:17" s="2" customFormat="1" ht="15.75" x14ac:dyDescent="0.25">
      <c r="A4" s="4" t="s">
        <v>335</v>
      </c>
    </row>
    <row r="5" spans="1:17" s="2" customFormat="1" ht="15.75" x14ac:dyDescent="0.25">
      <c r="A5" s="5" t="s">
        <v>336</v>
      </c>
    </row>
    <row r="6" spans="1:17" s="2" customFormat="1" ht="15.75" x14ac:dyDescent="0.25"/>
    <row r="8" spans="1:17" ht="21" x14ac:dyDescent="0.35">
      <c r="A8" s="6" t="s">
        <v>3</v>
      </c>
      <c r="B8" s="7"/>
      <c r="C8" s="8"/>
      <c r="D8" s="8"/>
      <c r="E8" s="8"/>
      <c r="F8" s="8"/>
      <c r="G8" s="8"/>
      <c r="H8" s="8"/>
      <c r="I8" s="8"/>
      <c r="J8" s="8"/>
      <c r="K8" s="8"/>
      <c r="L8" s="8"/>
      <c r="M8" s="8"/>
      <c r="N8" s="8"/>
    </row>
    <row r="9" spans="1:17" ht="15.75" thickBot="1" x14ac:dyDescent="0.3">
      <c r="B9" s="9"/>
      <c r="O9" s="10"/>
      <c r="P9" s="10"/>
    </row>
    <row r="10" spans="1:17" s="10" customFormat="1" ht="18.75" x14ac:dyDescent="0.3">
      <c r="A10" s="11"/>
      <c r="B10" s="690" t="s">
        <v>4</v>
      </c>
      <c r="C10" s="692" t="s">
        <v>5</v>
      </c>
      <c r="D10" s="12"/>
      <c r="E10" s="13"/>
      <c r="F10" s="14" t="s">
        <v>6</v>
      </c>
      <c r="G10" s="15"/>
      <c r="H10" s="16"/>
      <c r="I10" s="17" t="s">
        <v>7</v>
      </c>
      <c r="J10" s="13"/>
      <c r="K10" s="13"/>
      <c r="L10" s="13"/>
      <c r="M10" s="13"/>
      <c r="N10" s="13"/>
      <c r="O10" s="18"/>
    </row>
    <row r="11" spans="1:17" s="10" customFormat="1" ht="90" customHeight="1" x14ac:dyDescent="0.3">
      <c r="A11" s="19" t="s">
        <v>8</v>
      </c>
      <c r="B11" s="691"/>
      <c r="C11" s="693"/>
      <c r="D11" s="20" t="s">
        <v>9</v>
      </c>
      <c r="E11" s="21" t="s">
        <v>10</v>
      </c>
      <c r="F11" s="22" t="s">
        <v>11</v>
      </c>
      <c r="G11" s="23" t="s">
        <v>12</v>
      </c>
      <c r="H11" s="24" t="s">
        <v>13</v>
      </c>
      <c r="I11" s="25" t="s">
        <v>14</v>
      </c>
      <c r="J11" s="26" t="s">
        <v>15</v>
      </c>
      <c r="K11" s="26" t="s">
        <v>16</v>
      </c>
      <c r="L11" s="27" t="s">
        <v>17</v>
      </c>
      <c r="M11" s="27" t="s">
        <v>18</v>
      </c>
      <c r="N11" s="27" t="s">
        <v>19</v>
      </c>
      <c r="O11" s="28" t="s">
        <v>20</v>
      </c>
    </row>
    <row r="12" spans="1:17" ht="15" customHeight="1" x14ac:dyDescent="0.25">
      <c r="A12" s="630" t="s">
        <v>337</v>
      </c>
      <c r="B12" s="646"/>
      <c r="C12" s="29">
        <v>2014</v>
      </c>
      <c r="D12" s="30"/>
      <c r="E12" s="31"/>
      <c r="F12" s="31"/>
      <c r="G12" s="32"/>
      <c r="H12" s="33">
        <f>SUM(D12:G12)</f>
        <v>0</v>
      </c>
      <c r="I12" s="34"/>
      <c r="J12" s="31"/>
      <c r="K12" s="31"/>
      <c r="L12" s="31"/>
      <c r="M12" s="31"/>
      <c r="N12" s="31"/>
      <c r="O12" s="35"/>
      <c r="P12" s="10"/>
      <c r="Q12" s="10"/>
    </row>
    <row r="13" spans="1:17" x14ac:dyDescent="0.25">
      <c r="A13" s="630"/>
      <c r="B13" s="646"/>
      <c r="C13" s="29">
        <v>2015</v>
      </c>
      <c r="D13" s="30"/>
      <c r="E13" s="31"/>
      <c r="F13" s="31"/>
      <c r="G13" s="32"/>
      <c r="H13" s="33">
        <f t="shared" ref="H13:H18" si="0">SUM(D13:G13)</f>
        <v>0</v>
      </c>
      <c r="I13" s="34"/>
      <c r="J13" s="31"/>
      <c r="K13" s="31"/>
      <c r="L13" s="31"/>
      <c r="M13" s="31"/>
      <c r="N13" s="31"/>
      <c r="O13" s="35"/>
      <c r="P13" s="10"/>
      <c r="Q13" s="10"/>
    </row>
    <row r="14" spans="1:17" x14ac:dyDescent="0.25">
      <c r="A14" s="630"/>
      <c r="B14" s="646"/>
      <c r="C14" s="29">
        <v>2016</v>
      </c>
      <c r="D14" s="30"/>
      <c r="E14" s="31"/>
      <c r="F14" s="31"/>
      <c r="G14" s="32"/>
      <c r="H14" s="33">
        <f t="shared" si="0"/>
        <v>0</v>
      </c>
      <c r="I14" s="34"/>
      <c r="J14" s="31"/>
      <c r="K14" s="31"/>
      <c r="L14" s="31"/>
      <c r="M14" s="31"/>
      <c r="N14" s="31"/>
      <c r="O14" s="35"/>
      <c r="P14" s="10"/>
      <c r="Q14" s="10"/>
    </row>
    <row r="15" spans="1:17" x14ac:dyDescent="0.25">
      <c r="A15" s="630"/>
      <c r="B15" s="646"/>
      <c r="C15" s="29">
        <v>2017</v>
      </c>
      <c r="D15" s="36"/>
      <c r="E15" s="37"/>
      <c r="F15" s="37"/>
      <c r="G15" s="38"/>
      <c r="H15" s="33">
        <f t="shared" si="0"/>
        <v>0</v>
      </c>
      <c r="I15" s="39"/>
      <c r="J15" s="37"/>
      <c r="K15" s="37"/>
      <c r="L15" s="37"/>
      <c r="M15" s="37"/>
      <c r="N15" s="37"/>
      <c r="O15" s="40"/>
      <c r="P15" s="10"/>
      <c r="Q15" s="10"/>
    </row>
    <row r="16" spans="1:17" x14ac:dyDescent="0.25">
      <c r="A16" s="630"/>
      <c r="B16" s="646"/>
      <c r="C16" s="29">
        <v>2018</v>
      </c>
      <c r="D16" s="30"/>
      <c r="E16" s="31"/>
      <c r="F16" s="31"/>
      <c r="G16" s="32"/>
      <c r="H16" s="33">
        <f t="shared" si="0"/>
        <v>0</v>
      </c>
      <c r="I16" s="34"/>
      <c r="J16" s="31"/>
      <c r="K16" s="31"/>
      <c r="L16" s="31"/>
      <c r="M16" s="31"/>
      <c r="N16" s="31"/>
      <c r="O16" s="35"/>
      <c r="P16" s="10"/>
      <c r="Q16" s="10"/>
    </row>
    <row r="17" spans="1:17" x14ac:dyDescent="0.25">
      <c r="A17" s="630"/>
      <c r="B17" s="646"/>
      <c r="C17" s="29">
        <v>2019</v>
      </c>
      <c r="D17" s="30"/>
      <c r="E17" s="31"/>
      <c r="F17" s="31"/>
      <c r="G17" s="32"/>
      <c r="H17" s="33">
        <f t="shared" si="0"/>
        <v>0</v>
      </c>
      <c r="I17" s="34"/>
      <c r="J17" s="31"/>
      <c r="K17" s="31"/>
      <c r="L17" s="31"/>
      <c r="M17" s="31"/>
      <c r="N17" s="31"/>
      <c r="O17" s="35"/>
      <c r="P17" s="10"/>
      <c r="Q17" s="10"/>
    </row>
    <row r="18" spans="1:17" x14ac:dyDescent="0.25">
      <c r="A18" s="630"/>
      <c r="B18" s="646"/>
      <c r="C18" s="29">
        <v>2020</v>
      </c>
      <c r="D18" s="30">
        <f>1+5+2+1+1+1+1</f>
        <v>12</v>
      </c>
      <c r="E18" s="31"/>
      <c r="F18" s="31"/>
      <c r="G18" s="32">
        <v>3</v>
      </c>
      <c r="H18" s="33">
        <f t="shared" si="0"/>
        <v>15</v>
      </c>
      <c r="I18" s="34">
        <f>D18+G18</f>
        <v>15</v>
      </c>
      <c r="J18" s="31"/>
      <c r="K18" s="31"/>
      <c r="L18" s="31"/>
      <c r="M18" s="31"/>
      <c r="N18" s="31"/>
      <c r="O18" s="35"/>
      <c r="P18" s="10"/>
      <c r="Q18" s="10"/>
    </row>
    <row r="19" spans="1:17" ht="87" customHeight="1" thickBot="1" x14ac:dyDescent="0.3">
      <c r="A19" s="647"/>
      <c r="B19" s="648"/>
      <c r="C19" s="41" t="s">
        <v>13</v>
      </c>
      <c r="D19" s="42">
        <f>SUM(D12:D18)</f>
        <v>12</v>
      </c>
      <c r="E19" s="43">
        <f>SUM(E12:E18)</f>
        <v>0</v>
      </c>
      <c r="F19" s="43">
        <f>SUM(F12:F18)</f>
        <v>0</v>
      </c>
      <c r="G19" s="43">
        <f>SUM(G12:G18)</f>
        <v>3</v>
      </c>
      <c r="H19" s="45">
        <f>SUM(D19:G19)</f>
        <v>15</v>
      </c>
      <c r="I19" s="43">
        <f t="shared" ref="I19:O19" si="1">SUM(I12:I18)</f>
        <v>15</v>
      </c>
      <c r="J19" s="46">
        <f t="shared" si="1"/>
        <v>0</v>
      </c>
      <c r="K19" s="43">
        <f t="shared" si="1"/>
        <v>0</v>
      </c>
      <c r="L19" s="43">
        <f t="shared" si="1"/>
        <v>0</v>
      </c>
      <c r="M19" s="43">
        <f t="shared" si="1"/>
        <v>0</v>
      </c>
      <c r="N19" s="43">
        <f t="shared" si="1"/>
        <v>0</v>
      </c>
      <c r="O19" s="47">
        <f t="shared" si="1"/>
        <v>0</v>
      </c>
      <c r="P19" s="10"/>
      <c r="Q19" s="10"/>
    </row>
    <row r="20" spans="1:17" ht="15.75" thickBot="1" x14ac:dyDescent="0.3">
      <c r="B20" s="9"/>
      <c r="D20" s="48"/>
      <c r="O20" s="10"/>
      <c r="P20" s="10"/>
    </row>
    <row r="21" spans="1:17" s="10" customFormat="1" ht="18.75" x14ac:dyDescent="0.3">
      <c r="A21" s="11"/>
      <c r="B21" s="49"/>
      <c r="C21" s="692" t="s">
        <v>5</v>
      </c>
      <c r="D21" s="12"/>
      <c r="E21" s="13"/>
      <c r="F21" s="14" t="s">
        <v>6</v>
      </c>
      <c r="G21" s="15"/>
      <c r="H21" s="16"/>
    </row>
    <row r="22" spans="1:17" s="10" customFormat="1" ht="44.25" customHeight="1" x14ac:dyDescent="0.3">
      <c r="A22" s="50" t="s">
        <v>22</v>
      </c>
      <c r="B22" s="498" t="s">
        <v>23</v>
      </c>
      <c r="C22" s="693"/>
      <c r="D22" s="20" t="s">
        <v>9</v>
      </c>
      <c r="E22" s="22" t="s">
        <v>10</v>
      </c>
      <c r="F22" s="22" t="s">
        <v>11</v>
      </c>
      <c r="G22" s="23" t="s">
        <v>12</v>
      </c>
      <c r="H22" s="24" t="s">
        <v>13</v>
      </c>
    </row>
    <row r="23" spans="1:17" ht="15" customHeight="1" x14ac:dyDescent="0.25">
      <c r="A23" s="630" t="s">
        <v>338</v>
      </c>
      <c r="B23" s="646"/>
      <c r="C23" s="29">
        <v>2014</v>
      </c>
      <c r="D23" s="30"/>
      <c r="E23" s="31"/>
      <c r="F23" s="31"/>
      <c r="G23" s="32"/>
      <c r="H23" s="33">
        <f>SUM(D23:G23)</f>
        <v>0</v>
      </c>
    </row>
    <row r="24" spans="1:17" x14ac:dyDescent="0.25">
      <c r="A24" s="630"/>
      <c r="B24" s="646"/>
      <c r="C24" s="29">
        <v>2015</v>
      </c>
      <c r="D24" s="30"/>
      <c r="E24" s="31"/>
      <c r="F24" s="31"/>
      <c r="G24" s="32"/>
      <c r="H24" s="33">
        <f t="shared" ref="H24:H29" si="2">SUM(D24:G24)</f>
        <v>0</v>
      </c>
    </row>
    <row r="25" spans="1:17" x14ac:dyDescent="0.25">
      <c r="A25" s="630"/>
      <c r="B25" s="646"/>
      <c r="C25" s="29">
        <v>2016</v>
      </c>
      <c r="D25" s="30"/>
      <c r="E25" s="31"/>
      <c r="F25" s="31"/>
      <c r="G25" s="32"/>
      <c r="H25" s="33">
        <f t="shared" si="2"/>
        <v>0</v>
      </c>
    </row>
    <row r="26" spans="1:17" x14ac:dyDescent="0.25">
      <c r="A26" s="630"/>
      <c r="B26" s="646"/>
      <c r="C26" s="29">
        <v>2017</v>
      </c>
      <c r="D26" s="36"/>
      <c r="E26" s="37"/>
      <c r="F26" s="37"/>
      <c r="G26" s="38"/>
      <c r="H26" s="33">
        <f t="shared" si="2"/>
        <v>0</v>
      </c>
    </row>
    <row r="27" spans="1:17" x14ac:dyDescent="0.25">
      <c r="A27" s="630"/>
      <c r="B27" s="646"/>
      <c r="C27" s="29">
        <v>2018</v>
      </c>
      <c r="D27" s="30"/>
      <c r="E27" s="31"/>
      <c r="F27" s="31"/>
      <c r="G27" s="32"/>
      <c r="H27" s="33">
        <f t="shared" si="2"/>
        <v>0</v>
      </c>
    </row>
    <row r="28" spans="1:17" x14ac:dyDescent="0.25">
      <c r="A28" s="630"/>
      <c r="B28" s="646"/>
      <c r="C28" s="29">
        <v>2019</v>
      </c>
      <c r="D28" s="30"/>
      <c r="E28" s="31"/>
      <c r="F28" s="31"/>
      <c r="G28" s="32"/>
      <c r="H28" s="33">
        <f t="shared" si="2"/>
        <v>0</v>
      </c>
    </row>
    <row r="29" spans="1:17" x14ac:dyDescent="0.25">
      <c r="A29" s="630"/>
      <c r="B29" s="646"/>
      <c r="C29" s="29">
        <v>2020</v>
      </c>
      <c r="D29" s="30">
        <f>300+115+160+12+17+124+20</f>
        <v>748</v>
      </c>
      <c r="E29" s="31"/>
      <c r="F29" s="31"/>
      <c r="G29" s="32">
        <v>60000</v>
      </c>
      <c r="H29" s="33">
        <f t="shared" si="2"/>
        <v>60748</v>
      </c>
    </row>
    <row r="30" spans="1:17" ht="98.25" customHeight="1" thickBot="1" x14ac:dyDescent="0.3">
      <c r="A30" s="647"/>
      <c r="B30" s="648"/>
      <c r="C30" s="41" t="s">
        <v>13</v>
      </c>
      <c r="D30" s="42">
        <f>SUM(D23:D29)</f>
        <v>748</v>
      </c>
      <c r="E30" s="43">
        <f>SUM(E23:E29)</f>
        <v>0</v>
      </c>
      <c r="F30" s="43">
        <f>SUM(F23:F29)</f>
        <v>0</v>
      </c>
      <c r="G30" s="43">
        <f>SUM(G23:G29)</f>
        <v>60000</v>
      </c>
      <c r="H30" s="45">
        <f>SUM(D30:G30)</f>
        <v>60748</v>
      </c>
    </row>
    <row r="31" spans="1:17" x14ac:dyDescent="0.25">
      <c r="A31" s="52"/>
      <c r="B31" s="53"/>
      <c r="D31" s="48"/>
    </row>
    <row r="32" spans="1:17" ht="21" x14ac:dyDescent="0.35">
      <c r="A32" s="54" t="s">
        <v>24</v>
      </c>
      <c r="B32" s="55"/>
      <c r="C32" s="54"/>
      <c r="D32" s="56"/>
      <c r="E32" s="56"/>
      <c r="F32" s="56"/>
      <c r="G32" s="56"/>
      <c r="H32" s="56"/>
      <c r="I32" s="56"/>
      <c r="J32" s="56"/>
      <c r="K32" s="56"/>
      <c r="L32" s="56"/>
      <c r="M32" s="56"/>
      <c r="N32" s="56"/>
      <c r="O32" s="56"/>
    </row>
    <row r="33" spans="1:13" ht="15.75" thickBot="1" x14ac:dyDescent="0.3">
      <c r="B33" s="9"/>
    </row>
    <row r="34" spans="1:13" ht="21" customHeight="1" x14ac:dyDescent="0.25">
      <c r="A34" s="684" t="s">
        <v>25</v>
      </c>
      <c r="B34" s="686" t="s">
        <v>26</v>
      </c>
      <c r="C34" s="688" t="s">
        <v>5</v>
      </c>
      <c r="D34" s="670" t="s">
        <v>27</v>
      </c>
      <c r="E34" s="57" t="s">
        <v>7</v>
      </c>
      <c r="F34" s="58"/>
      <c r="G34" s="58"/>
      <c r="H34" s="58"/>
      <c r="I34" s="58"/>
      <c r="J34" s="58"/>
      <c r="K34" s="59"/>
    </row>
    <row r="35" spans="1:13" ht="98.25" customHeight="1" x14ac:dyDescent="0.25">
      <c r="A35" s="685"/>
      <c r="B35" s="687"/>
      <c r="C35" s="689"/>
      <c r="D35" s="671"/>
      <c r="E35" s="60" t="s">
        <v>14</v>
      </c>
      <c r="F35" s="61" t="s">
        <v>15</v>
      </c>
      <c r="G35" s="61" t="s">
        <v>16</v>
      </c>
      <c r="H35" s="62" t="s">
        <v>17</v>
      </c>
      <c r="I35" s="62" t="s">
        <v>28</v>
      </c>
      <c r="J35" s="63" t="s">
        <v>19</v>
      </c>
      <c r="K35" s="64" t="s">
        <v>20</v>
      </c>
    </row>
    <row r="36" spans="1:13" ht="15" customHeight="1" x14ac:dyDescent="0.25">
      <c r="A36" s="623" t="s">
        <v>339</v>
      </c>
      <c r="B36" s="624"/>
      <c r="C36" s="29">
        <v>2014</v>
      </c>
      <c r="D36" s="65"/>
      <c r="E36" s="66"/>
      <c r="F36" s="67"/>
      <c r="G36" s="67"/>
      <c r="H36" s="67"/>
      <c r="I36" s="67"/>
      <c r="J36" s="67"/>
      <c r="K36" s="68"/>
    </row>
    <row r="37" spans="1:13" x14ac:dyDescent="0.25">
      <c r="A37" s="623"/>
      <c r="B37" s="624"/>
      <c r="C37" s="29">
        <v>2015</v>
      </c>
      <c r="D37" s="65"/>
      <c r="E37" s="34"/>
      <c r="F37" s="31"/>
      <c r="G37" s="31"/>
      <c r="H37" s="31"/>
      <c r="I37" s="31"/>
      <c r="J37" s="31"/>
      <c r="K37" s="35"/>
    </row>
    <row r="38" spans="1:13" x14ac:dyDescent="0.25">
      <c r="A38" s="623"/>
      <c r="B38" s="624"/>
      <c r="C38" s="29">
        <v>2016</v>
      </c>
      <c r="D38" s="65"/>
      <c r="E38" s="34"/>
      <c r="F38" s="31"/>
      <c r="G38" s="31"/>
      <c r="H38" s="31"/>
      <c r="I38" s="31"/>
      <c r="J38" s="31"/>
      <c r="K38" s="35"/>
    </row>
    <row r="39" spans="1:13" x14ac:dyDescent="0.25">
      <c r="A39" s="623"/>
      <c r="B39" s="624"/>
      <c r="C39" s="29">
        <v>2017</v>
      </c>
      <c r="D39" s="69"/>
      <c r="E39" s="39"/>
      <c r="F39" s="37"/>
      <c r="G39" s="37"/>
      <c r="H39" s="37"/>
      <c r="I39" s="37"/>
      <c r="J39" s="37"/>
      <c r="K39" s="40"/>
    </row>
    <row r="40" spans="1:13" x14ac:dyDescent="0.25">
      <c r="A40" s="623"/>
      <c r="B40" s="624"/>
      <c r="C40" s="29">
        <v>2018</v>
      </c>
      <c r="D40" s="65"/>
      <c r="E40" s="34"/>
      <c r="F40" s="31"/>
      <c r="G40" s="31"/>
      <c r="H40" s="31"/>
      <c r="I40" s="31"/>
      <c r="J40" s="31"/>
      <c r="K40" s="35"/>
    </row>
    <row r="41" spans="1:13" x14ac:dyDescent="0.25">
      <c r="A41" s="623"/>
      <c r="B41" s="624"/>
      <c r="C41" s="29">
        <v>2019</v>
      </c>
      <c r="D41" s="65"/>
      <c r="E41" s="34"/>
      <c r="F41" s="31"/>
      <c r="G41" s="31"/>
      <c r="H41" s="31"/>
      <c r="I41" s="31"/>
      <c r="J41" s="31"/>
      <c r="K41" s="35"/>
    </row>
    <row r="42" spans="1:13" ht="17.25" customHeight="1" x14ac:dyDescent="0.25">
      <c r="A42" s="623"/>
      <c r="B42" s="624"/>
      <c r="C42" s="29">
        <v>2020</v>
      </c>
      <c r="D42" s="65">
        <v>3</v>
      </c>
      <c r="E42" s="34">
        <v>2</v>
      </c>
      <c r="F42" s="31">
        <v>1</v>
      </c>
      <c r="G42" s="31"/>
      <c r="H42" s="31"/>
      <c r="I42" s="31"/>
      <c r="J42" s="31"/>
      <c r="K42" s="35"/>
    </row>
    <row r="43" spans="1:13" ht="35.25" customHeight="1" thickBot="1" x14ac:dyDescent="0.3">
      <c r="A43" s="625"/>
      <c r="B43" s="626"/>
      <c r="C43" s="41" t="s">
        <v>13</v>
      </c>
      <c r="D43" s="70">
        <f>SUM(D36:D42)</f>
        <v>3</v>
      </c>
      <c r="E43" s="46">
        <f t="shared" ref="E43:J43" si="3">SUM(E36:E42)</f>
        <v>2</v>
      </c>
      <c r="F43" s="43">
        <f t="shared" si="3"/>
        <v>1</v>
      </c>
      <c r="G43" s="43">
        <f t="shared" si="3"/>
        <v>0</v>
      </c>
      <c r="H43" s="43">
        <f t="shared" si="3"/>
        <v>0</v>
      </c>
      <c r="I43" s="43">
        <f t="shared" si="3"/>
        <v>0</v>
      </c>
      <c r="J43" s="43">
        <f t="shared" si="3"/>
        <v>0</v>
      </c>
      <c r="K43" s="47">
        <f>SUM(K36:K42)</f>
        <v>0</v>
      </c>
    </row>
    <row r="44" spans="1:13" x14ac:dyDescent="0.25">
      <c r="B44" s="9"/>
    </row>
    <row r="45" spans="1:13" x14ac:dyDescent="0.25">
      <c r="B45" s="9"/>
    </row>
    <row r="46" spans="1:13" ht="21" x14ac:dyDescent="0.35">
      <c r="A46" s="71" t="s">
        <v>30</v>
      </c>
      <c r="B46" s="72"/>
      <c r="C46" s="71"/>
      <c r="D46" s="73"/>
      <c r="E46" s="73"/>
      <c r="F46" s="73"/>
      <c r="G46" s="73"/>
      <c r="H46" s="73"/>
      <c r="I46" s="73"/>
      <c r="J46" s="73"/>
      <c r="K46" s="73"/>
      <c r="L46" s="74"/>
      <c r="M46" s="74"/>
    </row>
    <row r="47" spans="1:13" ht="14.25" customHeight="1" thickBot="1" x14ac:dyDescent="0.3">
      <c r="A47" s="75"/>
      <c r="B47" s="76"/>
    </row>
    <row r="48" spans="1:13" ht="14.25" customHeight="1" x14ac:dyDescent="0.25">
      <c r="A48" s="676" t="s">
        <v>31</v>
      </c>
      <c r="B48" s="678" t="s">
        <v>32</v>
      </c>
      <c r="C48" s="680" t="s">
        <v>5</v>
      </c>
      <c r="D48" s="682" t="s">
        <v>33</v>
      </c>
      <c r="E48" s="77" t="s">
        <v>7</v>
      </c>
      <c r="F48" s="78"/>
      <c r="G48" s="78"/>
      <c r="H48" s="78"/>
      <c r="I48" s="78"/>
      <c r="J48" s="78"/>
      <c r="K48" s="79"/>
    </row>
    <row r="49" spans="1:14" s="10" customFormat="1" ht="117" customHeight="1" x14ac:dyDescent="0.25">
      <c r="A49" s="677"/>
      <c r="B49" s="679"/>
      <c r="C49" s="681"/>
      <c r="D49" s="683"/>
      <c r="E49" s="80" t="s">
        <v>14</v>
      </c>
      <c r="F49" s="81" t="s">
        <v>15</v>
      </c>
      <c r="G49" s="81" t="s">
        <v>16</v>
      </c>
      <c r="H49" s="82" t="s">
        <v>17</v>
      </c>
      <c r="I49" s="82" t="s">
        <v>28</v>
      </c>
      <c r="J49" s="83" t="s">
        <v>19</v>
      </c>
      <c r="K49" s="84" t="s">
        <v>20</v>
      </c>
    </row>
    <row r="50" spans="1:14" ht="15" customHeight="1" x14ac:dyDescent="0.25">
      <c r="A50" s="630" t="s">
        <v>340</v>
      </c>
      <c r="B50" s="646"/>
      <c r="C50" s="29">
        <v>2014</v>
      </c>
      <c r="D50" s="85"/>
      <c r="E50" s="34"/>
      <c r="F50" s="31"/>
      <c r="G50" s="31"/>
      <c r="H50" s="31"/>
      <c r="I50" s="31"/>
      <c r="J50" s="31"/>
      <c r="K50" s="35"/>
    </row>
    <row r="51" spans="1:14" x14ac:dyDescent="0.25">
      <c r="A51" s="630"/>
      <c r="B51" s="646"/>
      <c r="C51" s="29">
        <v>2015</v>
      </c>
      <c r="D51" s="85"/>
      <c r="E51" s="34"/>
      <c r="F51" s="31"/>
      <c r="G51" s="31"/>
      <c r="H51" s="31"/>
      <c r="I51" s="31"/>
      <c r="J51" s="31"/>
      <c r="K51" s="35"/>
    </row>
    <row r="52" spans="1:14" x14ac:dyDescent="0.25">
      <c r="A52" s="630"/>
      <c r="B52" s="646"/>
      <c r="C52" s="29">
        <v>2016</v>
      </c>
      <c r="D52" s="85"/>
      <c r="E52" s="34"/>
      <c r="F52" s="31"/>
      <c r="G52" s="31"/>
      <c r="H52" s="31"/>
      <c r="I52" s="31"/>
      <c r="J52" s="31"/>
      <c r="K52" s="35"/>
    </row>
    <row r="53" spans="1:14" x14ac:dyDescent="0.25">
      <c r="A53" s="630"/>
      <c r="B53" s="646"/>
      <c r="C53" s="29">
        <v>2017</v>
      </c>
      <c r="D53" s="86"/>
      <c r="E53" s="39"/>
      <c r="F53" s="37"/>
      <c r="G53" s="37"/>
      <c r="H53" s="37"/>
      <c r="I53" s="37"/>
      <c r="J53" s="37"/>
      <c r="K53" s="40"/>
    </row>
    <row r="54" spans="1:14" x14ac:dyDescent="0.25">
      <c r="A54" s="630"/>
      <c r="B54" s="646"/>
      <c r="C54" s="29">
        <v>2018</v>
      </c>
      <c r="D54" s="85"/>
      <c r="E54" s="34"/>
      <c r="F54" s="31"/>
      <c r="G54" s="31"/>
      <c r="H54" s="31"/>
      <c r="I54" s="31"/>
      <c r="J54" s="31"/>
      <c r="K54" s="35"/>
    </row>
    <row r="55" spans="1:14" x14ac:dyDescent="0.25">
      <c r="A55" s="630"/>
      <c r="B55" s="646"/>
      <c r="C55" s="29">
        <v>2019</v>
      </c>
      <c r="D55" s="85"/>
      <c r="E55" s="34"/>
      <c r="F55" s="31"/>
      <c r="G55" s="31"/>
      <c r="H55" s="31"/>
      <c r="I55" s="31"/>
      <c r="J55" s="31"/>
      <c r="K55" s="35"/>
    </row>
    <row r="56" spans="1:14" x14ac:dyDescent="0.25">
      <c r="A56" s="630"/>
      <c r="B56" s="646"/>
      <c r="C56" s="29">
        <v>2020</v>
      </c>
      <c r="D56" s="85">
        <v>2</v>
      </c>
      <c r="E56" s="34">
        <v>2</v>
      </c>
      <c r="F56" s="31"/>
      <c r="G56" s="31"/>
      <c r="H56" s="31"/>
      <c r="I56" s="31"/>
      <c r="J56" s="31"/>
      <c r="K56" s="35"/>
    </row>
    <row r="57" spans="1:14" ht="94.9" customHeight="1" thickBot="1" x14ac:dyDescent="0.3">
      <c r="A57" s="647"/>
      <c r="B57" s="648"/>
      <c r="C57" s="41" t="s">
        <v>13</v>
      </c>
      <c r="D57" s="87">
        <f t="shared" ref="D57:I57" si="4">SUM(D50:D56)</f>
        <v>2</v>
      </c>
      <c r="E57" s="46">
        <f t="shared" si="4"/>
        <v>2</v>
      </c>
      <c r="F57" s="43">
        <f t="shared" si="4"/>
        <v>0</v>
      </c>
      <c r="G57" s="43">
        <f t="shared" si="4"/>
        <v>0</v>
      </c>
      <c r="H57" s="43">
        <f t="shared" si="4"/>
        <v>0</v>
      </c>
      <c r="I57" s="43">
        <f t="shared" si="4"/>
        <v>0</v>
      </c>
      <c r="J57" s="43">
        <f>SUM(J50:J56)</f>
        <v>0</v>
      </c>
      <c r="K57" s="47">
        <f>SUM(K50:K56)</f>
        <v>0</v>
      </c>
    </row>
    <row r="58" spans="1:14" x14ac:dyDescent="0.25">
      <c r="B58" s="9"/>
    </row>
    <row r="59" spans="1:14" ht="21" x14ac:dyDescent="0.35">
      <c r="A59" s="88" t="s">
        <v>34</v>
      </c>
      <c r="B59" s="89"/>
      <c r="C59" s="88"/>
      <c r="D59" s="90"/>
      <c r="E59" s="90"/>
      <c r="F59" s="90"/>
      <c r="G59" s="90"/>
      <c r="H59" s="90"/>
      <c r="I59" s="90"/>
      <c r="J59" s="90"/>
      <c r="K59" s="90"/>
      <c r="L59" s="90"/>
      <c r="M59" s="10"/>
    </row>
    <row r="60" spans="1:14" ht="15" customHeight="1" thickBot="1" x14ac:dyDescent="0.4">
      <c r="A60" s="91"/>
      <c r="B60" s="76"/>
      <c r="M60" s="10"/>
    </row>
    <row r="61" spans="1:14" s="10" customFormat="1" x14ac:dyDescent="0.25">
      <c r="A61" s="665" t="s">
        <v>35</v>
      </c>
      <c r="B61" s="657" t="s">
        <v>36</v>
      </c>
      <c r="C61" s="666" t="s">
        <v>5</v>
      </c>
      <c r="D61" s="92"/>
      <c r="E61" s="93"/>
      <c r="F61" s="94" t="s">
        <v>37</v>
      </c>
      <c r="G61" s="95"/>
      <c r="H61" s="95"/>
      <c r="I61" s="95"/>
      <c r="J61" s="95"/>
      <c r="K61" s="95"/>
      <c r="L61" s="96"/>
      <c r="N61" s="97"/>
    </row>
    <row r="62" spans="1:14" s="10" customFormat="1" ht="90" customHeight="1" x14ac:dyDescent="0.25">
      <c r="A62" s="656"/>
      <c r="B62" s="658"/>
      <c r="C62" s="667"/>
      <c r="D62" s="98" t="s">
        <v>38</v>
      </c>
      <c r="E62" s="99" t="s">
        <v>39</v>
      </c>
      <c r="F62" s="100" t="s">
        <v>14</v>
      </c>
      <c r="G62" s="101" t="s">
        <v>15</v>
      </c>
      <c r="H62" s="101" t="s">
        <v>16</v>
      </c>
      <c r="I62" s="102" t="s">
        <v>17</v>
      </c>
      <c r="J62" s="102" t="s">
        <v>28</v>
      </c>
      <c r="K62" s="103" t="s">
        <v>19</v>
      </c>
      <c r="L62" s="104" t="s">
        <v>20</v>
      </c>
    </row>
    <row r="63" spans="1:14" x14ac:dyDescent="0.25">
      <c r="A63" s="630" t="s">
        <v>21</v>
      </c>
      <c r="B63" s="646"/>
      <c r="C63" s="29">
        <v>2014</v>
      </c>
      <c r="D63" s="30"/>
      <c r="E63" s="31"/>
      <c r="F63" s="34"/>
      <c r="G63" s="31"/>
      <c r="H63" s="31"/>
      <c r="I63" s="31"/>
      <c r="J63" s="31"/>
      <c r="K63" s="31"/>
      <c r="L63" s="35"/>
      <c r="M63" s="10"/>
    </row>
    <row r="64" spans="1:14" x14ac:dyDescent="0.25">
      <c r="A64" s="630"/>
      <c r="B64" s="646"/>
      <c r="C64" s="29">
        <v>2015</v>
      </c>
      <c r="D64" s="30"/>
      <c r="E64" s="31"/>
      <c r="F64" s="34"/>
      <c r="G64" s="31"/>
      <c r="H64" s="31"/>
      <c r="I64" s="31"/>
      <c r="J64" s="31"/>
      <c r="K64" s="31"/>
      <c r="L64" s="35"/>
      <c r="M64" s="10"/>
    </row>
    <row r="65" spans="1:13" x14ac:dyDescent="0.25">
      <c r="A65" s="630"/>
      <c r="B65" s="646"/>
      <c r="C65" s="29">
        <v>2016</v>
      </c>
      <c r="D65" s="30"/>
      <c r="E65" s="31"/>
      <c r="F65" s="34"/>
      <c r="G65" s="31"/>
      <c r="H65" s="31"/>
      <c r="I65" s="31"/>
      <c r="J65" s="31"/>
      <c r="K65" s="31"/>
      <c r="L65" s="35"/>
      <c r="M65" s="10"/>
    </row>
    <row r="66" spans="1:13" x14ac:dyDescent="0.25">
      <c r="A66" s="630"/>
      <c r="B66" s="646"/>
      <c r="C66" s="29">
        <v>2017</v>
      </c>
      <c r="D66" s="36"/>
      <c r="E66" s="37"/>
      <c r="F66" s="39"/>
      <c r="G66" s="37"/>
      <c r="H66" s="37"/>
      <c r="I66" s="37"/>
      <c r="J66" s="37"/>
      <c r="K66" s="37"/>
      <c r="L66" s="40"/>
      <c r="M66" s="10"/>
    </row>
    <row r="67" spans="1:13" x14ac:dyDescent="0.25">
      <c r="A67" s="630"/>
      <c r="B67" s="646"/>
      <c r="C67" s="29">
        <v>2018</v>
      </c>
      <c r="D67" s="30"/>
      <c r="E67" s="31"/>
      <c r="F67" s="34"/>
      <c r="G67" s="31"/>
      <c r="H67" s="31"/>
      <c r="I67" s="31"/>
      <c r="J67" s="31"/>
      <c r="K67" s="31"/>
      <c r="L67" s="35"/>
      <c r="M67" s="10"/>
    </row>
    <row r="68" spans="1:13" x14ac:dyDescent="0.25">
      <c r="A68" s="630"/>
      <c r="B68" s="646"/>
      <c r="C68" s="29">
        <v>2019</v>
      </c>
      <c r="D68" s="30"/>
      <c r="E68" s="31"/>
      <c r="F68" s="34"/>
      <c r="G68" s="31"/>
      <c r="H68" s="31"/>
      <c r="I68" s="31"/>
      <c r="J68" s="31"/>
      <c r="K68" s="31"/>
      <c r="L68" s="35"/>
      <c r="M68" s="10"/>
    </row>
    <row r="69" spans="1:13" x14ac:dyDescent="0.25">
      <c r="A69" s="630"/>
      <c r="B69" s="646"/>
      <c r="C69" s="29">
        <v>2020</v>
      </c>
      <c r="D69" s="30"/>
      <c r="E69" s="31"/>
      <c r="F69" s="34"/>
      <c r="G69" s="31"/>
      <c r="H69" s="31"/>
      <c r="I69" s="31"/>
      <c r="J69" s="31"/>
      <c r="K69" s="31"/>
      <c r="L69" s="35"/>
      <c r="M69" s="10"/>
    </row>
    <row r="70" spans="1:13" ht="33" customHeight="1" thickBot="1" x14ac:dyDescent="0.3">
      <c r="A70" s="647"/>
      <c r="B70" s="648"/>
      <c r="C70" s="41" t="s">
        <v>13</v>
      </c>
      <c r="D70" s="42">
        <f t="shared" ref="D70:K70" si="5">SUM(D63:D69)</f>
        <v>0</v>
      </c>
      <c r="E70" s="43">
        <f t="shared" si="5"/>
        <v>0</v>
      </c>
      <c r="F70" s="46">
        <f t="shared" si="5"/>
        <v>0</v>
      </c>
      <c r="G70" s="43">
        <f t="shared" si="5"/>
        <v>0</v>
      </c>
      <c r="H70" s="43">
        <f t="shared" si="5"/>
        <v>0</v>
      </c>
      <c r="I70" s="43">
        <f t="shared" si="5"/>
        <v>0</v>
      </c>
      <c r="J70" s="43">
        <f t="shared" si="5"/>
        <v>0</v>
      </c>
      <c r="K70" s="43">
        <f t="shared" si="5"/>
        <v>0</v>
      </c>
      <c r="L70" s="47">
        <f>SUM(L63:L69)</f>
        <v>0</v>
      </c>
      <c r="M70" s="10"/>
    </row>
    <row r="71" spans="1:13" ht="15.75" thickBot="1" x14ac:dyDescent="0.3">
      <c r="A71" s="105"/>
      <c r="B71" s="106"/>
      <c r="D71" s="48"/>
    </row>
    <row r="72" spans="1:13" s="10" customFormat="1" ht="18.95" customHeight="1" x14ac:dyDescent="0.25">
      <c r="A72" s="665" t="s">
        <v>40</v>
      </c>
      <c r="B72" s="657" t="s">
        <v>41</v>
      </c>
      <c r="C72" s="666" t="s">
        <v>5</v>
      </c>
      <c r="D72" s="663" t="s">
        <v>42</v>
      </c>
      <c r="E72" s="94" t="s">
        <v>43</v>
      </c>
      <c r="F72" s="95"/>
      <c r="G72" s="95"/>
      <c r="H72" s="95"/>
      <c r="I72" s="95"/>
      <c r="J72" s="95"/>
      <c r="K72" s="96"/>
      <c r="L72"/>
      <c r="M72" s="97"/>
    </row>
    <row r="73" spans="1:13" s="10" customFormat="1" ht="93.75" customHeight="1" x14ac:dyDescent="0.25">
      <c r="A73" s="656"/>
      <c r="B73" s="658"/>
      <c r="C73" s="667"/>
      <c r="D73" s="664"/>
      <c r="E73" s="100" t="s">
        <v>14</v>
      </c>
      <c r="F73" s="227" t="s">
        <v>15</v>
      </c>
      <c r="G73" s="101" t="s">
        <v>16</v>
      </c>
      <c r="H73" s="102" t="s">
        <v>17</v>
      </c>
      <c r="I73" s="102" t="s">
        <v>28</v>
      </c>
      <c r="J73" s="103" t="s">
        <v>19</v>
      </c>
      <c r="K73" s="104" t="s">
        <v>20</v>
      </c>
      <c r="L73"/>
    </row>
    <row r="74" spans="1:13" ht="15" customHeight="1" x14ac:dyDescent="0.25">
      <c r="A74" s="630" t="s">
        <v>341</v>
      </c>
      <c r="B74" s="646"/>
      <c r="C74" s="29">
        <v>2014</v>
      </c>
      <c r="D74" s="31"/>
      <c r="E74" s="34"/>
      <c r="F74" s="31"/>
      <c r="G74" s="31"/>
      <c r="H74" s="31"/>
      <c r="I74" s="31"/>
      <c r="J74" s="31"/>
      <c r="K74" s="35"/>
    </row>
    <row r="75" spans="1:13" x14ac:dyDescent="0.25">
      <c r="A75" s="630"/>
      <c r="B75" s="646"/>
      <c r="C75" s="29">
        <v>2015</v>
      </c>
      <c r="D75" s="31"/>
      <c r="E75" s="34"/>
      <c r="F75" s="31"/>
      <c r="G75" s="31"/>
      <c r="H75" s="31"/>
      <c r="I75" s="31"/>
      <c r="J75" s="31"/>
      <c r="K75" s="35"/>
    </row>
    <row r="76" spans="1:13" x14ac:dyDescent="0.25">
      <c r="A76" s="630"/>
      <c r="B76" s="646"/>
      <c r="C76" s="29">
        <v>2016</v>
      </c>
      <c r="D76" s="31"/>
      <c r="E76" s="34"/>
      <c r="F76" s="31"/>
      <c r="G76" s="31"/>
      <c r="H76" s="31"/>
      <c r="I76" s="31"/>
      <c r="J76" s="31"/>
      <c r="K76" s="35"/>
    </row>
    <row r="77" spans="1:13" x14ac:dyDescent="0.25">
      <c r="A77" s="630"/>
      <c r="B77" s="646"/>
      <c r="C77" s="29">
        <v>2017</v>
      </c>
      <c r="D77" s="37"/>
      <c r="E77" s="39"/>
      <c r="F77" s="37"/>
      <c r="G77" s="37"/>
      <c r="H77" s="37"/>
      <c r="I77" s="37"/>
      <c r="J77" s="37"/>
      <c r="K77" s="40"/>
    </row>
    <row r="78" spans="1:13" x14ac:dyDescent="0.25">
      <c r="A78" s="630"/>
      <c r="B78" s="646"/>
      <c r="C78" s="29">
        <v>2018</v>
      </c>
      <c r="D78" s="31"/>
      <c r="E78" s="34"/>
      <c r="F78" s="31"/>
      <c r="G78" s="31"/>
      <c r="H78" s="31"/>
      <c r="I78" s="31"/>
      <c r="J78" s="31"/>
      <c r="K78" s="35"/>
    </row>
    <row r="79" spans="1:13" x14ac:dyDescent="0.25">
      <c r="A79" s="630"/>
      <c r="B79" s="646"/>
      <c r="C79" s="29">
        <v>2019</v>
      </c>
      <c r="D79" s="31"/>
      <c r="E79" s="34"/>
      <c r="F79" s="31"/>
      <c r="G79" s="31"/>
      <c r="H79" s="31"/>
      <c r="I79" s="31"/>
      <c r="J79" s="31"/>
      <c r="K79" s="35"/>
    </row>
    <row r="80" spans="1:13" x14ac:dyDescent="0.25">
      <c r="A80" s="630"/>
      <c r="B80" s="646"/>
      <c r="C80" s="29">
        <v>2020</v>
      </c>
      <c r="D80" s="31">
        <v>6</v>
      </c>
      <c r="E80" s="34">
        <v>5</v>
      </c>
      <c r="F80" s="31">
        <v>1</v>
      </c>
      <c r="G80" s="31"/>
      <c r="H80" s="31"/>
      <c r="I80" s="31"/>
      <c r="J80" s="31"/>
      <c r="K80" s="35"/>
    </row>
    <row r="81" spans="1:14" ht="95.25" customHeight="1" thickBot="1" x14ac:dyDescent="0.3">
      <c r="A81" s="647"/>
      <c r="B81" s="648"/>
      <c r="C81" s="41" t="s">
        <v>13</v>
      </c>
      <c r="D81" s="43">
        <f t="shared" ref="D81:J81" si="6">SUM(D74:D80)</f>
        <v>6</v>
      </c>
      <c r="E81" s="46">
        <f t="shared" si="6"/>
        <v>5</v>
      </c>
      <c r="F81" s="43">
        <f t="shared" si="6"/>
        <v>1</v>
      </c>
      <c r="G81" s="43">
        <f t="shared" si="6"/>
        <v>0</v>
      </c>
      <c r="H81" s="43">
        <f t="shared" si="6"/>
        <v>0</v>
      </c>
      <c r="I81" s="43">
        <f t="shared" si="6"/>
        <v>0</v>
      </c>
      <c r="J81" s="43">
        <f t="shared" si="6"/>
        <v>0</v>
      </c>
      <c r="K81" s="47">
        <f>SUM(K74:K80)</f>
        <v>0</v>
      </c>
    </row>
    <row r="82" spans="1:14" ht="15" customHeight="1" thickBot="1" x14ac:dyDescent="0.4">
      <c r="A82" s="91"/>
      <c r="B82" s="76"/>
    </row>
    <row r="83" spans="1:14" ht="24.95" customHeight="1" x14ac:dyDescent="0.25">
      <c r="A83" s="665" t="s">
        <v>44</v>
      </c>
      <c r="B83" s="657" t="s">
        <v>41</v>
      </c>
      <c r="C83" s="666" t="s">
        <v>5</v>
      </c>
      <c r="D83" s="668" t="s">
        <v>45</v>
      </c>
      <c r="E83" s="94" t="s">
        <v>46</v>
      </c>
      <c r="F83" s="95"/>
      <c r="G83" s="95"/>
      <c r="H83" s="95"/>
      <c r="I83" s="95"/>
      <c r="J83" s="95"/>
      <c r="K83" s="96"/>
      <c r="L83" s="10"/>
    </row>
    <row r="84" spans="1:14" s="10" customFormat="1" ht="93.75" customHeight="1" x14ac:dyDescent="0.25">
      <c r="A84" s="656"/>
      <c r="B84" s="658"/>
      <c r="C84" s="667"/>
      <c r="D84" s="669"/>
      <c r="E84" s="100" t="s">
        <v>14</v>
      </c>
      <c r="F84" s="101" t="s">
        <v>15</v>
      </c>
      <c r="G84" s="101" t="s">
        <v>16</v>
      </c>
      <c r="H84" s="102" t="s">
        <v>17</v>
      </c>
      <c r="I84" s="102" t="s">
        <v>28</v>
      </c>
      <c r="J84" s="103" t="s">
        <v>19</v>
      </c>
      <c r="K84" s="104" t="s">
        <v>20</v>
      </c>
      <c r="L84"/>
    </row>
    <row r="85" spans="1:14" s="10" customFormat="1" ht="18" customHeight="1" x14ac:dyDescent="0.25">
      <c r="A85" s="630" t="s">
        <v>21</v>
      </c>
      <c r="B85" s="646"/>
      <c r="C85" s="29">
        <v>2014</v>
      </c>
      <c r="D85" s="31"/>
      <c r="E85" s="34"/>
      <c r="F85" s="31"/>
      <c r="G85" s="31"/>
      <c r="H85" s="31"/>
      <c r="I85" s="31"/>
      <c r="J85" s="31"/>
      <c r="K85" s="35"/>
      <c r="L85"/>
    </row>
    <row r="86" spans="1:14" ht="15.95" customHeight="1" x14ac:dyDescent="0.25">
      <c r="A86" s="630"/>
      <c r="B86" s="646"/>
      <c r="C86" s="29">
        <v>2015</v>
      </c>
      <c r="D86" s="31"/>
      <c r="E86" s="34"/>
      <c r="F86" s="31"/>
      <c r="G86" s="31"/>
      <c r="H86" s="31"/>
      <c r="I86" s="31"/>
      <c r="J86" s="31"/>
      <c r="K86" s="35"/>
    </row>
    <row r="87" spans="1:14" x14ac:dyDescent="0.25">
      <c r="A87" s="630"/>
      <c r="B87" s="646"/>
      <c r="C87" s="29">
        <v>2016</v>
      </c>
      <c r="D87" s="31"/>
      <c r="E87" s="34"/>
      <c r="F87" s="31"/>
      <c r="G87" s="31"/>
      <c r="H87" s="31"/>
      <c r="I87" s="31"/>
      <c r="J87" s="31"/>
      <c r="K87" s="35"/>
    </row>
    <row r="88" spans="1:14" x14ac:dyDescent="0.25">
      <c r="A88" s="630"/>
      <c r="B88" s="646"/>
      <c r="C88" s="29">
        <v>2017</v>
      </c>
      <c r="D88" s="37"/>
      <c r="E88" s="39"/>
      <c r="F88" s="37"/>
      <c r="G88" s="37"/>
      <c r="H88" s="37"/>
      <c r="I88" s="37"/>
      <c r="J88" s="37"/>
      <c r="K88" s="40"/>
    </row>
    <row r="89" spans="1:14" x14ac:dyDescent="0.25">
      <c r="A89" s="630"/>
      <c r="B89" s="646"/>
      <c r="C89" s="29">
        <v>2018</v>
      </c>
      <c r="D89" s="31"/>
      <c r="E89" s="34"/>
      <c r="F89" s="31"/>
      <c r="G89" s="31"/>
      <c r="H89" s="31"/>
      <c r="I89" s="31"/>
      <c r="J89" s="31"/>
      <c r="K89" s="35"/>
      <c r="L89" s="10"/>
    </row>
    <row r="90" spans="1:14" x14ac:dyDescent="0.25">
      <c r="A90" s="630"/>
      <c r="B90" s="646"/>
      <c r="C90" s="29">
        <v>2019</v>
      </c>
      <c r="D90" s="31"/>
      <c r="E90" s="34"/>
      <c r="F90" s="31"/>
      <c r="G90" s="31"/>
      <c r="H90" s="31"/>
      <c r="I90" s="31"/>
      <c r="J90" s="31"/>
      <c r="K90" s="35"/>
    </row>
    <row r="91" spans="1:14" x14ac:dyDescent="0.25">
      <c r="A91" s="630"/>
      <c r="B91" s="646"/>
      <c r="C91" s="29">
        <v>2020</v>
      </c>
      <c r="D91" s="31"/>
      <c r="E91" s="34"/>
      <c r="F91" s="31"/>
      <c r="G91" s="31"/>
      <c r="H91" s="31"/>
      <c r="I91" s="31"/>
      <c r="J91" s="31"/>
      <c r="K91" s="35"/>
    </row>
    <row r="92" spans="1:14" ht="18.95" customHeight="1" thickBot="1" x14ac:dyDescent="0.3">
      <c r="A92" s="647"/>
      <c r="B92" s="648"/>
      <c r="C92" s="41" t="s">
        <v>13</v>
      </c>
      <c r="D92" s="43">
        <f t="shared" ref="D92:J92" si="7">SUM(D85:D91)</f>
        <v>0</v>
      </c>
      <c r="E92" s="46">
        <f t="shared" si="7"/>
        <v>0</v>
      </c>
      <c r="F92" s="43">
        <f t="shared" si="7"/>
        <v>0</v>
      </c>
      <c r="G92" s="43">
        <f t="shared" si="7"/>
        <v>0</v>
      </c>
      <c r="H92" s="43">
        <f t="shared" si="7"/>
        <v>0</v>
      </c>
      <c r="I92" s="43">
        <f t="shared" si="7"/>
        <v>0</v>
      </c>
      <c r="J92" s="43">
        <f t="shared" si="7"/>
        <v>0</v>
      </c>
      <c r="K92" s="47">
        <f>SUM(K85:K91)</f>
        <v>0</v>
      </c>
    </row>
    <row r="93" spans="1:14" ht="18.75" customHeight="1" thickBot="1" x14ac:dyDescent="0.4">
      <c r="A93" s="91"/>
      <c r="B93" s="76"/>
    </row>
    <row r="94" spans="1:14" x14ac:dyDescent="0.25">
      <c r="A94" s="655" t="s">
        <v>47</v>
      </c>
      <c r="B94" s="657" t="s">
        <v>48</v>
      </c>
      <c r="C94" s="499" t="s">
        <v>5</v>
      </c>
      <c r="D94" s="108" t="s">
        <v>49</v>
      </c>
      <c r="E94" s="109"/>
      <c r="F94" s="109"/>
      <c r="G94" s="110"/>
      <c r="H94" s="10"/>
      <c r="I94" s="10"/>
      <c r="J94" s="10"/>
      <c r="K94" s="10"/>
    </row>
    <row r="95" spans="1:14" ht="64.5" x14ac:dyDescent="0.25">
      <c r="A95" s="656"/>
      <c r="B95" s="658"/>
      <c r="C95" s="500"/>
      <c r="D95" s="98" t="s">
        <v>50</v>
      </c>
      <c r="E95" s="99" t="s">
        <v>51</v>
      </c>
      <c r="F95" s="99" t="s">
        <v>52</v>
      </c>
      <c r="G95" s="112" t="s">
        <v>13</v>
      </c>
      <c r="H95" s="10"/>
      <c r="I95" s="10"/>
      <c r="J95" s="10"/>
      <c r="K95" s="10"/>
      <c r="L95" s="10"/>
      <c r="M95" s="10"/>
      <c r="N95" s="10"/>
    </row>
    <row r="96" spans="1:14" s="10" customFormat="1" ht="26.25" customHeight="1" x14ac:dyDescent="0.25">
      <c r="A96" s="630" t="s">
        <v>21</v>
      </c>
      <c r="B96" s="646"/>
      <c r="C96" s="29">
        <v>2015</v>
      </c>
      <c r="D96" s="30"/>
      <c r="E96" s="31"/>
      <c r="F96" s="31"/>
      <c r="G96" s="33">
        <f t="shared" ref="G96:G101" si="8">SUM(D96:F96)</f>
        <v>0</v>
      </c>
      <c r="H96"/>
      <c r="I96"/>
      <c r="J96"/>
      <c r="K96"/>
    </row>
    <row r="97" spans="1:14" s="10" customFormat="1" ht="16.5" customHeight="1" x14ac:dyDescent="0.25">
      <c r="A97" s="630"/>
      <c r="B97" s="646"/>
      <c r="C97" s="29">
        <v>2016</v>
      </c>
      <c r="D97" s="30"/>
      <c r="E97" s="31"/>
      <c r="F97" s="31"/>
      <c r="G97" s="33">
        <f t="shared" si="8"/>
        <v>0</v>
      </c>
      <c r="H97"/>
      <c r="I97"/>
      <c r="J97"/>
      <c r="K97"/>
      <c r="L97"/>
      <c r="M97"/>
      <c r="N97"/>
    </row>
    <row r="98" spans="1:14" x14ac:dyDescent="0.25">
      <c r="A98" s="630"/>
      <c r="B98" s="646"/>
      <c r="C98" s="29">
        <v>2017</v>
      </c>
      <c r="D98" s="36"/>
      <c r="E98" s="37"/>
      <c r="F98" s="37"/>
      <c r="G98" s="33">
        <f t="shared" si="8"/>
        <v>0</v>
      </c>
    </row>
    <row r="99" spans="1:14" x14ac:dyDescent="0.25">
      <c r="A99" s="630"/>
      <c r="B99" s="646"/>
      <c r="C99" s="29">
        <v>2018</v>
      </c>
      <c r="D99" s="30"/>
      <c r="E99" s="31"/>
      <c r="F99" s="31"/>
      <c r="G99" s="33">
        <f t="shared" si="8"/>
        <v>0</v>
      </c>
    </row>
    <row r="100" spans="1:14" x14ac:dyDescent="0.25">
      <c r="A100" s="630"/>
      <c r="B100" s="646"/>
      <c r="C100" s="29">
        <v>2019</v>
      </c>
      <c r="D100" s="30"/>
      <c r="E100" s="31"/>
      <c r="F100" s="31"/>
      <c r="G100" s="33">
        <f t="shared" si="8"/>
        <v>0</v>
      </c>
    </row>
    <row r="101" spans="1:14" x14ac:dyDescent="0.25">
      <c r="A101" s="630"/>
      <c r="B101" s="646"/>
      <c r="C101" s="29">
        <v>2020</v>
      </c>
      <c r="D101" s="30"/>
      <c r="E101" s="31"/>
      <c r="F101" s="31"/>
      <c r="G101" s="33">
        <f t="shared" si="8"/>
        <v>0</v>
      </c>
    </row>
    <row r="102" spans="1:14" ht="15.75" thickBot="1" x14ac:dyDescent="0.3">
      <c r="A102" s="647"/>
      <c r="B102" s="648"/>
      <c r="C102" s="41" t="s">
        <v>13</v>
      </c>
      <c r="D102" s="42">
        <f>SUM(D96:D101)</f>
        <v>0</v>
      </c>
      <c r="E102" s="43">
        <f>SUM(E96:E101)</f>
        <v>0</v>
      </c>
      <c r="F102" s="43">
        <f>SUM(F96:F101)</f>
        <v>0</v>
      </c>
      <c r="G102" s="113">
        <f>SUM(G95:G101)</f>
        <v>0</v>
      </c>
    </row>
    <row r="103" spans="1:14" x14ac:dyDescent="0.25">
      <c r="A103" s="106"/>
      <c r="B103" s="114"/>
      <c r="C103" s="48"/>
      <c r="D103" s="48"/>
      <c r="J103" s="75"/>
    </row>
    <row r="104" spans="1:14" ht="21" x14ac:dyDescent="0.35">
      <c r="A104" s="115" t="s">
        <v>53</v>
      </c>
      <c r="B104" s="116"/>
      <c r="C104" s="115"/>
      <c r="D104" s="117"/>
      <c r="E104" s="117"/>
      <c r="F104" s="117"/>
      <c r="G104" s="117"/>
      <c r="H104" s="117"/>
      <c r="I104" s="117"/>
      <c r="J104" s="117"/>
      <c r="K104" s="117"/>
      <c r="L104" s="117"/>
    </row>
    <row r="105" spans="1:14" ht="15.75" thickBot="1" x14ac:dyDescent="0.3">
      <c r="B105" s="9"/>
    </row>
    <row r="106" spans="1:14" s="10" customFormat="1" ht="47.25" customHeight="1" x14ac:dyDescent="0.25">
      <c r="A106" s="659" t="s">
        <v>54</v>
      </c>
      <c r="B106" s="661" t="s">
        <v>55</v>
      </c>
      <c r="C106" s="644" t="s">
        <v>5</v>
      </c>
      <c r="D106" s="118" t="s">
        <v>56</v>
      </c>
      <c r="E106" s="118"/>
      <c r="F106" s="119"/>
      <c r="G106" s="119"/>
      <c r="H106" s="120" t="s">
        <v>57</v>
      </c>
      <c r="I106" s="118"/>
      <c r="J106" s="121"/>
    </row>
    <row r="107" spans="1:14" s="10" customFormat="1" ht="87.75" customHeight="1" x14ac:dyDescent="0.25">
      <c r="A107" s="660"/>
      <c r="B107" s="662"/>
      <c r="C107" s="645"/>
      <c r="D107" s="122" t="s">
        <v>58</v>
      </c>
      <c r="E107" s="123" t="s">
        <v>59</v>
      </c>
      <c r="F107" s="124" t="s">
        <v>60</v>
      </c>
      <c r="G107" s="125" t="s">
        <v>61</v>
      </c>
      <c r="H107" s="122" t="s">
        <v>62</v>
      </c>
      <c r="I107" s="123" t="s">
        <v>63</v>
      </c>
      <c r="J107" s="126" t="s">
        <v>64</v>
      </c>
    </row>
    <row r="108" spans="1:14" x14ac:dyDescent="0.25">
      <c r="A108" s="630" t="s">
        <v>21</v>
      </c>
      <c r="B108" s="646"/>
      <c r="C108" s="127">
        <v>2014</v>
      </c>
      <c r="D108" s="30"/>
      <c r="E108" s="31"/>
      <c r="F108" s="128"/>
      <c r="G108" s="129">
        <f>SUM(D108:F108)</f>
        <v>0</v>
      </c>
      <c r="H108" s="30"/>
      <c r="I108" s="31"/>
      <c r="J108" s="35"/>
    </row>
    <row r="109" spans="1:14" x14ac:dyDescent="0.25">
      <c r="A109" s="630"/>
      <c r="B109" s="646"/>
      <c r="C109" s="127">
        <v>2015</v>
      </c>
      <c r="D109" s="30"/>
      <c r="E109" s="31"/>
      <c r="F109" s="128"/>
      <c r="G109" s="129">
        <f t="shared" ref="G109:G114" si="9">SUM(D109:F109)</f>
        <v>0</v>
      </c>
      <c r="H109" s="30"/>
      <c r="I109" s="31"/>
      <c r="J109" s="35"/>
    </row>
    <row r="110" spans="1:14" x14ac:dyDescent="0.25">
      <c r="A110" s="630"/>
      <c r="B110" s="646"/>
      <c r="C110" s="127">
        <v>2016</v>
      </c>
      <c r="D110" s="30"/>
      <c r="E110" s="31"/>
      <c r="F110" s="128"/>
      <c r="G110" s="129">
        <f t="shared" si="9"/>
        <v>0</v>
      </c>
      <c r="H110" s="30"/>
      <c r="I110" s="31"/>
      <c r="J110" s="35"/>
    </row>
    <row r="111" spans="1:14" x14ac:dyDescent="0.25">
      <c r="A111" s="630"/>
      <c r="B111" s="646"/>
      <c r="C111" s="127">
        <v>2017</v>
      </c>
      <c r="D111" s="36"/>
      <c r="E111" s="37"/>
      <c r="F111" s="130"/>
      <c r="G111" s="129">
        <f t="shared" si="9"/>
        <v>0</v>
      </c>
      <c r="H111" s="131"/>
      <c r="I111" s="132"/>
      <c r="J111" s="133"/>
    </row>
    <row r="112" spans="1:14" x14ac:dyDescent="0.25">
      <c r="A112" s="630"/>
      <c r="B112" s="646"/>
      <c r="C112" s="127">
        <v>2018</v>
      </c>
      <c r="D112" s="30"/>
      <c r="E112" s="31"/>
      <c r="F112" s="128"/>
      <c r="G112" s="129">
        <f t="shared" si="9"/>
        <v>0</v>
      </c>
      <c r="H112" s="30"/>
      <c r="I112" s="31"/>
      <c r="J112" s="35"/>
    </row>
    <row r="113" spans="1:19" x14ac:dyDescent="0.25">
      <c r="A113" s="630"/>
      <c r="B113" s="646"/>
      <c r="C113" s="127">
        <v>2019</v>
      </c>
      <c r="D113" s="30"/>
      <c r="E113" s="31"/>
      <c r="F113" s="128"/>
      <c r="G113" s="129">
        <f t="shared" si="9"/>
        <v>0</v>
      </c>
      <c r="H113" s="30"/>
      <c r="I113" s="31"/>
      <c r="J113" s="35"/>
    </row>
    <row r="114" spans="1:19" x14ac:dyDescent="0.25">
      <c r="A114" s="630"/>
      <c r="B114" s="646"/>
      <c r="C114" s="127">
        <v>2020</v>
      </c>
      <c r="D114" s="30"/>
      <c r="E114" s="31"/>
      <c r="F114" s="128"/>
      <c r="G114" s="129">
        <f t="shared" si="9"/>
        <v>0</v>
      </c>
      <c r="H114" s="30"/>
      <c r="I114" s="31"/>
      <c r="J114" s="35"/>
    </row>
    <row r="115" spans="1:19" ht="30.6" customHeight="1" thickBot="1" x14ac:dyDescent="0.3">
      <c r="A115" s="647"/>
      <c r="B115" s="648"/>
      <c r="C115" s="134" t="s">
        <v>13</v>
      </c>
      <c r="D115" s="42">
        <f t="shared" ref="D115:J115" si="10">SUM(D108:D114)</f>
        <v>0</v>
      </c>
      <c r="E115" s="43">
        <f t="shared" si="10"/>
        <v>0</v>
      </c>
      <c r="F115" s="135">
        <f t="shared" si="10"/>
        <v>0</v>
      </c>
      <c r="G115" s="135">
        <f t="shared" si="10"/>
        <v>0</v>
      </c>
      <c r="H115" s="42">
        <f t="shared" si="10"/>
        <v>0</v>
      </c>
      <c r="I115" s="43">
        <f t="shared" si="10"/>
        <v>0</v>
      </c>
      <c r="J115" s="136">
        <f t="shared" si="10"/>
        <v>0</v>
      </c>
    </row>
    <row r="116" spans="1:19" ht="17.100000000000001" customHeight="1" thickBot="1" x14ac:dyDescent="0.3">
      <c r="A116" s="137"/>
      <c r="B116" s="114"/>
      <c r="C116" s="138"/>
      <c r="D116" s="139"/>
      <c r="H116" s="140"/>
      <c r="K116" s="75"/>
    </row>
    <row r="117" spans="1:19" s="10" customFormat="1" ht="78" customHeight="1" x14ac:dyDescent="0.3">
      <c r="A117" s="141" t="s">
        <v>65</v>
      </c>
      <c r="B117" s="501" t="s">
        <v>36</v>
      </c>
      <c r="C117" s="143" t="s">
        <v>5</v>
      </c>
      <c r="D117" s="144" t="s">
        <v>66</v>
      </c>
      <c r="E117" s="145" t="s">
        <v>67</v>
      </c>
      <c r="F117" s="145" t="s">
        <v>68</v>
      </c>
      <c r="G117" s="145" t="s">
        <v>69</v>
      </c>
      <c r="H117" s="145" t="s">
        <v>70</v>
      </c>
      <c r="I117" s="146" t="s">
        <v>71</v>
      </c>
      <c r="J117" s="147" t="s">
        <v>72</v>
      </c>
      <c r="K117" s="147" t="s">
        <v>73</v>
      </c>
    </row>
    <row r="118" spans="1:19" x14ac:dyDescent="0.25">
      <c r="A118" s="630" t="s">
        <v>21</v>
      </c>
      <c r="B118" s="646"/>
      <c r="C118" s="29">
        <v>2014</v>
      </c>
      <c r="D118" s="34"/>
      <c r="E118" s="31"/>
      <c r="F118" s="31"/>
      <c r="G118" s="31"/>
      <c r="H118" s="31"/>
      <c r="I118" s="35"/>
      <c r="J118" s="148">
        <f t="shared" ref="J118:K124" si="11">D118+F118+H118</f>
        <v>0</v>
      </c>
      <c r="K118" s="148">
        <f t="shared" si="11"/>
        <v>0</v>
      </c>
    </row>
    <row r="119" spans="1:19" x14ac:dyDescent="0.25">
      <c r="A119" s="630"/>
      <c r="B119" s="646"/>
      <c r="C119" s="29">
        <v>2015</v>
      </c>
      <c r="D119" s="34"/>
      <c r="E119" s="31"/>
      <c r="F119" s="31"/>
      <c r="G119" s="31"/>
      <c r="H119" s="31"/>
      <c r="I119" s="35"/>
      <c r="J119" s="148">
        <f t="shared" si="11"/>
        <v>0</v>
      </c>
      <c r="K119" s="148">
        <f t="shared" si="11"/>
        <v>0</v>
      </c>
    </row>
    <row r="120" spans="1:19" x14ac:dyDescent="0.25">
      <c r="A120" s="630"/>
      <c r="B120" s="646"/>
      <c r="C120" s="29">
        <v>2016</v>
      </c>
      <c r="D120" s="34"/>
      <c r="E120" s="31"/>
      <c r="F120" s="31"/>
      <c r="G120" s="31"/>
      <c r="H120" s="31"/>
      <c r="I120" s="35"/>
      <c r="J120" s="148">
        <f t="shared" si="11"/>
        <v>0</v>
      </c>
      <c r="K120" s="148">
        <f t="shared" si="11"/>
        <v>0</v>
      </c>
    </row>
    <row r="121" spans="1:19" x14ac:dyDescent="0.25">
      <c r="A121" s="630"/>
      <c r="B121" s="646"/>
      <c r="C121" s="29">
        <v>2017</v>
      </c>
      <c r="D121" s="39"/>
      <c r="E121" s="37"/>
      <c r="F121" s="37"/>
      <c r="G121" s="37"/>
      <c r="H121" s="37"/>
      <c r="I121" s="40"/>
      <c r="J121" s="148">
        <f t="shared" si="11"/>
        <v>0</v>
      </c>
      <c r="K121" s="148">
        <f t="shared" si="11"/>
        <v>0</v>
      </c>
    </row>
    <row r="122" spans="1:19" x14ac:dyDescent="0.25">
      <c r="A122" s="630"/>
      <c r="B122" s="646"/>
      <c r="C122" s="29">
        <v>2018</v>
      </c>
      <c r="D122" s="34"/>
      <c r="E122" s="31"/>
      <c r="F122" s="31"/>
      <c r="G122" s="31"/>
      <c r="H122" s="31"/>
      <c r="I122" s="35"/>
      <c r="J122" s="148">
        <f t="shared" si="11"/>
        <v>0</v>
      </c>
      <c r="K122" s="148">
        <f t="shared" si="11"/>
        <v>0</v>
      </c>
    </row>
    <row r="123" spans="1:19" x14ac:dyDescent="0.25">
      <c r="A123" s="630"/>
      <c r="B123" s="646"/>
      <c r="C123" s="29">
        <v>2019</v>
      </c>
      <c r="D123" s="34"/>
      <c r="E123" s="31"/>
      <c r="F123" s="31"/>
      <c r="G123" s="31"/>
      <c r="H123" s="31"/>
      <c r="I123" s="35"/>
      <c r="J123" s="148">
        <f t="shared" si="11"/>
        <v>0</v>
      </c>
      <c r="K123" s="148">
        <f t="shared" si="11"/>
        <v>0</v>
      </c>
    </row>
    <row r="124" spans="1:19" x14ac:dyDescent="0.25">
      <c r="A124" s="630"/>
      <c r="B124" s="646"/>
      <c r="C124" s="29">
        <v>2020</v>
      </c>
      <c r="D124" s="34"/>
      <c r="E124" s="31"/>
      <c r="F124" s="31"/>
      <c r="G124" s="31"/>
      <c r="H124" s="31"/>
      <c r="I124" s="35"/>
      <c r="J124" s="148">
        <f t="shared" si="11"/>
        <v>0</v>
      </c>
      <c r="K124" s="148">
        <f t="shared" si="11"/>
        <v>0</v>
      </c>
    </row>
    <row r="125" spans="1:19" ht="51" customHeight="1" thickBot="1" x14ac:dyDescent="0.3">
      <c r="A125" s="647"/>
      <c r="B125" s="648"/>
      <c r="C125" s="41" t="s">
        <v>13</v>
      </c>
      <c r="D125" s="43">
        <f t="shared" ref="D125" si="12">SUM(D118:D124)</f>
        <v>0</v>
      </c>
      <c r="E125" s="43">
        <f>SUM(E118:E124)</f>
        <v>0</v>
      </c>
      <c r="F125" s="43">
        <f t="shared" ref="F125:I125" si="13">SUM(F118:F124)</f>
        <v>0</v>
      </c>
      <c r="G125" s="43">
        <f t="shared" si="13"/>
        <v>0</v>
      </c>
      <c r="H125" s="43">
        <f t="shared" si="13"/>
        <v>0</v>
      </c>
      <c r="I125" s="43">
        <f t="shared" si="13"/>
        <v>0</v>
      </c>
      <c r="J125" s="47">
        <f>SUM(J118:J124)</f>
        <v>0</v>
      </c>
      <c r="K125" s="47">
        <f>SUM(K118:K124)</f>
        <v>0</v>
      </c>
    </row>
    <row r="126" spans="1:19" ht="18.95" customHeight="1" x14ac:dyDescent="0.25">
      <c r="A126" s="149"/>
      <c r="B126" s="114"/>
      <c r="C126" s="48"/>
      <c r="D126" s="48"/>
      <c r="S126" s="75"/>
    </row>
    <row r="127" spans="1:19" ht="21" x14ac:dyDescent="0.35">
      <c r="A127" s="150" t="s">
        <v>74</v>
      </c>
      <c r="B127" s="151"/>
      <c r="C127" s="150"/>
      <c r="D127" s="152"/>
      <c r="E127" s="152"/>
      <c r="F127" s="152"/>
      <c r="G127" s="152"/>
      <c r="H127" s="152"/>
      <c r="I127" s="152"/>
      <c r="J127" s="152"/>
      <c r="K127" s="152"/>
      <c r="L127" s="152"/>
      <c r="M127" s="152"/>
      <c r="N127" s="152"/>
      <c r="O127" s="152"/>
    </row>
    <row r="128" spans="1:19" ht="21.75" thickBot="1" x14ac:dyDescent="0.4">
      <c r="A128" s="91"/>
      <c r="B128" s="76"/>
    </row>
    <row r="129" spans="1:15" s="10" customFormat="1" ht="27" customHeight="1" x14ac:dyDescent="0.25">
      <c r="A129" s="649" t="s">
        <v>75</v>
      </c>
      <c r="B129" s="651" t="s">
        <v>36</v>
      </c>
      <c r="C129" s="653" t="s">
        <v>76</v>
      </c>
      <c r="D129" s="153" t="s">
        <v>77</v>
      </c>
      <c r="E129" s="154"/>
      <c r="F129" s="154"/>
      <c r="G129" s="155"/>
      <c r="H129" s="156"/>
      <c r="I129" s="627" t="s">
        <v>7</v>
      </c>
      <c r="J129" s="628"/>
      <c r="K129" s="628"/>
      <c r="L129" s="628"/>
      <c r="M129" s="628"/>
      <c r="N129" s="628"/>
      <c r="O129" s="629"/>
    </row>
    <row r="130" spans="1:15" s="10" customFormat="1" ht="110.25" customHeight="1" x14ac:dyDescent="0.25">
      <c r="A130" s="650"/>
      <c r="B130" s="652"/>
      <c r="C130" s="654"/>
      <c r="D130" s="157" t="s">
        <v>78</v>
      </c>
      <c r="E130" s="158" t="s">
        <v>79</v>
      </c>
      <c r="F130" s="158" t="s">
        <v>80</v>
      </c>
      <c r="G130" s="159" t="s">
        <v>81</v>
      </c>
      <c r="H130" s="160" t="s">
        <v>82</v>
      </c>
      <c r="I130" s="161" t="s">
        <v>14</v>
      </c>
      <c r="J130" s="161" t="s">
        <v>15</v>
      </c>
      <c r="K130" s="158" t="s">
        <v>16</v>
      </c>
      <c r="L130" s="157" t="s">
        <v>17</v>
      </c>
      <c r="M130" s="157" t="s">
        <v>28</v>
      </c>
      <c r="N130" s="158" t="s">
        <v>19</v>
      </c>
      <c r="O130" s="162" t="s">
        <v>20</v>
      </c>
    </row>
    <row r="131" spans="1:15" ht="15" customHeight="1" x14ac:dyDescent="0.25">
      <c r="A131" s="632" t="s">
        <v>342</v>
      </c>
      <c r="B131" s="631"/>
      <c r="C131" s="29">
        <v>2014</v>
      </c>
      <c r="D131" s="30"/>
      <c r="E131" s="31"/>
      <c r="F131" s="31"/>
      <c r="G131" s="129">
        <f>SUM(D131:F131)</f>
        <v>0</v>
      </c>
      <c r="H131" s="85"/>
      <c r="I131" s="34"/>
      <c r="J131" s="31"/>
      <c r="K131" s="31"/>
      <c r="L131" s="31"/>
      <c r="M131" s="31"/>
      <c r="N131" s="31"/>
      <c r="O131" s="35"/>
    </row>
    <row r="132" spans="1:15" x14ac:dyDescent="0.25">
      <c r="A132" s="632"/>
      <c r="B132" s="631"/>
      <c r="C132" s="29">
        <v>2015</v>
      </c>
      <c r="D132" s="30"/>
      <c r="E132" s="31"/>
      <c r="F132" s="31"/>
      <c r="G132" s="129">
        <f t="shared" ref="G132:G137" si="14">SUM(D132:F132)</f>
        <v>0</v>
      </c>
      <c r="H132" s="85"/>
      <c r="I132" s="34"/>
      <c r="J132" s="31"/>
      <c r="K132" s="31"/>
      <c r="L132" s="31"/>
      <c r="M132" s="31"/>
      <c r="N132" s="31"/>
      <c r="O132" s="35"/>
    </row>
    <row r="133" spans="1:15" x14ac:dyDescent="0.25">
      <c r="A133" s="632"/>
      <c r="B133" s="631"/>
      <c r="C133" s="29">
        <v>2016</v>
      </c>
      <c r="D133" s="30"/>
      <c r="E133" s="31"/>
      <c r="F133" s="31"/>
      <c r="G133" s="129">
        <f t="shared" si="14"/>
        <v>0</v>
      </c>
      <c r="H133" s="85"/>
      <c r="I133" s="34"/>
      <c r="J133" s="31"/>
      <c r="K133" s="31"/>
      <c r="L133" s="31"/>
      <c r="M133" s="31"/>
      <c r="N133" s="31"/>
      <c r="O133" s="35"/>
    </row>
    <row r="134" spans="1:15" x14ac:dyDescent="0.25">
      <c r="A134" s="632"/>
      <c r="B134" s="631"/>
      <c r="C134" s="29">
        <v>2017</v>
      </c>
      <c r="D134" s="36"/>
      <c r="E134" s="37"/>
      <c r="F134" s="37"/>
      <c r="G134" s="129">
        <f t="shared" si="14"/>
        <v>0</v>
      </c>
      <c r="H134" s="85"/>
      <c r="I134" s="39"/>
      <c r="J134" s="37"/>
      <c r="K134" s="37"/>
      <c r="L134" s="37"/>
      <c r="M134" s="37"/>
      <c r="N134" s="37"/>
      <c r="O134" s="40"/>
    </row>
    <row r="135" spans="1:15" x14ac:dyDescent="0.25">
      <c r="A135" s="632"/>
      <c r="B135" s="631"/>
      <c r="C135" s="29">
        <v>2018</v>
      </c>
      <c r="D135" s="30"/>
      <c r="E135" s="31"/>
      <c r="F135" s="31"/>
      <c r="G135" s="129">
        <f t="shared" si="14"/>
        <v>0</v>
      </c>
      <c r="H135" s="85"/>
      <c r="I135" s="34"/>
      <c r="J135" s="31"/>
      <c r="K135" s="31"/>
      <c r="L135" s="31"/>
      <c r="M135" s="31"/>
      <c r="N135" s="31"/>
      <c r="O135" s="35"/>
    </row>
    <row r="136" spans="1:15" x14ac:dyDescent="0.25">
      <c r="A136" s="632"/>
      <c r="B136" s="631"/>
      <c r="C136" s="29">
        <v>2019</v>
      </c>
      <c r="D136" s="30"/>
      <c r="E136" s="31"/>
      <c r="F136" s="31"/>
      <c r="G136" s="129">
        <f t="shared" si="14"/>
        <v>0</v>
      </c>
      <c r="H136" s="85"/>
      <c r="I136" s="34"/>
      <c r="J136" s="31"/>
      <c r="K136" s="31"/>
      <c r="L136" s="31"/>
      <c r="M136" s="31"/>
      <c r="N136" s="31"/>
      <c r="O136" s="35"/>
    </row>
    <row r="137" spans="1:15" x14ac:dyDescent="0.25">
      <c r="A137" s="632"/>
      <c r="B137" s="631"/>
      <c r="C137" s="29">
        <v>2020</v>
      </c>
      <c r="D137" s="30">
        <v>17</v>
      </c>
      <c r="E137" s="31"/>
      <c r="F137" s="31"/>
      <c r="G137" s="129">
        <f t="shared" si="14"/>
        <v>17</v>
      </c>
      <c r="H137" s="85">
        <v>18</v>
      </c>
      <c r="I137" s="34">
        <v>17</v>
      </c>
      <c r="J137" s="31"/>
      <c r="K137" s="31"/>
      <c r="L137" s="31"/>
      <c r="M137" s="31"/>
      <c r="N137" s="31"/>
      <c r="O137" s="35"/>
    </row>
    <row r="138" spans="1:15" ht="15.95" customHeight="1" thickBot="1" x14ac:dyDescent="0.3">
      <c r="A138" s="633"/>
      <c r="B138" s="634"/>
      <c r="C138" s="41" t="s">
        <v>13</v>
      </c>
      <c r="D138" s="42">
        <f>SUM(D131:D137)</f>
        <v>17</v>
      </c>
      <c r="E138" s="43">
        <f>SUM(E131:E137)</f>
        <v>0</v>
      </c>
      <c r="F138" s="43">
        <f>SUM(F131:F137)</f>
        <v>0</v>
      </c>
      <c r="G138" s="135">
        <f t="shared" ref="G138:O138" si="15">SUM(G131:G137)</f>
        <v>17</v>
      </c>
      <c r="H138" s="163">
        <f t="shared" si="15"/>
        <v>18</v>
      </c>
      <c r="I138" s="46">
        <f t="shared" si="15"/>
        <v>17</v>
      </c>
      <c r="J138" s="43">
        <f t="shared" si="15"/>
        <v>0</v>
      </c>
      <c r="K138" s="43">
        <f t="shared" si="15"/>
        <v>0</v>
      </c>
      <c r="L138" s="43">
        <f t="shared" si="15"/>
        <v>0</v>
      </c>
      <c r="M138" s="43">
        <f t="shared" si="15"/>
        <v>0</v>
      </c>
      <c r="N138" s="43">
        <f t="shared" si="15"/>
        <v>0</v>
      </c>
      <c r="O138" s="47">
        <f t="shared" si="15"/>
        <v>0</v>
      </c>
    </row>
    <row r="139" spans="1:15" ht="15.75" thickBot="1" x14ac:dyDescent="0.3">
      <c r="B139" s="9"/>
    </row>
    <row r="140" spans="1:15" ht="19.5" customHeight="1" x14ac:dyDescent="0.25">
      <c r="A140" s="635" t="s">
        <v>83</v>
      </c>
      <c r="B140" s="637" t="s">
        <v>84</v>
      </c>
      <c r="C140" s="639" t="s">
        <v>5</v>
      </c>
      <c r="D140" s="639" t="s">
        <v>77</v>
      </c>
      <c r="E140" s="639"/>
      <c r="F140" s="639"/>
      <c r="G140" s="641"/>
      <c r="H140" s="642" t="s">
        <v>85</v>
      </c>
      <c r="I140" s="639"/>
      <c r="J140" s="639"/>
      <c r="K140" s="639"/>
      <c r="L140" s="643"/>
    </row>
    <row r="141" spans="1:15" ht="102.75" x14ac:dyDescent="0.25">
      <c r="A141" s="636"/>
      <c r="B141" s="638"/>
      <c r="C141" s="640"/>
      <c r="D141" s="164" t="s">
        <v>86</v>
      </c>
      <c r="E141" s="165" t="s">
        <v>87</v>
      </c>
      <c r="F141" s="164" t="s">
        <v>88</v>
      </c>
      <c r="G141" s="166" t="s">
        <v>89</v>
      </c>
      <c r="H141" s="167" t="s">
        <v>90</v>
      </c>
      <c r="I141" s="164" t="s">
        <v>91</v>
      </c>
      <c r="J141" s="164" t="s">
        <v>92</v>
      </c>
      <c r="K141" s="164" t="s">
        <v>93</v>
      </c>
      <c r="L141" s="168" t="s">
        <v>94</v>
      </c>
    </row>
    <row r="142" spans="1:15" ht="15" customHeight="1" x14ac:dyDescent="0.25">
      <c r="A142" s="632" t="s">
        <v>343</v>
      </c>
      <c r="B142" s="631"/>
      <c r="C142" s="169">
        <v>2014</v>
      </c>
      <c r="D142" s="170"/>
      <c r="E142" s="67"/>
      <c r="F142" s="67"/>
      <c r="G142" s="171">
        <f>SUM(D142:F142)</f>
        <v>0</v>
      </c>
      <c r="H142" s="66"/>
      <c r="I142" s="67"/>
      <c r="J142" s="67"/>
      <c r="K142" s="67"/>
      <c r="L142" s="68"/>
    </row>
    <row r="143" spans="1:15" x14ac:dyDescent="0.25">
      <c r="A143" s="632"/>
      <c r="B143" s="631"/>
      <c r="C143" s="29">
        <v>2015</v>
      </c>
      <c r="D143" s="30"/>
      <c r="E143" s="31"/>
      <c r="F143" s="31"/>
      <c r="G143" s="171">
        <f t="shared" ref="G143:G148" si="16">SUM(D143:F143)</f>
        <v>0</v>
      </c>
      <c r="H143" s="34"/>
      <c r="I143" s="31"/>
      <c r="J143" s="31"/>
      <c r="K143" s="31"/>
      <c r="L143" s="35"/>
    </row>
    <row r="144" spans="1:15" x14ac:dyDescent="0.25">
      <c r="A144" s="632"/>
      <c r="B144" s="631"/>
      <c r="C144" s="29">
        <v>2016</v>
      </c>
      <c r="D144" s="30"/>
      <c r="E144" s="31"/>
      <c r="F144" s="31"/>
      <c r="G144" s="171">
        <f t="shared" si="16"/>
        <v>0</v>
      </c>
      <c r="H144" s="34"/>
      <c r="I144" s="31"/>
      <c r="J144" s="31"/>
      <c r="K144" s="31"/>
      <c r="L144" s="35"/>
    </row>
    <row r="145" spans="1:12" x14ac:dyDescent="0.25">
      <c r="A145" s="632"/>
      <c r="B145" s="631"/>
      <c r="C145" s="29">
        <v>2017</v>
      </c>
      <c r="D145" s="36"/>
      <c r="E145" s="37"/>
      <c r="F145" s="37"/>
      <c r="G145" s="171">
        <f t="shared" si="16"/>
        <v>0</v>
      </c>
      <c r="H145" s="39"/>
      <c r="I145" s="37"/>
      <c r="J145" s="37"/>
      <c r="K145" s="37"/>
      <c r="L145" s="40"/>
    </row>
    <row r="146" spans="1:12" x14ac:dyDescent="0.25">
      <c r="A146" s="632"/>
      <c r="B146" s="631"/>
      <c r="C146" s="29">
        <v>2018</v>
      </c>
      <c r="D146" s="30"/>
      <c r="E146" s="31"/>
      <c r="F146" s="31"/>
      <c r="G146" s="171">
        <f t="shared" si="16"/>
        <v>0</v>
      </c>
      <c r="H146" s="34"/>
      <c r="I146" s="31"/>
      <c r="J146" s="31"/>
      <c r="K146" s="31"/>
      <c r="L146" s="35"/>
    </row>
    <row r="147" spans="1:12" x14ac:dyDescent="0.25">
      <c r="A147" s="632"/>
      <c r="B147" s="631"/>
      <c r="C147" s="29">
        <v>2019</v>
      </c>
      <c r="D147" s="30"/>
      <c r="E147" s="31"/>
      <c r="F147" s="31"/>
      <c r="G147" s="171">
        <f t="shared" si="16"/>
        <v>0</v>
      </c>
      <c r="H147" s="34"/>
      <c r="I147" s="31"/>
      <c r="J147" s="31"/>
      <c r="K147" s="31"/>
      <c r="L147" s="35"/>
    </row>
    <row r="148" spans="1:12" x14ac:dyDescent="0.25">
      <c r="A148" s="632"/>
      <c r="B148" s="631"/>
      <c r="C148" s="29">
        <v>2020</v>
      </c>
      <c r="D148" s="30">
        <v>50</v>
      </c>
      <c r="E148" s="31"/>
      <c r="F148" s="31"/>
      <c r="G148" s="171">
        <f t="shared" si="16"/>
        <v>50</v>
      </c>
      <c r="H148" s="34"/>
      <c r="I148" s="31"/>
      <c r="J148" s="31">
        <v>50</v>
      </c>
      <c r="K148" s="31"/>
      <c r="L148" s="35"/>
    </row>
    <row r="149" spans="1:12" ht="15.75" thickBot="1" x14ac:dyDescent="0.3">
      <c r="A149" s="633"/>
      <c r="B149" s="634"/>
      <c r="C149" s="41" t="s">
        <v>13</v>
      </c>
      <c r="D149" s="42">
        <f t="shared" ref="D149:L149" si="17">SUM(D142:D148)</f>
        <v>50</v>
      </c>
      <c r="E149" s="43">
        <f t="shared" si="17"/>
        <v>0</v>
      </c>
      <c r="F149" s="43">
        <f t="shared" si="17"/>
        <v>0</v>
      </c>
      <c r="G149" s="45">
        <f t="shared" si="17"/>
        <v>50</v>
      </c>
      <c r="H149" s="46">
        <f t="shared" si="17"/>
        <v>0</v>
      </c>
      <c r="I149" s="43">
        <f t="shared" si="17"/>
        <v>0</v>
      </c>
      <c r="J149" s="43">
        <f t="shared" si="17"/>
        <v>50</v>
      </c>
      <c r="K149" s="43">
        <f t="shared" si="17"/>
        <v>0</v>
      </c>
      <c r="L149" s="47">
        <f t="shared" si="17"/>
        <v>0</v>
      </c>
    </row>
    <row r="150" spans="1:12" x14ac:dyDescent="0.25">
      <c r="B150" s="9"/>
    </row>
    <row r="151" spans="1:12" x14ac:dyDescent="0.25">
      <c r="B151" s="9"/>
    </row>
    <row r="152" spans="1:12" ht="21" x14ac:dyDescent="0.35">
      <c r="A152" s="172" t="s">
        <v>95</v>
      </c>
      <c r="B152" s="55"/>
      <c r="C152" s="54"/>
      <c r="D152" s="56"/>
      <c r="E152" s="56"/>
      <c r="F152" s="56"/>
      <c r="G152" s="56"/>
      <c r="H152" s="56"/>
      <c r="I152" s="56"/>
      <c r="J152" s="56"/>
      <c r="K152" s="56"/>
      <c r="L152" s="56"/>
    </row>
    <row r="153" spans="1:12" ht="15.75" thickBot="1" x14ac:dyDescent="0.3">
      <c r="A153" s="75"/>
      <c r="B153" s="76"/>
    </row>
    <row r="154" spans="1:12" s="10" customFormat="1" ht="65.25" x14ac:dyDescent="0.3">
      <c r="A154" s="173" t="s">
        <v>96</v>
      </c>
      <c r="B154" s="174" t="s">
        <v>97</v>
      </c>
      <c r="C154" s="175" t="s">
        <v>98</v>
      </c>
      <c r="D154" s="176" t="s">
        <v>99</v>
      </c>
      <c r="E154" s="177" t="s">
        <v>100</v>
      </c>
      <c r="F154" s="177" t="s">
        <v>101</v>
      </c>
      <c r="G154" s="178" t="s">
        <v>102</v>
      </c>
    </row>
    <row r="155" spans="1:12" ht="15" customHeight="1" x14ac:dyDescent="0.25">
      <c r="A155" s="623" t="s">
        <v>21</v>
      </c>
      <c r="B155" s="624"/>
      <c r="C155" s="29">
        <v>2014</v>
      </c>
      <c r="D155" s="30"/>
      <c r="E155" s="31"/>
      <c r="F155" s="31"/>
      <c r="G155" s="35"/>
    </row>
    <row r="156" spans="1:12" x14ac:dyDescent="0.25">
      <c r="A156" s="623"/>
      <c r="B156" s="624"/>
      <c r="C156" s="29">
        <v>2015</v>
      </c>
      <c r="D156" s="30"/>
      <c r="E156" s="31"/>
      <c r="F156" s="31"/>
      <c r="G156" s="35"/>
    </row>
    <row r="157" spans="1:12" x14ac:dyDescent="0.25">
      <c r="A157" s="623"/>
      <c r="B157" s="624"/>
      <c r="C157" s="29">
        <v>2016</v>
      </c>
      <c r="D157" s="30"/>
      <c r="E157" s="31"/>
      <c r="F157" s="31"/>
      <c r="G157" s="35"/>
    </row>
    <row r="158" spans="1:12" x14ac:dyDescent="0.25">
      <c r="A158" s="623"/>
      <c r="B158" s="624"/>
      <c r="C158" s="29">
        <v>2017</v>
      </c>
      <c r="D158" s="36"/>
      <c r="E158" s="37"/>
      <c r="F158" s="37"/>
      <c r="G158" s="40"/>
    </row>
    <row r="159" spans="1:12" x14ac:dyDescent="0.25">
      <c r="A159" s="623"/>
      <c r="B159" s="624"/>
      <c r="C159" s="29">
        <v>2018</v>
      </c>
      <c r="D159" s="30"/>
      <c r="E159" s="31"/>
      <c r="F159" s="31"/>
      <c r="G159" s="35"/>
    </row>
    <row r="160" spans="1:12" x14ac:dyDescent="0.25">
      <c r="A160" s="623"/>
      <c r="B160" s="624"/>
      <c r="C160" s="29">
        <v>2019</v>
      </c>
      <c r="D160" s="30"/>
      <c r="E160" s="31"/>
      <c r="F160" s="31"/>
      <c r="G160" s="35"/>
    </row>
    <row r="161" spans="1:9" x14ac:dyDescent="0.25">
      <c r="A161" s="623"/>
      <c r="B161" s="624"/>
      <c r="C161" s="29">
        <v>2020</v>
      </c>
      <c r="D161" s="179"/>
      <c r="E161" s="180"/>
      <c r="F161" s="180"/>
      <c r="G161" s="181"/>
    </row>
    <row r="162" spans="1:9" ht="15.75" thickBot="1" x14ac:dyDescent="0.3">
      <c r="A162" s="625"/>
      <c r="B162" s="626"/>
      <c r="C162" s="41" t="s">
        <v>13</v>
      </c>
      <c r="D162" s="42">
        <f>SUM(D155:D161)</f>
        <v>0</v>
      </c>
      <c r="E162" s="42">
        <f t="shared" ref="E162:G162" si="18">SUM(E155:E161)</f>
        <v>0</v>
      </c>
      <c r="F162" s="42">
        <f t="shared" si="18"/>
        <v>0</v>
      </c>
      <c r="G162" s="47">
        <f t="shared" si="18"/>
        <v>0</v>
      </c>
    </row>
    <row r="163" spans="1:9" x14ac:dyDescent="0.25">
      <c r="B163" s="9"/>
    </row>
    <row r="164" spans="1:9" ht="15.75" thickBot="1" x14ac:dyDescent="0.3">
      <c r="B164" s="9"/>
    </row>
    <row r="165" spans="1:9" ht="18.75" x14ac:dyDescent="0.3">
      <c r="A165" s="182" t="s">
        <v>103</v>
      </c>
      <c r="B165" s="183" t="s">
        <v>104</v>
      </c>
      <c r="C165" s="184">
        <v>2014</v>
      </c>
      <c r="D165" s="184">
        <v>2015</v>
      </c>
      <c r="E165" s="184">
        <v>2016</v>
      </c>
      <c r="F165" s="184">
        <v>2017</v>
      </c>
      <c r="G165" s="184">
        <v>2018</v>
      </c>
      <c r="H165" s="184">
        <v>2019</v>
      </c>
      <c r="I165" s="185">
        <v>2020</v>
      </c>
    </row>
    <row r="166" spans="1:9" ht="14.1" customHeight="1" x14ac:dyDescent="0.25">
      <c r="A166" s="186" t="s">
        <v>105</v>
      </c>
      <c r="B166" s="187"/>
      <c r="C166" s="188">
        <f>SUM(C167:C169)</f>
        <v>0</v>
      </c>
      <c r="D166" s="188">
        <f t="shared" ref="D166:I166" si="19">SUM(D167:D169)</f>
        <v>0</v>
      </c>
      <c r="E166" s="188">
        <f t="shared" si="19"/>
        <v>0</v>
      </c>
      <c r="F166" s="188">
        <f t="shared" si="19"/>
        <v>0</v>
      </c>
      <c r="G166" s="188">
        <f t="shared" si="19"/>
        <v>0</v>
      </c>
      <c r="H166" s="188">
        <f t="shared" si="19"/>
        <v>0</v>
      </c>
      <c r="I166" s="189">
        <f t="shared" si="19"/>
        <v>1273921.78</v>
      </c>
    </row>
    <row r="167" spans="1:9" ht="15.75" x14ac:dyDescent="0.25">
      <c r="A167" s="190" t="s">
        <v>106</v>
      </c>
      <c r="B167" s="191"/>
      <c r="C167" s="65"/>
      <c r="D167" s="65"/>
      <c r="E167" s="65"/>
      <c r="F167" s="69"/>
      <c r="G167" s="65"/>
      <c r="H167" s="65"/>
      <c r="I167" s="193">
        <f>I168</f>
        <v>636960.89</v>
      </c>
    </row>
    <row r="168" spans="1:9" ht="25.5" x14ac:dyDescent="0.25">
      <c r="A168" s="190" t="s">
        <v>107</v>
      </c>
      <c r="B168" s="191" t="s">
        <v>344</v>
      </c>
      <c r="C168" s="65"/>
      <c r="D168" s="65"/>
      <c r="E168" s="65"/>
      <c r="F168" s="69"/>
      <c r="G168" s="65"/>
      <c r="H168" s="65"/>
      <c r="I168" s="193">
        <v>636960.89</v>
      </c>
    </row>
    <row r="169" spans="1:9" ht="15.75" x14ac:dyDescent="0.25">
      <c r="A169" s="190" t="s">
        <v>108</v>
      </c>
      <c r="B169" s="191"/>
      <c r="C169" s="65"/>
      <c r="D169" s="65"/>
      <c r="E169" s="65"/>
      <c r="F169" s="69"/>
      <c r="G169" s="65"/>
      <c r="H169" s="65"/>
      <c r="I169" s="193"/>
    </row>
    <row r="170" spans="1:9" ht="242.25" x14ac:dyDescent="0.25">
      <c r="A170" s="186" t="s">
        <v>109</v>
      </c>
      <c r="B170" s="191" t="s">
        <v>345</v>
      </c>
      <c r="C170" s="65"/>
      <c r="D170" s="65"/>
      <c r="E170" s="65"/>
      <c r="F170" s="69"/>
      <c r="G170" s="65"/>
      <c r="H170" s="65"/>
      <c r="I170" s="193">
        <v>246785.15</v>
      </c>
    </row>
    <row r="171" spans="1:9" ht="16.5" thickBot="1" x14ac:dyDescent="0.3">
      <c r="A171" s="195" t="s">
        <v>110</v>
      </c>
      <c r="B171" s="196"/>
      <c r="C171" s="197">
        <f t="shared" ref="C171:H171" si="20">C166+C170</f>
        <v>0</v>
      </c>
      <c r="D171" s="197">
        <f t="shared" si="20"/>
        <v>0</v>
      </c>
      <c r="E171" s="197">
        <f t="shared" si="20"/>
        <v>0</v>
      </c>
      <c r="F171" s="197">
        <f t="shared" si="20"/>
        <v>0</v>
      </c>
      <c r="G171" s="197">
        <f t="shared" si="20"/>
        <v>0</v>
      </c>
      <c r="H171" s="197">
        <f t="shared" si="20"/>
        <v>0</v>
      </c>
      <c r="I171" s="47">
        <f>I167+I170</f>
        <v>883746.04</v>
      </c>
    </row>
  </sheetData>
  <mergeCells count="49">
    <mergeCell ref="A142:B149"/>
    <mergeCell ref="A155:B162"/>
    <mergeCell ref="I129:O129"/>
    <mergeCell ref="A131:B138"/>
    <mergeCell ref="A140:A141"/>
    <mergeCell ref="B140:B141"/>
    <mergeCell ref="C140:C141"/>
    <mergeCell ref="D140:G140"/>
    <mergeCell ref="H140:L140"/>
    <mergeCell ref="C106:C107"/>
    <mergeCell ref="A108:B115"/>
    <mergeCell ref="A118:B125"/>
    <mergeCell ref="A129:A130"/>
    <mergeCell ref="B129:B130"/>
    <mergeCell ref="C129:C130"/>
    <mergeCell ref="A85:B92"/>
    <mergeCell ref="A94:A95"/>
    <mergeCell ref="B94:B95"/>
    <mergeCell ref="A96:B102"/>
    <mergeCell ref="A106:A107"/>
    <mergeCell ref="B106:B107"/>
    <mergeCell ref="D72:D73"/>
    <mergeCell ref="A74:B81"/>
    <mergeCell ref="A83:A84"/>
    <mergeCell ref="B83:B84"/>
    <mergeCell ref="C83:C84"/>
    <mergeCell ref="D83:D84"/>
    <mergeCell ref="A72:A73"/>
    <mergeCell ref="B72:B73"/>
    <mergeCell ref="C72:C73"/>
    <mergeCell ref="A50:B57"/>
    <mergeCell ref="A61:A62"/>
    <mergeCell ref="B61:B62"/>
    <mergeCell ref="C61:C62"/>
    <mergeCell ref="A63:B70"/>
    <mergeCell ref="D34:D35"/>
    <mergeCell ref="A36:B43"/>
    <mergeCell ref="A48:A49"/>
    <mergeCell ref="B48:B49"/>
    <mergeCell ref="C48:C49"/>
    <mergeCell ref="D48:D49"/>
    <mergeCell ref="A34:A35"/>
    <mergeCell ref="B34:B35"/>
    <mergeCell ref="C34:C35"/>
    <mergeCell ref="B10:B11"/>
    <mergeCell ref="C10:C11"/>
    <mergeCell ref="A12:B19"/>
    <mergeCell ref="C21:C22"/>
    <mergeCell ref="A23:B30"/>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S171"/>
  <sheetViews>
    <sheetView topLeftCell="B1" workbookViewId="0">
      <selection activeCell="H148" sqref="H148:L148"/>
    </sheetView>
  </sheetViews>
  <sheetFormatPr defaultColWidth="8.85546875" defaultRowHeight="15" x14ac:dyDescent="0.25"/>
  <cols>
    <col min="1" max="1" width="87.28515625" customWidth="1"/>
    <col min="2" max="2" width="29.42578125" customWidth="1"/>
    <col min="3" max="3" width="15.7109375" customWidth="1"/>
    <col min="4" max="4" width="17.5703125" customWidth="1"/>
    <col min="5" max="5" width="15.28515625" customWidth="1"/>
    <col min="6" max="6" width="18.42578125" customWidth="1"/>
    <col min="7" max="7" width="15.85546875" customWidth="1"/>
    <col min="8" max="8" width="16" customWidth="1"/>
    <col min="9" max="9" width="16.42578125" customWidth="1"/>
    <col min="10" max="10" width="17" customWidth="1"/>
    <col min="11" max="11" width="16.85546875" customWidth="1"/>
    <col min="12" max="12" width="17" customWidth="1"/>
    <col min="13" max="13" width="15.42578125" customWidth="1"/>
    <col min="14" max="14" width="14.85546875" customWidth="1"/>
    <col min="15" max="15" width="13.140625" customWidth="1"/>
    <col min="16" max="17" width="11.85546875" customWidth="1"/>
    <col min="18" max="18" width="12" customWidth="1"/>
  </cols>
  <sheetData>
    <row r="1" spans="1:17" s="1" customFormat="1" ht="31.5" x14ac:dyDescent="0.5">
      <c r="A1" s="1" t="s">
        <v>0</v>
      </c>
    </row>
    <row r="2" spans="1:17" s="2" customFormat="1" ht="15.75" x14ac:dyDescent="0.25"/>
    <row r="3" spans="1:17" s="2" customFormat="1" ht="15.75" x14ac:dyDescent="0.25">
      <c r="A3" s="3" t="s">
        <v>1</v>
      </c>
    </row>
    <row r="4" spans="1:17" s="2" customFormat="1" ht="15.75" x14ac:dyDescent="0.25">
      <c r="A4" s="4" t="s">
        <v>346</v>
      </c>
    </row>
    <row r="5" spans="1:17" s="2" customFormat="1" ht="15.75" x14ac:dyDescent="0.25">
      <c r="A5" s="5" t="s">
        <v>2</v>
      </c>
    </row>
    <row r="6" spans="1:17" s="2" customFormat="1" ht="15.75" x14ac:dyDescent="0.25"/>
    <row r="8" spans="1:17" ht="21" x14ac:dyDescent="0.35">
      <c r="A8" s="6" t="s">
        <v>3</v>
      </c>
      <c r="B8" s="7"/>
      <c r="C8" s="8"/>
      <c r="D8" s="8"/>
      <c r="E8" s="8"/>
      <c r="F8" s="8"/>
      <c r="G8" s="8"/>
      <c r="H8" s="8"/>
      <c r="I8" s="8"/>
      <c r="J8" s="8"/>
      <c r="K8" s="8"/>
      <c r="L8" s="8"/>
      <c r="M8" s="8"/>
      <c r="N8" s="8"/>
    </row>
    <row r="9" spans="1:17" ht="15.75" thickBot="1" x14ac:dyDescent="0.3">
      <c r="B9" s="9"/>
      <c r="O9" s="10"/>
      <c r="P9" s="10"/>
    </row>
    <row r="10" spans="1:17" s="10" customFormat="1" ht="18.75" x14ac:dyDescent="0.3">
      <c r="A10" s="11"/>
      <c r="B10" s="690" t="s">
        <v>4</v>
      </c>
      <c r="C10" s="692" t="s">
        <v>5</v>
      </c>
      <c r="D10" s="12"/>
      <c r="E10" s="13"/>
      <c r="F10" s="14" t="s">
        <v>6</v>
      </c>
      <c r="G10" s="15"/>
      <c r="H10" s="16"/>
      <c r="I10" s="17" t="s">
        <v>7</v>
      </c>
      <c r="J10" s="13"/>
      <c r="K10" s="13"/>
      <c r="L10" s="13"/>
      <c r="M10" s="13"/>
      <c r="N10" s="13"/>
      <c r="O10" s="18"/>
    </row>
    <row r="11" spans="1:17" s="10" customFormat="1" ht="90" customHeight="1" x14ac:dyDescent="0.3">
      <c r="A11" s="19" t="s">
        <v>8</v>
      </c>
      <c r="B11" s="691"/>
      <c r="C11" s="693"/>
      <c r="D11" s="20" t="s">
        <v>9</v>
      </c>
      <c r="E11" s="21" t="s">
        <v>10</v>
      </c>
      <c r="F11" s="22" t="s">
        <v>11</v>
      </c>
      <c r="G11" s="23" t="s">
        <v>12</v>
      </c>
      <c r="H11" s="24" t="s">
        <v>13</v>
      </c>
      <c r="I11" s="25" t="s">
        <v>14</v>
      </c>
      <c r="J11" s="26" t="s">
        <v>15</v>
      </c>
      <c r="K11" s="26" t="s">
        <v>16</v>
      </c>
      <c r="L11" s="27" t="s">
        <v>17</v>
      </c>
      <c r="M11" s="27" t="s">
        <v>18</v>
      </c>
      <c r="N11" s="27" t="s">
        <v>19</v>
      </c>
      <c r="O11" s="28" t="s">
        <v>20</v>
      </c>
    </row>
    <row r="12" spans="1:17" ht="15" customHeight="1" x14ac:dyDescent="0.25">
      <c r="A12" s="630" t="s">
        <v>347</v>
      </c>
      <c r="B12" s="646"/>
      <c r="C12" s="29">
        <v>2014</v>
      </c>
      <c r="D12" s="30"/>
      <c r="E12" s="31"/>
      <c r="F12" s="31"/>
      <c r="G12" s="32"/>
      <c r="H12" s="33">
        <f>SUM(D12:G12)</f>
        <v>0</v>
      </c>
      <c r="I12" s="34"/>
      <c r="J12" s="31"/>
      <c r="K12" s="31"/>
      <c r="L12" s="31"/>
      <c r="M12" s="31"/>
      <c r="N12" s="31"/>
      <c r="O12" s="35"/>
      <c r="P12" s="10"/>
      <c r="Q12" s="10"/>
    </row>
    <row r="13" spans="1:17" x14ac:dyDescent="0.25">
      <c r="A13" s="630"/>
      <c r="B13" s="646"/>
      <c r="C13" s="29">
        <v>2015</v>
      </c>
      <c r="D13" s="30"/>
      <c r="E13" s="31"/>
      <c r="F13" s="31"/>
      <c r="G13" s="32"/>
      <c r="H13" s="33">
        <f t="shared" ref="H13:H18" si="0">SUM(D13:G13)</f>
        <v>0</v>
      </c>
      <c r="I13" s="34"/>
      <c r="J13" s="31"/>
      <c r="K13" s="31"/>
      <c r="L13" s="31"/>
      <c r="M13" s="31"/>
      <c r="N13" s="31"/>
      <c r="O13" s="35"/>
      <c r="P13" s="10"/>
      <c r="Q13" s="10"/>
    </row>
    <row r="14" spans="1:17" x14ac:dyDescent="0.25">
      <c r="A14" s="630"/>
      <c r="B14" s="646"/>
      <c r="C14" s="29">
        <v>2016</v>
      </c>
      <c r="D14" s="30"/>
      <c r="E14" s="31"/>
      <c r="F14" s="31"/>
      <c r="G14" s="32"/>
      <c r="H14" s="33">
        <f t="shared" si="0"/>
        <v>0</v>
      </c>
      <c r="I14" s="34"/>
      <c r="J14" s="31"/>
      <c r="K14" s="31"/>
      <c r="L14" s="31"/>
      <c r="M14" s="31"/>
      <c r="N14" s="31"/>
      <c r="O14" s="35"/>
      <c r="P14" s="10"/>
      <c r="Q14" s="10"/>
    </row>
    <row r="15" spans="1:17" x14ac:dyDescent="0.25">
      <c r="A15" s="630"/>
      <c r="B15" s="646"/>
      <c r="C15" s="29">
        <v>2017</v>
      </c>
      <c r="D15" s="36"/>
      <c r="E15" s="37"/>
      <c r="F15" s="37"/>
      <c r="G15" s="38"/>
      <c r="H15" s="33">
        <f t="shared" si="0"/>
        <v>0</v>
      </c>
      <c r="I15" s="39"/>
      <c r="J15" s="37"/>
      <c r="K15" s="37"/>
      <c r="L15" s="37"/>
      <c r="M15" s="37"/>
      <c r="N15" s="37"/>
      <c r="O15" s="40"/>
      <c r="P15" s="10"/>
      <c r="Q15" s="10"/>
    </row>
    <row r="16" spans="1:17" x14ac:dyDescent="0.25">
      <c r="A16" s="630"/>
      <c r="B16" s="646"/>
      <c r="C16" s="29">
        <v>2018</v>
      </c>
      <c r="D16" s="30"/>
      <c r="E16" s="31"/>
      <c r="F16" s="31"/>
      <c r="G16" s="32"/>
      <c r="H16" s="33">
        <f t="shared" si="0"/>
        <v>0</v>
      </c>
      <c r="I16" s="34"/>
      <c r="J16" s="31"/>
      <c r="K16" s="31"/>
      <c r="L16" s="31"/>
      <c r="M16" s="31"/>
      <c r="N16" s="31"/>
      <c r="O16" s="35"/>
      <c r="P16" s="10"/>
      <c r="Q16" s="10"/>
    </row>
    <row r="17" spans="1:17" x14ac:dyDescent="0.25">
      <c r="A17" s="630"/>
      <c r="B17" s="646"/>
      <c r="C17" s="29">
        <v>2019</v>
      </c>
      <c r="D17" s="30"/>
      <c r="E17" s="31"/>
      <c r="F17" s="31"/>
      <c r="G17" s="32"/>
      <c r="H17" s="33">
        <f t="shared" si="0"/>
        <v>0</v>
      </c>
      <c r="I17" s="34"/>
      <c r="J17" s="31"/>
      <c r="K17" s="31"/>
      <c r="L17" s="31"/>
      <c r="M17" s="31"/>
      <c r="N17" s="31"/>
      <c r="O17" s="35"/>
      <c r="P17" s="10"/>
      <c r="Q17" s="10"/>
    </row>
    <row r="18" spans="1:17" x14ac:dyDescent="0.25">
      <c r="A18" s="630"/>
      <c r="B18" s="646"/>
      <c r="C18" s="29">
        <v>2020</v>
      </c>
      <c r="D18" s="30">
        <v>13</v>
      </c>
      <c r="E18" s="31"/>
      <c r="F18" s="31"/>
      <c r="G18" s="32"/>
      <c r="H18" s="33">
        <f t="shared" si="0"/>
        <v>13</v>
      </c>
      <c r="I18" s="34">
        <v>4</v>
      </c>
      <c r="J18" s="31">
        <v>4</v>
      </c>
      <c r="K18" s="31"/>
      <c r="L18" s="31">
        <v>3</v>
      </c>
      <c r="M18" s="31">
        <v>2</v>
      </c>
      <c r="N18" s="31"/>
      <c r="O18" s="35"/>
      <c r="P18" s="10"/>
      <c r="Q18" s="10"/>
    </row>
    <row r="19" spans="1:17" ht="77.25" customHeight="1" thickBot="1" x14ac:dyDescent="0.3">
      <c r="A19" s="647"/>
      <c r="B19" s="648"/>
      <c r="C19" s="41" t="s">
        <v>13</v>
      </c>
      <c r="D19" s="43">
        <f>SUM(D12:D18)</f>
        <v>13</v>
      </c>
      <c r="E19" s="43">
        <f>SUM(E12:E18)</f>
        <v>0</v>
      </c>
      <c r="F19" s="43">
        <f>SUM(F12:F18)</f>
        <v>0</v>
      </c>
      <c r="G19" s="44"/>
      <c r="H19" s="45">
        <f>SUM(D19:F19)</f>
        <v>13</v>
      </c>
      <c r="I19" s="46">
        <f t="shared" ref="I19:O19" si="1">SUM(I12:I18)</f>
        <v>4</v>
      </c>
      <c r="J19" s="46">
        <f t="shared" si="1"/>
        <v>4</v>
      </c>
      <c r="K19" s="43">
        <f t="shared" si="1"/>
        <v>0</v>
      </c>
      <c r="L19" s="43">
        <f t="shared" si="1"/>
        <v>3</v>
      </c>
      <c r="M19" s="43">
        <f t="shared" si="1"/>
        <v>2</v>
      </c>
      <c r="N19" s="43">
        <f t="shared" si="1"/>
        <v>0</v>
      </c>
      <c r="O19" s="47">
        <f t="shared" si="1"/>
        <v>0</v>
      </c>
      <c r="P19" s="10"/>
      <c r="Q19" s="10"/>
    </row>
    <row r="20" spans="1:17" ht="15.75" thickBot="1" x14ac:dyDescent="0.3">
      <c r="B20" s="9"/>
      <c r="D20" s="48"/>
      <c r="O20" s="10"/>
      <c r="P20" s="10"/>
    </row>
    <row r="21" spans="1:17" s="10" customFormat="1" ht="18.75" x14ac:dyDescent="0.3">
      <c r="A21" s="11"/>
      <c r="B21" s="49"/>
      <c r="C21" s="692" t="s">
        <v>5</v>
      </c>
      <c r="D21" s="12"/>
      <c r="E21" s="13"/>
      <c r="F21" s="14" t="s">
        <v>6</v>
      </c>
      <c r="G21" s="15"/>
      <c r="H21" s="16"/>
    </row>
    <row r="22" spans="1:17" s="10" customFormat="1" ht="44.25" customHeight="1" x14ac:dyDescent="0.3">
      <c r="A22" s="50" t="s">
        <v>22</v>
      </c>
      <c r="B22" s="498" t="s">
        <v>23</v>
      </c>
      <c r="C22" s="693"/>
      <c r="D22" s="20" t="s">
        <v>9</v>
      </c>
      <c r="E22" s="22" t="s">
        <v>10</v>
      </c>
      <c r="F22" s="22" t="s">
        <v>11</v>
      </c>
      <c r="G22" s="23" t="s">
        <v>12</v>
      </c>
      <c r="H22" s="24" t="s">
        <v>13</v>
      </c>
    </row>
    <row r="23" spans="1:17" ht="15" customHeight="1" x14ac:dyDescent="0.25">
      <c r="A23" s="630" t="s">
        <v>348</v>
      </c>
      <c r="B23" s="646"/>
      <c r="C23" s="29">
        <v>2014</v>
      </c>
      <c r="D23" s="30"/>
      <c r="E23" s="31"/>
      <c r="F23" s="31"/>
      <c r="G23" s="32"/>
      <c r="H23" s="33">
        <f>SUM(D23:G23)</f>
        <v>0</v>
      </c>
    </row>
    <row r="24" spans="1:17" x14ac:dyDescent="0.25">
      <c r="A24" s="630"/>
      <c r="B24" s="646"/>
      <c r="C24" s="29">
        <v>2015</v>
      </c>
      <c r="D24" s="30"/>
      <c r="E24" s="31"/>
      <c r="F24" s="31"/>
      <c r="G24" s="32"/>
      <c r="H24" s="33">
        <f t="shared" ref="H24:H29" si="2">SUM(D24:G24)</f>
        <v>0</v>
      </c>
    </row>
    <row r="25" spans="1:17" x14ac:dyDescent="0.25">
      <c r="A25" s="630"/>
      <c r="B25" s="646"/>
      <c r="C25" s="29">
        <v>2016</v>
      </c>
      <c r="D25" s="30"/>
      <c r="E25" s="31"/>
      <c r="F25" s="31"/>
      <c r="G25" s="32"/>
      <c r="H25" s="33">
        <f t="shared" si="2"/>
        <v>0</v>
      </c>
    </row>
    <row r="26" spans="1:17" x14ac:dyDescent="0.25">
      <c r="A26" s="630"/>
      <c r="B26" s="646"/>
      <c r="C26" s="29">
        <v>2017</v>
      </c>
      <c r="D26" s="36"/>
      <c r="E26" s="37"/>
      <c r="F26" s="37"/>
      <c r="G26" s="38"/>
      <c r="H26" s="33">
        <f t="shared" si="2"/>
        <v>0</v>
      </c>
    </row>
    <row r="27" spans="1:17" x14ac:dyDescent="0.25">
      <c r="A27" s="630"/>
      <c r="B27" s="646"/>
      <c r="C27" s="29">
        <v>2018</v>
      </c>
      <c r="D27" s="30"/>
      <c r="E27" s="31"/>
      <c r="F27" s="31"/>
      <c r="G27" s="32"/>
      <c r="H27" s="33">
        <f t="shared" si="2"/>
        <v>0</v>
      </c>
    </row>
    <row r="28" spans="1:17" x14ac:dyDescent="0.25">
      <c r="A28" s="630"/>
      <c r="B28" s="646"/>
      <c r="C28" s="29">
        <v>2019</v>
      </c>
      <c r="D28" s="30"/>
      <c r="E28" s="31"/>
      <c r="F28" s="31"/>
      <c r="G28" s="32"/>
      <c r="H28" s="33">
        <f t="shared" si="2"/>
        <v>0</v>
      </c>
    </row>
    <row r="29" spans="1:17" x14ac:dyDescent="0.25">
      <c r="A29" s="630"/>
      <c r="B29" s="646"/>
      <c r="C29" s="29">
        <v>2020</v>
      </c>
      <c r="D29" s="30">
        <v>484</v>
      </c>
      <c r="E29" s="31"/>
      <c r="F29" s="31">
        <v>0</v>
      </c>
      <c r="G29" s="32"/>
      <c r="H29" s="33">
        <f t="shared" si="2"/>
        <v>484</v>
      </c>
    </row>
    <row r="30" spans="1:17" ht="24" customHeight="1" thickBot="1" x14ac:dyDescent="0.3">
      <c r="A30" s="647"/>
      <c r="B30" s="648"/>
      <c r="C30" s="41" t="s">
        <v>13</v>
      </c>
      <c r="D30" s="42">
        <f>SUM(D23:D29)</f>
        <v>484</v>
      </c>
      <c r="E30" s="43">
        <f>SUM(E23:E29)</f>
        <v>0</v>
      </c>
      <c r="F30" s="43">
        <f>SUM(F23:F29)</f>
        <v>0</v>
      </c>
      <c r="G30" s="43">
        <f>SUM(G23:G29)</f>
        <v>0</v>
      </c>
      <c r="H30" s="45">
        <f t="shared" ref="H30" si="3">SUM(D30:F30)</f>
        <v>484</v>
      </c>
    </row>
    <row r="31" spans="1:17" x14ac:dyDescent="0.25">
      <c r="A31" s="52"/>
      <c r="B31" s="53"/>
      <c r="D31" s="48"/>
    </row>
    <row r="32" spans="1:17" ht="21" x14ac:dyDescent="0.35">
      <c r="A32" s="54" t="s">
        <v>24</v>
      </c>
      <c r="B32" s="55"/>
      <c r="C32" s="54"/>
      <c r="D32" s="56"/>
      <c r="E32" s="56"/>
      <c r="F32" s="56"/>
      <c r="G32" s="56"/>
      <c r="H32" s="56"/>
      <c r="I32" s="56"/>
      <c r="J32" s="56"/>
      <c r="K32" s="56"/>
      <c r="L32" s="56"/>
      <c r="M32" s="56"/>
      <c r="N32" s="56"/>
      <c r="O32" s="56"/>
    </row>
    <row r="33" spans="1:13" ht="15.75" thickBot="1" x14ac:dyDescent="0.3">
      <c r="B33" s="9"/>
    </row>
    <row r="34" spans="1:13" ht="21" customHeight="1" x14ac:dyDescent="0.25">
      <c r="A34" s="684" t="s">
        <v>25</v>
      </c>
      <c r="B34" s="686" t="s">
        <v>26</v>
      </c>
      <c r="C34" s="688" t="s">
        <v>5</v>
      </c>
      <c r="D34" s="670" t="s">
        <v>27</v>
      </c>
      <c r="E34" s="57" t="s">
        <v>7</v>
      </c>
      <c r="F34" s="58"/>
      <c r="G34" s="58"/>
      <c r="H34" s="58"/>
      <c r="I34" s="58"/>
      <c r="J34" s="58"/>
      <c r="K34" s="59"/>
    </row>
    <row r="35" spans="1:13" ht="98.25" customHeight="1" x14ac:dyDescent="0.25">
      <c r="A35" s="685"/>
      <c r="B35" s="687"/>
      <c r="C35" s="689"/>
      <c r="D35" s="671"/>
      <c r="E35" s="60" t="s">
        <v>14</v>
      </c>
      <c r="F35" s="61" t="s">
        <v>15</v>
      </c>
      <c r="G35" s="61" t="s">
        <v>16</v>
      </c>
      <c r="H35" s="62" t="s">
        <v>17</v>
      </c>
      <c r="I35" s="62" t="s">
        <v>28</v>
      </c>
      <c r="J35" s="63" t="s">
        <v>19</v>
      </c>
      <c r="K35" s="64" t="s">
        <v>20</v>
      </c>
    </row>
    <row r="36" spans="1:13" ht="15" customHeight="1" x14ac:dyDescent="0.25">
      <c r="A36" s="812" t="s">
        <v>349</v>
      </c>
      <c r="B36" s="511"/>
      <c r="C36" s="29">
        <v>2014</v>
      </c>
      <c r="D36" s="65"/>
      <c r="E36" s="66"/>
      <c r="F36" s="67"/>
      <c r="G36" s="67"/>
      <c r="H36" s="67"/>
      <c r="I36" s="67"/>
      <c r="J36" s="67"/>
      <c r="K36" s="68"/>
    </row>
    <row r="37" spans="1:13" x14ac:dyDescent="0.25">
      <c r="A37" s="812"/>
      <c r="B37" s="511"/>
      <c r="C37" s="29">
        <v>2015</v>
      </c>
      <c r="D37" s="65"/>
      <c r="E37" s="34"/>
      <c r="F37" s="31"/>
      <c r="G37" s="31"/>
      <c r="H37" s="31"/>
      <c r="I37" s="31"/>
      <c r="J37" s="31"/>
      <c r="K37" s="35"/>
    </row>
    <row r="38" spans="1:13" x14ac:dyDescent="0.25">
      <c r="A38" s="812"/>
      <c r="B38" s="511"/>
      <c r="C38" s="29">
        <v>2016</v>
      </c>
      <c r="D38" s="65"/>
      <c r="E38" s="34"/>
      <c r="F38" s="31"/>
      <c r="G38" s="31"/>
      <c r="H38" s="31"/>
      <c r="I38" s="31"/>
      <c r="J38" s="31"/>
      <c r="K38" s="35"/>
    </row>
    <row r="39" spans="1:13" x14ac:dyDescent="0.25">
      <c r="A39" s="812"/>
      <c r="B39" s="511"/>
      <c r="C39" s="29">
        <v>2017</v>
      </c>
      <c r="D39" s="69"/>
      <c r="E39" s="39"/>
      <c r="F39" s="37"/>
      <c r="G39" s="37"/>
      <c r="H39" s="37"/>
      <c r="I39" s="37"/>
      <c r="J39" s="37"/>
      <c r="K39" s="40"/>
    </row>
    <row r="40" spans="1:13" x14ac:dyDescent="0.25">
      <c r="A40" s="812"/>
      <c r="B40" s="511"/>
      <c r="C40" s="29">
        <v>2018</v>
      </c>
      <c r="D40" s="65"/>
      <c r="E40" s="34"/>
      <c r="F40" s="31"/>
      <c r="G40" s="31"/>
      <c r="H40" s="31"/>
      <c r="I40" s="31"/>
      <c r="J40" s="31"/>
      <c r="K40" s="35"/>
    </row>
    <row r="41" spans="1:13" x14ac:dyDescent="0.25">
      <c r="A41" s="812"/>
      <c r="B41" s="511"/>
      <c r="C41" s="29">
        <v>2019</v>
      </c>
      <c r="D41" s="65"/>
      <c r="E41" s="34"/>
      <c r="F41" s="31"/>
      <c r="G41" s="31"/>
      <c r="H41" s="31"/>
      <c r="I41" s="31"/>
      <c r="J41" s="31"/>
      <c r="K41" s="35"/>
    </row>
    <row r="42" spans="1:13" ht="17.25" customHeight="1" x14ac:dyDescent="0.25">
      <c r="A42" s="812"/>
      <c r="B42" s="511"/>
      <c r="C42" s="29">
        <v>2020</v>
      </c>
      <c r="D42" s="65">
        <v>4</v>
      </c>
      <c r="E42" s="34">
        <v>2</v>
      </c>
      <c r="F42" s="31">
        <v>2</v>
      </c>
      <c r="G42" s="31"/>
      <c r="H42" s="31"/>
      <c r="I42" s="31"/>
      <c r="J42" s="31"/>
      <c r="K42" s="35"/>
    </row>
    <row r="43" spans="1:13" ht="35.25" customHeight="1" thickBot="1" x14ac:dyDescent="0.3">
      <c r="A43" s="813"/>
      <c r="B43" s="512"/>
      <c r="C43" s="41" t="s">
        <v>13</v>
      </c>
      <c r="D43" s="70">
        <f>SUM(D36:D42)</f>
        <v>4</v>
      </c>
      <c r="E43" s="46">
        <f t="shared" ref="E43:J43" si="4">SUM(E36:E42)</f>
        <v>2</v>
      </c>
      <c r="F43" s="43">
        <f t="shared" si="4"/>
        <v>2</v>
      </c>
      <c r="G43" s="43">
        <f t="shared" si="4"/>
        <v>0</v>
      </c>
      <c r="H43" s="43">
        <f t="shared" si="4"/>
        <v>0</v>
      </c>
      <c r="I43" s="43">
        <f t="shared" si="4"/>
        <v>0</v>
      </c>
      <c r="J43" s="43">
        <f t="shared" si="4"/>
        <v>0</v>
      </c>
      <c r="K43" s="47">
        <f>SUM(K36:K42)</f>
        <v>0</v>
      </c>
    </row>
    <row r="44" spans="1:13" x14ac:dyDescent="0.25">
      <c r="B44" s="9"/>
    </row>
    <row r="46" spans="1:13" ht="21" x14ac:dyDescent="0.35">
      <c r="A46" s="71" t="s">
        <v>30</v>
      </c>
      <c r="B46" s="72"/>
      <c r="C46" s="71"/>
      <c r="D46" s="73"/>
      <c r="E46" s="73"/>
      <c r="F46" s="73"/>
      <c r="G46" s="73"/>
      <c r="H46" s="73"/>
      <c r="I46" s="73"/>
      <c r="J46" s="73"/>
      <c r="K46" s="73"/>
      <c r="L46" s="74"/>
      <c r="M46" s="74"/>
    </row>
    <row r="47" spans="1:13" ht="14.25" customHeight="1" thickBot="1" x14ac:dyDescent="0.3">
      <c r="A47" s="75"/>
      <c r="B47" s="76"/>
    </row>
    <row r="48" spans="1:13" ht="14.25" customHeight="1" x14ac:dyDescent="0.25">
      <c r="A48" s="676" t="s">
        <v>31</v>
      </c>
      <c r="B48" s="678" t="s">
        <v>32</v>
      </c>
      <c r="C48" s="680" t="s">
        <v>5</v>
      </c>
      <c r="D48" s="682" t="s">
        <v>33</v>
      </c>
      <c r="E48" s="77" t="s">
        <v>7</v>
      </c>
      <c r="F48" s="78"/>
      <c r="G48" s="78"/>
      <c r="H48" s="78"/>
      <c r="I48" s="78"/>
      <c r="J48" s="78"/>
      <c r="K48" s="79"/>
    </row>
    <row r="49" spans="1:14" s="10" customFormat="1" ht="117" customHeight="1" x14ac:dyDescent="0.25">
      <c r="A49" s="677"/>
      <c r="B49" s="679"/>
      <c r="C49" s="681"/>
      <c r="D49" s="683"/>
      <c r="E49" s="80" t="s">
        <v>14</v>
      </c>
      <c r="F49" s="81" t="s">
        <v>15</v>
      </c>
      <c r="G49" s="81" t="s">
        <v>16</v>
      </c>
      <c r="H49" s="82" t="s">
        <v>17</v>
      </c>
      <c r="I49" s="82" t="s">
        <v>28</v>
      </c>
      <c r="J49" s="83" t="s">
        <v>19</v>
      </c>
      <c r="K49" s="84" t="s">
        <v>20</v>
      </c>
    </row>
    <row r="50" spans="1:14" ht="15" customHeight="1" x14ac:dyDescent="0.25">
      <c r="A50" s="630" t="s">
        <v>21</v>
      </c>
      <c r="B50" s="646"/>
      <c r="C50" s="29">
        <v>2014</v>
      </c>
      <c r="D50" s="85"/>
      <c r="E50" s="34"/>
      <c r="F50" s="31"/>
      <c r="G50" s="31"/>
      <c r="H50" s="31"/>
      <c r="I50" s="31"/>
      <c r="J50" s="31"/>
      <c r="K50" s="35"/>
    </row>
    <row r="51" spans="1:14" x14ac:dyDescent="0.25">
      <c r="A51" s="630"/>
      <c r="B51" s="646"/>
      <c r="C51" s="29">
        <v>2015</v>
      </c>
      <c r="D51" s="85"/>
      <c r="E51" s="34"/>
      <c r="F51" s="31"/>
      <c r="G51" s="31"/>
      <c r="H51" s="31"/>
      <c r="I51" s="31"/>
      <c r="J51" s="31"/>
      <c r="K51" s="35"/>
    </row>
    <row r="52" spans="1:14" x14ac:dyDescent="0.25">
      <c r="A52" s="630"/>
      <c r="B52" s="646"/>
      <c r="C52" s="29">
        <v>2016</v>
      </c>
      <c r="D52" s="85"/>
      <c r="E52" s="34"/>
      <c r="F52" s="31"/>
      <c r="G52" s="31"/>
      <c r="H52" s="31"/>
      <c r="I52" s="31"/>
      <c r="J52" s="31"/>
      <c r="K52" s="35"/>
    </row>
    <row r="53" spans="1:14" x14ac:dyDescent="0.25">
      <c r="A53" s="630"/>
      <c r="B53" s="646"/>
      <c r="C53" s="29">
        <v>2017</v>
      </c>
      <c r="D53" s="86"/>
      <c r="E53" s="39"/>
      <c r="F53" s="37"/>
      <c r="G53" s="37"/>
      <c r="H53" s="37"/>
      <c r="I53" s="37"/>
      <c r="J53" s="37"/>
      <c r="K53" s="40"/>
    </row>
    <row r="54" spans="1:14" x14ac:dyDescent="0.25">
      <c r="A54" s="630"/>
      <c r="B54" s="646"/>
      <c r="C54" s="29">
        <v>2018</v>
      </c>
      <c r="D54" s="85"/>
      <c r="E54" s="34"/>
      <c r="F54" s="31"/>
      <c r="G54" s="31"/>
      <c r="H54" s="31"/>
      <c r="I54" s="31"/>
      <c r="J54" s="31"/>
      <c r="K54" s="35"/>
    </row>
    <row r="55" spans="1:14" x14ac:dyDescent="0.25">
      <c r="A55" s="630"/>
      <c r="B55" s="646"/>
      <c r="C55" s="29">
        <v>2019</v>
      </c>
      <c r="D55" s="85"/>
      <c r="E55" s="34"/>
      <c r="F55" s="31"/>
      <c r="G55" s="31"/>
      <c r="H55" s="31"/>
      <c r="I55" s="31"/>
      <c r="J55" s="31"/>
      <c r="K55" s="35"/>
    </row>
    <row r="56" spans="1:14" x14ac:dyDescent="0.25">
      <c r="A56" s="630"/>
      <c r="B56" s="646"/>
      <c r="C56" s="29">
        <v>2020</v>
      </c>
      <c r="D56" s="85"/>
      <c r="E56" s="34"/>
      <c r="F56" s="31"/>
      <c r="G56" s="31"/>
      <c r="H56" s="31"/>
      <c r="I56" s="31"/>
      <c r="J56" s="31"/>
      <c r="K56" s="35"/>
    </row>
    <row r="57" spans="1:14" ht="94.9" customHeight="1" thickBot="1" x14ac:dyDescent="0.3">
      <c r="A57" s="647"/>
      <c r="B57" s="648"/>
      <c r="C57" s="41" t="s">
        <v>13</v>
      </c>
      <c r="D57" s="87">
        <f t="shared" ref="D57:I57" si="5">SUM(D50:D56)</f>
        <v>0</v>
      </c>
      <c r="E57" s="46">
        <f t="shared" si="5"/>
        <v>0</v>
      </c>
      <c r="F57" s="43">
        <f t="shared" si="5"/>
        <v>0</v>
      </c>
      <c r="G57" s="43">
        <f t="shared" si="5"/>
        <v>0</v>
      </c>
      <c r="H57" s="43">
        <f t="shared" si="5"/>
        <v>0</v>
      </c>
      <c r="I57" s="43">
        <f t="shared" si="5"/>
        <v>0</v>
      </c>
      <c r="J57" s="43">
        <f>SUM(J50:J56)</f>
        <v>0</v>
      </c>
      <c r="K57" s="47">
        <f>SUM(K50:K56)</f>
        <v>0</v>
      </c>
    </row>
    <row r="58" spans="1:14" x14ac:dyDescent="0.25">
      <c r="B58" s="9"/>
    </row>
    <row r="59" spans="1:14" ht="21" x14ac:dyDescent="0.35">
      <c r="A59" s="88" t="s">
        <v>34</v>
      </c>
      <c r="B59" s="89"/>
      <c r="C59" s="88"/>
      <c r="D59" s="90"/>
      <c r="E59" s="90"/>
      <c r="F59" s="90"/>
      <c r="G59" s="90"/>
      <c r="H59" s="90"/>
      <c r="I59" s="90"/>
      <c r="J59" s="90"/>
      <c r="K59" s="90"/>
      <c r="L59" s="90"/>
      <c r="M59" s="10"/>
    </row>
    <row r="60" spans="1:14" ht="15" customHeight="1" thickBot="1" x14ac:dyDescent="0.4">
      <c r="A60" s="91"/>
      <c r="B60" s="76"/>
      <c r="M60" s="10"/>
    </row>
    <row r="61" spans="1:14" s="10" customFormat="1" x14ac:dyDescent="0.25">
      <c r="A61" s="665" t="s">
        <v>35</v>
      </c>
      <c r="B61" s="657" t="s">
        <v>36</v>
      </c>
      <c r="C61" s="666" t="s">
        <v>5</v>
      </c>
      <c r="D61" s="92"/>
      <c r="E61" s="93"/>
      <c r="F61" s="94" t="s">
        <v>37</v>
      </c>
      <c r="G61" s="95"/>
      <c r="H61" s="95"/>
      <c r="I61" s="95"/>
      <c r="J61" s="95"/>
      <c r="K61" s="95"/>
      <c r="L61" s="96"/>
      <c r="N61" s="97"/>
    </row>
    <row r="62" spans="1:14" s="10" customFormat="1" ht="90" customHeight="1" x14ac:dyDescent="0.25">
      <c r="A62" s="656"/>
      <c r="B62" s="658"/>
      <c r="C62" s="667"/>
      <c r="D62" s="98" t="s">
        <v>38</v>
      </c>
      <c r="E62" s="99" t="s">
        <v>39</v>
      </c>
      <c r="F62" s="100" t="s">
        <v>14</v>
      </c>
      <c r="G62" s="101" t="s">
        <v>15</v>
      </c>
      <c r="H62" s="101" t="s">
        <v>16</v>
      </c>
      <c r="I62" s="102" t="s">
        <v>17</v>
      </c>
      <c r="J62" s="102" t="s">
        <v>28</v>
      </c>
      <c r="K62" s="103" t="s">
        <v>19</v>
      </c>
      <c r="L62" s="104" t="s">
        <v>20</v>
      </c>
    </row>
    <row r="63" spans="1:14" x14ac:dyDescent="0.25">
      <c r="A63" s="630" t="s">
        <v>21</v>
      </c>
      <c r="B63" s="646"/>
      <c r="C63" s="29">
        <v>2014</v>
      </c>
      <c r="D63" s="30"/>
      <c r="E63" s="31"/>
      <c r="F63" s="34"/>
      <c r="G63" s="31"/>
      <c r="H63" s="31"/>
      <c r="I63" s="31"/>
      <c r="J63" s="31"/>
      <c r="K63" s="31"/>
      <c r="L63" s="35"/>
      <c r="M63" s="10"/>
    </row>
    <row r="64" spans="1:14" x14ac:dyDescent="0.25">
      <c r="A64" s="630"/>
      <c r="B64" s="646"/>
      <c r="C64" s="29">
        <v>2015</v>
      </c>
      <c r="D64" s="30"/>
      <c r="E64" s="31"/>
      <c r="F64" s="34"/>
      <c r="G64" s="31"/>
      <c r="H64" s="31"/>
      <c r="I64" s="31"/>
      <c r="J64" s="31"/>
      <c r="K64" s="31"/>
      <c r="L64" s="35"/>
      <c r="M64" s="10"/>
    </row>
    <row r="65" spans="1:13" x14ac:dyDescent="0.25">
      <c r="A65" s="630"/>
      <c r="B65" s="646"/>
      <c r="C65" s="29">
        <v>2016</v>
      </c>
      <c r="D65" s="30"/>
      <c r="E65" s="31"/>
      <c r="F65" s="34"/>
      <c r="G65" s="31"/>
      <c r="H65" s="31"/>
      <c r="I65" s="31"/>
      <c r="J65" s="31"/>
      <c r="K65" s="31"/>
      <c r="L65" s="35"/>
      <c r="M65" s="10"/>
    </row>
    <row r="66" spans="1:13" x14ac:dyDescent="0.25">
      <c r="A66" s="630"/>
      <c r="B66" s="646"/>
      <c r="C66" s="29">
        <v>2017</v>
      </c>
      <c r="D66" s="36"/>
      <c r="E66" s="37"/>
      <c r="F66" s="39"/>
      <c r="G66" s="37"/>
      <c r="H66" s="37"/>
      <c r="I66" s="37"/>
      <c r="J66" s="37"/>
      <c r="K66" s="37"/>
      <c r="L66" s="40"/>
      <c r="M66" s="10"/>
    </row>
    <row r="67" spans="1:13" x14ac:dyDescent="0.25">
      <c r="A67" s="630"/>
      <c r="B67" s="646"/>
      <c r="C67" s="29">
        <v>2018</v>
      </c>
      <c r="D67" s="30"/>
      <c r="E67" s="31"/>
      <c r="F67" s="34"/>
      <c r="G67" s="31"/>
      <c r="H67" s="31"/>
      <c r="I67" s="31"/>
      <c r="J67" s="31"/>
      <c r="K67" s="31"/>
      <c r="L67" s="35"/>
      <c r="M67" s="10"/>
    </row>
    <row r="68" spans="1:13" x14ac:dyDescent="0.25">
      <c r="A68" s="630"/>
      <c r="B68" s="646"/>
      <c r="C68" s="29">
        <v>2019</v>
      </c>
      <c r="D68" s="30"/>
      <c r="E68" s="31"/>
      <c r="F68" s="34"/>
      <c r="G68" s="31"/>
      <c r="H68" s="31"/>
      <c r="I68" s="31"/>
      <c r="J68" s="31"/>
      <c r="K68" s="31"/>
      <c r="L68" s="35"/>
      <c r="M68" s="10"/>
    </row>
    <row r="69" spans="1:13" x14ac:dyDescent="0.25">
      <c r="A69" s="630"/>
      <c r="B69" s="646"/>
      <c r="C69" s="29">
        <v>2020</v>
      </c>
      <c r="D69" s="30"/>
      <c r="E69" s="31"/>
      <c r="F69" s="34"/>
      <c r="G69" s="31"/>
      <c r="H69" s="31"/>
      <c r="I69" s="31"/>
      <c r="J69" s="31"/>
      <c r="K69" s="31"/>
      <c r="L69" s="35"/>
      <c r="M69" s="10"/>
    </row>
    <row r="70" spans="1:13" ht="33" customHeight="1" thickBot="1" x14ac:dyDescent="0.3">
      <c r="A70" s="647"/>
      <c r="B70" s="648"/>
      <c r="C70" s="41" t="s">
        <v>13</v>
      </c>
      <c r="D70" s="42">
        <f t="shared" ref="D70:K70" si="6">SUM(D63:D69)</f>
        <v>0</v>
      </c>
      <c r="E70" s="43">
        <f t="shared" si="6"/>
        <v>0</v>
      </c>
      <c r="F70" s="46">
        <f t="shared" si="6"/>
        <v>0</v>
      </c>
      <c r="G70" s="43">
        <f t="shared" si="6"/>
        <v>0</v>
      </c>
      <c r="H70" s="43">
        <f t="shared" si="6"/>
        <v>0</v>
      </c>
      <c r="I70" s="43">
        <f t="shared" si="6"/>
        <v>0</v>
      </c>
      <c r="J70" s="43">
        <f t="shared" si="6"/>
        <v>0</v>
      </c>
      <c r="K70" s="43">
        <f t="shared" si="6"/>
        <v>0</v>
      </c>
      <c r="L70" s="47">
        <f>SUM(L63:L69)</f>
        <v>0</v>
      </c>
      <c r="M70" s="10"/>
    </row>
    <row r="71" spans="1:13" ht="15.75" thickBot="1" x14ac:dyDescent="0.3">
      <c r="A71" s="105"/>
      <c r="B71" s="106"/>
      <c r="D71" s="48"/>
    </row>
    <row r="72" spans="1:13" s="10" customFormat="1" ht="18.95" customHeight="1" x14ac:dyDescent="0.25">
      <c r="A72" s="665" t="s">
        <v>40</v>
      </c>
      <c r="B72" s="657" t="s">
        <v>41</v>
      </c>
      <c r="C72" s="666" t="s">
        <v>5</v>
      </c>
      <c r="D72" s="663" t="s">
        <v>42</v>
      </c>
      <c r="E72" s="94" t="s">
        <v>43</v>
      </c>
      <c r="F72" s="95"/>
      <c r="G72" s="95"/>
      <c r="H72" s="95"/>
      <c r="I72" s="95"/>
      <c r="J72" s="95"/>
      <c r="K72" s="96"/>
      <c r="L72"/>
      <c r="M72" s="97"/>
    </row>
    <row r="73" spans="1:13" s="10" customFormat="1" ht="93.75" customHeight="1" x14ac:dyDescent="0.25">
      <c r="A73" s="656"/>
      <c r="B73" s="658"/>
      <c r="C73" s="667"/>
      <c r="D73" s="664"/>
      <c r="E73" s="100" t="s">
        <v>14</v>
      </c>
      <c r="F73" s="227" t="s">
        <v>15</v>
      </c>
      <c r="G73" s="101" t="s">
        <v>16</v>
      </c>
      <c r="H73" s="102" t="s">
        <v>17</v>
      </c>
      <c r="I73" s="102" t="s">
        <v>28</v>
      </c>
      <c r="J73" s="103" t="s">
        <v>19</v>
      </c>
      <c r="K73" s="104" t="s">
        <v>20</v>
      </c>
      <c r="L73"/>
    </row>
    <row r="74" spans="1:13" ht="15" customHeight="1" x14ac:dyDescent="0.25">
      <c r="A74" s="630" t="s">
        <v>21</v>
      </c>
      <c r="B74" s="646"/>
      <c r="C74" s="29">
        <v>2014</v>
      </c>
      <c r="D74" s="31"/>
      <c r="E74" s="34"/>
      <c r="F74" s="31"/>
      <c r="G74" s="31"/>
      <c r="H74" s="31"/>
      <c r="I74" s="31"/>
      <c r="J74" s="31"/>
      <c r="K74" s="35"/>
    </row>
    <row r="75" spans="1:13" x14ac:dyDescent="0.25">
      <c r="A75" s="630"/>
      <c r="B75" s="646"/>
      <c r="C75" s="29">
        <v>2015</v>
      </c>
      <c r="D75" s="31"/>
      <c r="E75" s="34"/>
      <c r="F75" s="31"/>
      <c r="G75" s="31"/>
      <c r="H75" s="31"/>
      <c r="I75" s="31"/>
      <c r="J75" s="31"/>
      <c r="K75" s="35"/>
    </row>
    <row r="76" spans="1:13" x14ac:dyDescent="0.25">
      <c r="A76" s="630"/>
      <c r="B76" s="646"/>
      <c r="C76" s="29">
        <v>2016</v>
      </c>
      <c r="D76" s="31"/>
      <c r="E76" s="34"/>
      <c r="F76" s="31"/>
      <c r="G76" s="31"/>
      <c r="H76" s="31"/>
      <c r="I76" s="31"/>
      <c r="J76" s="31"/>
      <c r="K76" s="35"/>
    </row>
    <row r="77" spans="1:13" x14ac:dyDescent="0.25">
      <c r="A77" s="630"/>
      <c r="B77" s="646"/>
      <c r="C77" s="29">
        <v>2017</v>
      </c>
      <c r="D77" s="37"/>
      <c r="E77" s="39"/>
      <c r="F77" s="37"/>
      <c r="G77" s="37"/>
      <c r="H77" s="37"/>
      <c r="I77" s="37"/>
      <c r="J77" s="37"/>
      <c r="K77" s="40"/>
    </row>
    <row r="78" spans="1:13" x14ac:dyDescent="0.25">
      <c r="A78" s="630"/>
      <c r="B78" s="646"/>
      <c r="C78" s="29">
        <v>2018</v>
      </c>
      <c r="D78" s="31"/>
      <c r="E78" s="34"/>
      <c r="F78" s="31"/>
      <c r="G78" s="31"/>
      <c r="H78" s="31"/>
      <c r="I78" s="31"/>
      <c r="J78" s="31"/>
      <c r="K78" s="35"/>
    </row>
    <row r="79" spans="1:13" x14ac:dyDescent="0.25">
      <c r="A79" s="630"/>
      <c r="B79" s="646"/>
      <c r="C79" s="29">
        <v>2019</v>
      </c>
      <c r="D79" s="31"/>
      <c r="E79" s="34"/>
      <c r="F79" s="31"/>
      <c r="G79" s="31"/>
      <c r="H79" s="31"/>
      <c r="I79" s="31"/>
      <c r="J79" s="31"/>
      <c r="K79" s="35"/>
    </row>
    <row r="80" spans="1:13" x14ac:dyDescent="0.25">
      <c r="A80" s="630"/>
      <c r="B80" s="646"/>
      <c r="C80" s="29">
        <v>2020</v>
      </c>
      <c r="D80" s="31"/>
      <c r="E80" s="34"/>
      <c r="F80" s="31"/>
      <c r="G80" s="31"/>
      <c r="H80" s="31"/>
      <c r="I80" s="31"/>
      <c r="J80" s="31"/>
      <c r="K80" s="35"/>
    </row>
    <row r="81" spans="1:14" ht="42" customHeight="1" thickBot="1" x14ac:dyDescent="0.3">
      <c r="A81" s="647"/>
      <c r="B81" s="648"/>
      <c r="C81" s="41" t="s">
        <v>13</v>
      </c>
      <c r="D81" s="43">
        <f t="shared" ref="D81:J81" si="7">SUM(D74:D80)</f>
        <v>0</v>
      </c>
      <c r="E81" s="46">
        <f t="shared" si="7"/>
        <v>0</v>
      </c>
      <c r="F81" s="43">
        <f t="shared" si="7"/>
        <v>0</v>
      </c>
      <c r="G81" s="43">
        <f t="shared" si="7"/>
        <v>0</v>
      </c>
      <c r="H81" s="43">
        <f t="shared" si="7"/>
        <v>0</v>
      </c>
      <c r="I81" s="43">
        <f t="shared" si="7"/>
        <v>0</v>
      </c>
      <c r="J81" s="43">
        <f t="shared" si="7"/>
        <v>0</v>
      </c>
      <c r="K81" s="47">
        <f>SUM(K74:K80)</f>
        <v>0</v>
      </c>
    </row>
    <row r="82" spans="1:14" ht="15" customHeight="1" thickBot="1" x14ac:dyDescent="0.4">
      <c r="A82" s="91"/>
      <c r="B82" s="76"/>
    </row>
    <row r="83" spans="1:14" ht="24.95" customHeight="1" x14ac:dyDescent="0.25">
      <c r="A83" s="665" t="s">
        <v>44</v>
      </c>
      <c r="B83" s="657" t="s">
        <v>41</v>
      </c>
      <c r="C83" s="666" t="s">
        <v>5</v>
      </c>
      <c r="D83" s="668" t="s">
        <v>45</v>
      </c>
      <c r="E83" s="94" t="s">
        <v>46</v>
      </c>
      <c r="F83" s="95"/>
      <c r="G83" s="95"/>
      <c r="H83" s="95"/>
      <c r="I83" s="95"/>
      <c r="J83" s="95"/>
      <c r="K83" s="96"/>
      <c r="L83" s="10"/>
    </row>
    <row r="84" spans="1:14" s="10" customFormat="1" ht="93.75" customHeight="1" x14ac:dyDescent="0.25">
      <c r="A84" s="656"/>
      <c r="B84" s="658"/>
      <c r="C84" s="667"/>
      <c r="D84" s="669"/>
      <c r="E84" s="100" t="s">
        <v>14</v>
      </c>
      <c r="F84" s="101" t="s">
        <v>15</v>
      </c>
      <c r="G84" s="101" t="s">
        <v>16</v>
      </c>
      <c r="H84" s="102" t="s">
        <v>17</v>
      </c>
      <c r="I84" s="102" t="s">
        <v>28</v>
      </c>
      <c r="J84" s="103" t="s">
        <v>19</v>
      </c>
      <c r="K84" s="104" t="s">
        <v>20</v>
      </c>
      <c r="L84"/>
    </row>
    <row r="85" spans="1:14" s="10" customFormat="1" ht="18" customHeight="1" x14ac:dyDescent="0.25">
      <c r="A85" s="630" t="s">
        <v>21</v>
      </c>
      <c r="B85" s="646"/>
      <c r="C85" s="29">
        <v>2014</v>
      </c>
      <c r="D85" s="31"/>
      <c r="E85" s="34"/>
      <c r="F85" s="31"/>
      <c r="G85" s="31"/>
      <c r="H85" s="31"/>
      <c r="I85" s="31"/>
      <c r="J85" s="31"/>
      <c r="K85" s="35"/>
      <c r="L85"/>
    </row>
    <row r="86" spans="1:14" ht="15.95" customHeight="1" x14ac:dyDescent="0.25">
      <c r="A86" s="630"/>
      <c r="B86" s="646"/>
      <c r="C86" s="29">
        <v>2015</v>
      </c>
      <c r="D86" s="31"/>
      <c r="E86" s="34"/>
      <c r="F86" s="31"/>
      <c r="G86" s="31"/>
      <c r="H86" s="31"/>
      <c r="I86" s="31"/>
      <c r="J86" s="31"/>
      <c r="K86" s="35"/>
    </row>
    <row r="87" spans="1:14" x14ac:dyDescent="0.25">
      <c r="A87" s="630"/>
      <c r="B87" s="646"/>
      <c r="C87" s="29">
        <v>2016</v>
      </c>
      <c r="D87" s="31"/>
      <c r="E87" s="34"/>
      <c r="F87" s="31"/>
      <c r="G87" s="31"/>
      <c r="H87" s="31"/>
      <c r="I87" s="31"/>
      <c r="J87" s="31"/>
      <c r="K87" s="35"/>
    </row>
    <row r="88" spans="1:14" x14ac:dyDescent="0.25">
      <c r="A88" s="630"/>
      <c r="B88" s="646"/>
      <c r="C88" s="29">
        <v>2017</v>
      </c>
      <c r="D88" s="37"/>
      <c r="E88" s="39"/>
      <c r="F88" s="37"/>
      <c r="G88" s="37"/>
      <c r="H88" s="37"/>
      <c r="I88" s="37"/>
      <c r="J88" s="37"/>
      <c r="K88" s="40"/>
    </row>
    <row r="89" spans="1:14" x14ac:dyDescent="0.25">
      <c r="A89" s="630"/>
      <c r="B89" s="646"/>
      <c r="C89" s="29">
        <v>2018</v>
      </c>
      <c r="D89" s="31"/>
      <c r="E89" s="34"/>
      <c r="F89" s="31"/>
      <c r="G89" s="31"/>
      <c r="H89" s="31"/>
      <c r="I89" s="31"/>
      <c r="J89" s="31"/>
      <c r="K89" s="35"/>
      <c r="L89" s="10"/>
    </row>
    <row r="90" spans="1:14" x14ac:dyDescent="0.25">
      <c r="A90" s="630"/>
      <c r="B90" s="646"/>
      <c r="C90" s="29">
        <v>2019</v>
      </c>
      <c r="D90" s="31"/>
      <c r="E90" s="34"/>
      <c r="F90" s="31"/>
      <c r="G90" s="31"/>
      <c r="H90" s="31"/>
      <c r="I90" s="31"/>
      <c r="J90" s="31"/>
      <c r="K90" s="35"/>
    </row>
    <row r="91" spans="1:14" x14ac:dyDescent="0.25">
      <c r="A91" s="630"/>
      <c r="B91" s="646"/>
      <c r="C91" s="29">
        <v>2020</v>
      </c>
      <c r="D91" s="31"/>
      <c r="E91" s="34"/>
      <c r="F91" s="31"/>
      <c r="G91" s="31"/>
      <c r="H91" s="31"/>
      <c r="I91" s="31"/>
      <c r="J91" s="31"/>
      <c r="K91" s="35"/>
    </row>
    <row r="92" spans="1:14" ht="18.95" customHeight="1" thickBot="1" x14ac:dyDescent="0.3">
      <c r="A92" s="647"/>
      <c r="B92" s="648"/>
      <c r="C92" s="41" t="s">
        <v>13</v>
      </c>
      <c r="D92" s="43">
        <f t="shared" ref="D92:J92" si="8">SUM(D85:D91)</f>
        <v>0</v>
      </c>
      <c r="E92" s="46">
        <f t="shared" si="8"/>
        <v>0</v>
      </c>
      <c r="F92" s="43">
        <f t="shared" si="8"/>
        <v>0</v>
      </c>
      <c r="G92" s="43">
        <f t="shared" si="8"/>
        <v>0</v>
      </c>
      <c r="H92" s="43">
        <f t="shared" si="8"/>
        <v>0</v>
      </c>
      <c r="I92" s="43">
        <f t="shared" si="8"/>
        <v>0</v>
      </c>
      <c r="J92" s="43">
        <f t="shared" si="8"/>
        <v>0</v>
      </c>
      <c r="K92" s="47">
        <f>SUM(K85:K91)</f>
        <v>0</v>
      </c>
    </row>
    <row r="93" spans="1:14" ht="18.75" customHeight="1" thickBot="1" x14ac:dyDescent="0.4">
      <c r="A93" s="91"/>
      <c r="B93" s="76"/>
    </row>
    <row r="94" spans="1:14" x14ac:dyDescent="0.25">
      <c r="A94" s="655" t="s">
        <v>47</v>
      </c>
      <c r="B94" s="657" t="s">
        <v>48</v>
      </c>
      <c r="C94" s="499" t="s">
        <v>5</v>
      </c>
      <c r="D94" s="108" t="s">
        <v>49</v>
      </c>
      <c r="E94" s="109"/>
      <c r="F94" s="109"/>
      <c r="G94" s="110"/>
      <c r="H94" s="10"/>
      <c r="I94" s="10"/>
      <c r="J94" s="10"/>
      <c r="K94" s="10"/>
    </row>
    <row r="95" spans="1:14" ht="64.5" x14ac:dyDescent="0.25">
      <c r="A95" s="656"/>
      <c r="B95" s="658"/>
      <c r="C95" s="500"/>
      <c r="D95" s="98" t="s">
        <v>50</v>
      </c>
      <c r="E95" s="99" t="s">
        <v>51</v>
      </c>
      <c r="F95" s="99" t="s">
        <v>52</v>
      </c>
      <c r="G95" s="112" t="s">
        <v>13</v>
      </c>
      <c r="H95" s="10"/>
      <c r="I95" s="10"/>
      <c r="J95" s="10"/>
      <c r="K95" s="10"/>
      <c r="L95" s="10"/>
      <c r="M95" s="10"/>
      <c r="N95" s="10"/>
    </row>
    <row r="96" spans="1:14" s="10" customFormat="1" ht="12" customHeight="1" x14ac:dyDescent="0.25">
      <c r="A96" s="630" t="s">
        <v>21</v>
      </c>
      <c r="B96" s="646"/>
      <c r="C96" s="29">
        <v>2015</v>
      </c>
      <c r="D96" s="30"/>
      <c r="E96" s="31"/>
      <c r="F96" s="31"/>
      <c r="G96" s="33">
        <f t="shared" ref="G96:G101" si="9">SUM(D96:F96)</f>
        <v>0</v>
      </c>
      <c r="H96"/>
      <c r="I96"/>
      <c r="J96"/>
      <c r="K96"/>
    </row>
    <row r="97" spans="1:14" s="10" customFormat="1" ht="16.5" customHeight="1" x14ac:dyDescent="0.25">
      <c r="A97" s="630"/>
      <c r="B97" s="646"/>
      <c r="C97" s="29">
        <v>2016</v>
      </c>
      <c r="D97" s="30"/>
      <c r="E97" s="31"/>
      <c r="F97" s="31"/>
      <c r="G97" s="33">
        <f t="shared" si="9"/>
        <v>0</v>
      </c>
      <c r="H97"/>
      <c r="I97"/>
      <c r="J97"/>
      <c r="K97"/>
      <c r="L97"/>
      <c r="M97"/>
      <c r="N97"/>
    </row>
    <row r="98" spans="1:14" x14ac:dyDescent="0.25">
      <c r="A98" s="630"/>
      <c r="B98" s="646"/>
      <c r="C98" s="29">
        <v>2017</v>
      </c>
      <c r="D98" s="36"/>
      <c r="E98" s="37"/>
      <c r="F98" s="37"/>
      <c r="G98" s="33">
        <f t="shared" si="9"/>
        <v>0</v>
      </c>
    </row>
    <row r="99" spans="1:14" x14ac:dyDescent="0.25">
      <c r="A99" s="630"/>
      <c r="B99" s="646"/>
      <c r="C99" s="29">
        <v>2018</v>
      </c>
      <c r="D99" s="30"/>
      <c r="E99" s="31"/>
      <c r="F99" s="31"/>
      <c r="G99" s="33">
        <f t="shared" si="9"/>
        <v>0</v>
      </c>
    </row>
    <row r="100" spans="1:14" x14ac:dyDescent="0.25">
      <c r="A100" s="630"/>
      <c r="B100" s="646"/>
      <c r="C100" s="29">
        <v>2019</v>
      </c>
      <c r="D100" s="30"/>
      <c r="E100" s="31"/>
      <c r="F100" s="31"/>
      <c r="G100" s="33">
        <f t="shared" si="9"/>
        <v>0</v>
      </c>
    </row>
    <row r="101" spans="1:14" x14ac:dyDescent="0.25">
      <c r="A101" s="630"/>
      <c r="B101" s="646"/>
      <c r="C101" s="29">
        <v>2020</v>
      </c>
      <c r="D101" s="30"/>
      <c r="E101" s="31"/>
      <c r="F101" s="31"/>
      <c r="G101" s="33">
        <f t="shared" si="9"/>
        <v>0</v>
      </c>
    </row>
    <row r="102" spans="1:14" ht="15.75" thickBot="1" x14ac:dyDescent="0.3">
      <c r="A102" s="647"/>
      <c r="B102" s="648"/>
      <c r="C102" s="41" t="s">
        <v>13</v>
      </c>
      <c r="D102" s="42">
        <f>SUM(D96:D101)</f>
        <v>0</v>
      </c>
      <c r="E102" s="43">
        <f>SUM(E96:E101)</f>
        <v>0</v>
      </c>
      <c r="F102" s="43">
        <f>SUM(F96:F101)</f>
        <v>0</v>
      </c>
      <c r="G102" s="113">
        <f>SUM(G95:G101)</f>
        <v>0</v>
      </c>
    </row>
    <row r="103" spans="1:14" x14ac:dyDescent="0.25">
      <c r="A103" s="106"/>
      <c r="B103" s="114"/>
      <c r="C103" s="48"/>
      <c r="D103" s="48"/>
      <c r="J103" s="75"/>
    </row>
    <row r="104" spans="1:14" ht="21" x14ac:dyDescent="0.35">
      <c r="A104" s="115" t="s">
        <v>53</v>
      </c>
      <c r="B104" s="116"/>
      <c r="C104" s="115"/>
      <c r="D104" s="117"/>
      <c r="E104" s="117"/>
      <c r="F104" s="117"/>
      <c r="G104" s="117"/>
      <c r="H104" s="117"/>
      <c r="I104" s="117"/>
      <c r="J104" s="117"/>
      <c r="K104" s="117"/>
      <c r="L104" s="117"/>
    </row>
    <row r="105" spans="1:14" ht="15.75" thickBot="1" x14ac:dyDescent="0.3">
      <c r="B105" s="9"/>
    </row>
    <row r="106" spans="1:14" s="10" customFormat="1" ht="47.25" customHeight="1" x14ac:dyDescent="0.25">
      <c r="A106" s="659" t="s">
        <v>54</v>
      </c>
      <c r="B106" s="661" t="s">
        <v>55</v>
      </c>
      <c r="C106" s="644" t="s">
        <v>5</v>
      </c>
      <c r="D106" s="118" t="s">
        <v>56</v>
      </c>
      <c r="E106" s="118"/>
      <c r="F106" s="119"/>
      <c r="G106" s="119"/>
      <c r="H106" s="120" t="s">
        <v>57</v>
      </c>
      <c r="I106" s="118"/>
      <c r="J106" s="121"/>
    </row>
    <row r="107" spans="1:14" s="10" customFormat="1" ht="87.75" customHeight="1" x14ac:dyDescent="0.25">
      <c r="A107" s="660"/>
      <c r="B107" s="662"/>
      <c r="C107" s="645"/>
      <c r="D107" s="122" t="s">
        <v>58</v>
      </c>
      <c r="E107" s="123" t="s">
        <v>59</v>
      </c>
      <c r="F107" s="124" t="s">
        <v>60</v>
      </c>
      <c r="G107" s="125" t="s">
        <v>61</v>
      </c>
      <c r="H107" s="122" t="s">
        <v>62</v>
      </c>
      <c r="I107" s="123" t="s">
        <v>63</v>
      </c>
      <c r="J107" s="126" t="s">
        <v>64</v>
      </c>
    </row>
    <row r="108" spans="1:14" x14ac:dyDescent="0.25">
      <c r="A108" s="630" t="s">
        <v>21</v>
      </c>
      <c r="B108" s="646"/>
      <c r="C108" s="127">
        <v>2014</v>
      </c>
      <c r="D108" s="30"/>
      <c r="E108" s="31"/>
      <c r="F108" s="128"/>
      <c r="G108" s="129">
        <f>SUM(D108:F108)</f>
        <v>0</v>
      </c>
      <c r="H108" s="30"/>
      <c r="I108" s="31"/>
      <c r="J108" s="35"/>
    </row>
    <row r="109" spans="1:14" x14ac:dyDescent="0.25">
      <c r="A109" s="630"/>
      <c r="B109" s="646"/>
      <c r="C109" s="127">
        <v>2015</v>
      </c>
      <c r="D109" s="30"/>
      <c r="E109" s="31"/>
      <c r="F109" s="128"/>
      <c r="G109" s="129">
        <f t="shared" ref="G109:G114" si="10">SUM(D109:F109)</f>
        <v>0</v>
      </c>
      <c r="H109" s="30"/>
      <c r="I109" s="31"/>
      <c r="J109" s="35"/>
    </row>
    <row r="110" spans="1:14" x14ac:dyDescent="0.25">
      <c r="A110" s="630"/>
      <c r="B110" s="646"/>
      <c r="C110" s="127">
        <v>2016</v>
      </c>
      <c r="D110" s="30"/>
      <c r="E110" s="31"/>
      <c r="F110" s="128"/>
      <c r="G110" s="129">
        <f t="shared" si="10"/>
        <v>0</v>
      </c>
      <c r="H110" s="30"/>
      <c r="I110" s="31"/>
      <c r="J110" s="35"/>
    </row>
    <row r="111" spans="1:14" x14ac:dyDescent="0.25">
      <c r="A111" s="630"/>
      <c r="B111" s="646"/>
      <c r="C111" s="127">
        <v>2017</v>
      </c>
      <c r="D111" s="36"/>
      <c r="E111" s="37"/>
      <c r="F111" s="130"/>
      <c r="G111" s="129">
        <f t="shared" si="10"/>
        <v>0</v>
      </c>
      <c r="H111" s="131"/>
      <c r="I111" s="132"/>
      <c r="J111" s="133"/>
    </row>
    <row r="112" spans="1:14" x14ac:dyDescent="0.25">
      <c r="A112" s="630"/>
      <c r="B112" s="646"/>
      <c r="C112" s="127">
        <v>2018</v>
      </c>
      <c r="D112" s="30"/>
      <c r="E112" s="31"/>
      <c r="F112" s="128"/>
      <c r="G112" s="129">
        <f t="shared" si="10"/>
        <v>0</v>
      </c>
      <c r="H112" s="30"/>
      <c r="I112" s="31"/>
      <c r="J112" s="35"/>
    </row>
    <row r="113" spans="1:19" x14ac:dyDescent="0.25">
      <c r="A113" s="630"/>
      <c r="B113" s="646"/>
      <c r="C113" s="127">
        <v>2019</v>
      </c>
      <c r="D113" s="30"/>
      <c r="E113" s="31"/>
      <c r="F113" s="128"/>
      <c r="G113" s="129">
        <f t="shared" si="10"/>
        <v>0</v>
      </c>
      <c r="H113" s="30"/>
      <c r="I113" s="31"/>
      <c r="J113" s="35"/>
    </row>
    <row r="114" spans="1:19" x14ac:dyDescent="0.25">
      <c r="A114" s="630"/>
      <c r="B114" s="646"/>
      <c r="C114" s="127">
        <v>2020</v>
      </c>
      <c r="D114" s="30"/>
      <c r="E114" s="31"/>
      <c r="F114" s="128"/>
      <c r="G114" s="129">
        <f t="shared" si="10"/>
        <v>0</v>
      </c>
      <c r="H114" s="30"/>
      <c r="I114" s="31"/>
      <c r="J114" s="35"/>
    </row>
    <row r="115" spans="1:19" ht="30.6" customHeight="1" thickBot="1" x14ac:dyDescent="0.3">
      <c r="A115" s="647"/>
      <c r="B115" s="648"/>
      <c r="C115" s="134" t="s">
        <v>13</v>
      </c>
      <c r="D115" s="42">
        <f t="shared" ref="D115:J115" si="11">SUM(D108:D114)</f>
        <v>0</v>
      </c>
      <c r="E115" s="43">
        <f t="shared" si="11"/>
        <v>0</v>
      </c>
      <c r="F115" s="135">
        <f t="shared" si="11"/>
        <v>0</v>
      </c>
      <c r="G115" s="135">
        <f t="shared" si="11"/>
        <v>0</v>
      </c>
      <c r="H115" s="42">
        <f t="shared" si="11"/>
        <v>0</v>
      </c>
      <c r="I115" s="43">
        <f t="shared" si="11"/>
        <v>0</v>
      </c>
      <c r="J115" s="136">
        <f t="shared" si="11"/>
        <v>0</v>
      </c>
    </row>
    <row r="116" spans="1:19" ht="17.100000000000001" customHeight="1" thickBot="1" x14ac:dyDescent="0.3">
      <c r="A116" s="137"/>
      <c r="B116" s="114"/>
      <c r="C116" s="138"/>
      <c r="D116" s="139"/>
      <c r="H116" s="140"/>
      <c r="K116" s="75"/>
    </row>
    <row r="117" spans="1:19" s="10" customFormat="1" ht="78" customHeight="1" x14ac:dyDescent="0.3">
      <c r="A117" s="141" t="s">
        <v>65</v>
      </c>
      <c r="B117" s="501" t="s">
        <v>36</v>
      </c>
      <c r="C117" s="143" t="s">
        <v>5</v>
      </c>
      <c r="D117" s="144" t="s">
        <v>66</v>
      </c>
      <c r="E117" s="145" t="s">
        <v>67</v>
      </c>
      <c r="F117" s="145" t="s">
        <v>68</v>
      </c>
      <c r="G117" s="145" t="s">
        <v>69</v>
      </c>
      <c r="H117" s="145" t="s">
        <v>70</v>
      </c>
      <c r="I117" s="146" t="s">
        <v>71</v>
      </c>
      <c r="J117" s="147" t="s">
        <v>72</v>
      </c>
      <c r="K117" s="147" t="s">
        <v>73</v>
      </c>
    </row>
    <row r="118" spans="1:19" x14ac:dyDescent="0.25">
      <c r="A118" s="630" t="s">
        <v>21</v>
      </c>
      <c r="B118" s="646"/>
      <c r="C118" s="29">
        <v>2014</v>
      </c>
      <c r="D118" s="34"/>
      <c r="E118" s="31"/>
      <c r="F118" s="31"/>
      <c r="G118" s="31"/>
      <c r="H118" s="31"/>
      <c r="I118" s="35"/>
      <c r="J118" s="148">
        <f t="shared" ref="J118:K124" si="12">D118+F118+H118</f>
        <v>0</v>
      </c>
      <c r="K118" s="148">
        <f t="shared" si="12"/>
        <v>0</v>
      </c>
    </row>
    <row r="119" spans="1:19" x14ac:dyDescent="0.25">
      <c r="A119" s="630"/>
      <c r="B119" s="646"/>
      <c r="C119" s="29">
        <v>2015</v>
      </c>
      <c r="D119" s="34"/>
      <c r="E119" s="31"/>
      <c r="F119" s="31"/>
      <c r="G119" s="31"/>
      <c r="H119" s="31"/>
      <c r="I119" s="35"/>
      <c r="J119" s="148">
        <f t="shared" si="12"/>
        <v>0</v>
      </c>
      <c r="K119" s="148">
        <f t="shared" si="12"/>
        <v>0</v>
      </c>
    </row>
    <row r="120" spans="1:19" x14ac:dyDescent="0.25">
      <c r="A120" s="630"/>
      <c r="B120" s="646"/>
      <c r="C120" s="29">
        <v>2016</v>
      </c>
      <c r="D120" s="34"/>
      <c r="E120" s="31"/>
      <c r="F120" s="31"/>
      <c r="G120" s="31"/>
      <c r="H120" s="31"/>
      <c r="I120" s="35"/>
      <c r="J120" s="148">
        <f t="shared" si="12"/>
        <v>0</v>
      </c>
      <c r="K120" s="148">
        <f t="shared" si="12"/>
        <v>0</v>
      </c>
    </row>
    <row r="121" spans="1:19" x14ac:dyDescent="0.25">
      <c r="A121" s="630"/>
      <c r="B121" s="646"/>
      <c r="C121" s="29">
        <v>2017</v>
      </c>
      <c r="D121" s="39"/>
      <c r="E121" s="37"/>
      <c r="F121" s="37"/>
      <c r="G121" s="37"/>
      <c r="H121" s="37"/>
      <c r="I121" s="40"/>
      <c r="J121" s="148">
        <f t="shared" si="12"/>
        <v>0</v>
      </c>
      <c r="K121" s="148">
        <f t="shared" si="12"/>
        <v>0</v>
      </c>
    </row>
    <row r="122" spans="1:19" x14ac:dyDescent="0.25">
      <c r="A122" s="630"/>
      <c r="B122" s="646"/>
      <c r="C122" s="29">
        <v>2018</v>
      </c>
      <c r="D122" s="34"/>
      <c r="E122" s="31"/>
      <c r="F122" s="31"/>
      <c r="G122" s="31"/>
      <c r="H122" s="31"/>
      <c r="I122" s="35"/>
      <c r="J122" s="148">
        <f t="shared" si="12"/>
        <v>0</v>
      </c>
      <c r="K122" s="148">
        <f t="shared" si="12"/>
        <v>0</v>
      </c>
    </row>
    <row r="123" spans="1:19" x14ac:dyDescent="0.25">
      <c r="A123" s="630"/>
      <c r="B123" s="646"/>
      <c r="C123" s="29">
        <v>2019</v>
      </c>
      <c r="D123" s="34"/>
      <c r="E123" s="31"/>
      <c r="F123" s="31"/>
      <c r="G123" s="31"/>
      <c r="H123" s="31"/>
      <c r="I123" s="35"/>
      <c r="J123" s="148">
        <f t="shared" si="12"/>
        <v>0</v>
      </c>
      <c r="K123" s="148">
        <f t="shared" si="12"/>
        <v>0</v>
      </c>
    </row>
    <row r="124" spans="1:19" x14ac:dyDescent="0.25">
      <c r="A124" s="630"/>
      <c r="B124" s="646"/>
      <c r="C124" s="29">
        <v>2020</v>
      </c>
      <c r="D124" s="34"/>
      <c r="E124" s="31"/>
      <c r="F124" s="31"/>
      <c r="G124" s="31"/>
      <c r="H124" s="31"/>
      <c r="I124" s="35"/>
      <c r="J124" s="148">
        <f t="shared" si="12"/>
        <v>0</v>
      </c>
      <c r="K124" s="148">
        <f t="shared" si="12"/>
        <v>0</v>
      </c>
    </row>
    <row r="125" spans="1:19" ht="51" customHeight="1" thickBot="1" x14ac:dyDescent="0.3">
      <c r="A125" s="647"/>
      <c r="B125" s="648"/>
      <c r="C125" s="41" t="s">
        <v>13</v>
      </c>
      <c r="D125" s="43">
        <f t="shared" ref="D125" si="13">SUM(D118:D124)</f>
        <v>0</v>
      </c>
      <c r="E125" s="43">
        <f>SUM(E118:E124)</f>
        <v>0</v>
      </c>
      <c r="F125" s="43">
        <f t="shared" ref="F125:I125" si="14">SUM(F118:F124)</f>
        <v>0</v>
      </c>
      <c r="G125" s="43">
        <f t="shared" si="14"/>
        <v>0</v>
      </c>
      <c r="H125" s="43">
        <f t="shared" si="14"/>
        <v>0</v>
      </c>
      <c r="I125" s="43">
        <f t="shared" si="14"/>
        <v>0</v>
      </c>
      <c r="J125" s="47">
        <f>SUM(J118:J124)</f>
        <v>0</v>
      </c>
      <c r="K125" s="47">
        <f>SUM(K118:K124)</f>
        <v>0</v>
      </c>
    </row>
    <row r="126" spans="1:19" ht="18.95" customHeight="1" x14ac:dyDescent="0.25">
      <c r="A126" s="149"/>
      <c r="B126" s="114"/>
      <c r="C126" s="48"/>
      <c r="D126" s="48"/>
      <c r="S126" s="75"/>
    </row>
    <row r="127" spans="1:19" ht="21" x14ac:dyDescent="0.35">
      <c r="A127" s="150" t="s">
        <v>74</v>
      </c>
      <c r="B127" s="151"/>
      <c r="C127" s="150"/>
      <c r="D127" s="152"/>
      <c r="E127" s="152"/>
      <c r="F127" s="152"/>
      <c r="G127" s="152"/>
      <c r="H127" s="152"/>
      <c r="I127" s="152"/>
      <c r="J127" s="152"/>
      <c r="K127" s="152"/>
      <c r="L127" s="152"/>
      <c r="M127" s="152"/>
      <c r="N127" s="152"/>
      <c r="O127" s="152"/>
    </row>
    <row r="128" spans="1:19" ht="21.75" thickBot="1" x14ac:dyDescent="0.4">
      <c r="A128" s="91"/>
      <c r="B128" s="76"/>
    </row>
    <row r="129" spans="1:15" s="10" customFormat="1" ht="27" customHeight="1" x14ac:dyDescent="0.25">
      <c r="A129" s="649" t="s">
        <v>75</v>
      </c>
      <c r="B129" s="651" t="s">
        <v>36</v>
      </c>
      <c r="C129" s="653" t="s">
        <v>76</v>
      </c>
      <c r="D129" s="153" t="s">
        <v>77</v>
      </c>
      <c r="E129" s="154"/>
      <c r="F129" s="154"/>
      <c r="G129" s="155"/>
      <c r="H129" s="156"/>
      <c r="I129" s="627" t="s">
        <v>7</v>
      </c>
      <c r="J129" s="628"/>
      <c r="K129" s="628"/>
      <c r="L129" s="628"/>
      <c r="M129" s="628"/>
      <c r="N129" s="628"/>
      <c r="O129" s="629"/>
    </row>
    <row r="130" spans="1:15" s="10" customFormat="1" ht="110.25" customHeight="1" x14ac:dyDescent="0.25">
      <c r="A130" s="650"/>
      <c r="B130" s="652"/>
      <c r="C130" s="654"/>
      <c r="D130" s="157" t="s">
        <v>78</v>
      </c>
      <c r="E130" s="158" t="s">
        <v>79</v>
      </c>
      <c r="F130" s="158" t="s">
        <v>80</v>
      </c>
      <c r="G130" s="159" t="s">
        <v>81</v>
      </c>
      <c r="H130" s="160" t="s">
        <v>82</v>
      </c>
      <c r="I130" s="161" t="s">
        <v>14</v>
      </c>
      <c r="J130" s="161" t="s">
        <v>15</v>
      </c>
      <c r="K130" s="158" t="s">
        <v>16</v>
      </c>
      <c r="L130" s="157" t="s">
        <v>17</v>
      </c>
      <c r="M130" s="157" t="s">
        <v>28</v>
      </c>
      <c r="N130" s="158" t="s">
        <v>19</v>
      </c>
      <c r="O130" s="162" t="s">
        <v>20</v>
      </c>
    </row>
    <row r="131" spans="1:15" ht="15" customHeight="1" x14ac:dyDescent="0.25">
      <c r="A131" s="632"/>
      <c r="B131" s="631"/>
      <c r="C131" s="29">
        <v>2014</v>
      </c>
      <c r="D131" s="30"/>
      <c r="E131" s="31"/>
      <c r="F131" s="31"/>
      <c r="G131" s="129">
        <f>SUM(D131:F131)</f>
        <v>0</v>
      </c>
      <c r="H131" s="85"/>
      <c r="I131" s="34"/>
      <c r="J131" s="31"/>
      <c r="K131" s="31"/>
      <c r="L131" s="31"/>
      <c r="M131" s="31"/>
      <c r="N131" s="31"/>
      <c r="O131" s="35"/>
    </row>
    <row r="132" spans="1:15" x14ac:dyDescent="0.25">
      <c r="A132" s="632"/>
      <c r="B132" s="631"/>
      <c r="C132" s="29">
        <v>2015</v>
      </c>
      <c r="D132" s="30"/>
      <c r="E132" s="31"/>
      <c r="F132" s="31"/>
      <c r="G132" s="129">
        <f t="shared" ref="G132:G137" si="15">SUM(D132:F132)</f>
        <v>0</v>
      </c>
      <c r="H132" s="85"/>
      <c r="I132" s="34"/>
      <c r="J132" s="31"/>
      <c r="K132" s="31"/>
      <c r="L132" s="31"/>
      <c r="M132" s="31"/>
      <c r="N132" s="31"/>
      <c r="O132" s="35"/>
    </row>
    <row r="133" spans="1:15" x14ac:dyDescent="0.25">
      <c r="A133" s="632"/>
      <c r="B133" s="631"/>
      <c r="C133" s="29">
        <v>2016</v>
      </c>
      <c r="D133" s="30"/>
      <c r="E133" s="31"/>
      <c r="F133" s="31"/>
      <c r="G133" s="129">
        <f t="shared" si="15"/>
        <v>0</v>
      </c>
      <c r="H133" s="85"/>
      <c r="I133" s="34"/>
      <c r="J133" s="31"/>
      <c r="K133" s="31"/>
      <c r="L133" s="31"/>
      <c r="M133" s="31"/>
      <c r="N133" s="31"/>
      <c r="O133" s="35"/>
    </row>
    <row r="134" spans="1:15" x14ac:dyDescent="0.25">
      <c r="A134" s="632"/>
      <c r="B134" s="631"/>
      <c r="C134" s="29">
        <v>2017</v>
      </c>
      <c r="D134" s="36"/>
      <c r="E134" s="37"/>
      <c r="F134" s="37"/>
      <c r="G134" s="129">
        <f t="shared" si="15"/>
        <v>0</v>
      </c>
      <c r="H134" s="85"/>
      <c r="I134" s="39"/>
      <c r="J134" s="37"/>
      <c r="K134" s="37"/>
      <c r="L134" s="37"/>
      <c r="M134" s="37"/>
      <c r="N134" s="37"/>
      <c r="O134" s="40"/>
    </row>
    <row r="135" spans="1:15" x14ac:dyDescent="0.25">
      <c r="A135" s="632"/>
      <c r="B135" s="631"/>
      <c r="C135" s="29">
        <v>2018</v>
      </c>
      <c r="D135" s="30"/>
      <c r="E135" s="31"/>
      <c r="F135" s="31"/>
      <c r="G135" s="129">
        <f t="shared" si="15"/>
        <v>0</v>
      </c>
      <c r="H135" s="85"/>
      <c r="I135" s="34"/>
      <c r="J135" s="31"/>
      <c r="K135" s="31"/>
      <c r="L135" s="31"/>
      <c r="M135" s="31"/>
      <c r="N135" s="31"/>
      <c r="O135" s="35"/>
    </row>
    <row r="136" spans="1:15" x14ac:dyDescent="0.25">
      <c r="A136" s="632"/>
      <c r="B136" s="631"/>
      <c r="C136" s="29">
        <v>2019</v>
      </c>
      <c r="D136" s="30"/>
      <c r="E136" s="31"/>
      <c r="F136" s="31"/>
      <c r="G136" s="129">
        <f t="shared" si="15"/>
        <v>0</v>
      </c>
      <c r="H136" s="85"/>
      <c r="I136" s="34"/>
      <c r="J136" s="31"/>
      <c r="K136" s="31"/>
      <c r="L136" s="31"/>
      <c r="M136" s="31"/>
      <c r="N136" s="31"/>
      <c r="O136" s="35"/>
    </row>
    <row r="137" spans="1:15" x14ac:dyDescent="0.25">
      <c r="A137" s="632"/>
      <c r="B137" s="631"/>
      <c r="C137" s="29">
        <v>2020</v>
      </c>
      <c r="D137" s="30">
        <v>7</v>
      </c>
      <c r="E137" s="31">
        <v>2</v>
      </c>
      <c r="F137" s="31"/>
      <c r="G137" s="129">
        <f t="shared" si="15"/>
        <v>9</v>
      </c>
      <c r="H137" s="85">
        <v>18</v>
      </c>
      <c r="I137" s="34">
        <v>4</v>
      </c>
      <c r="J137" s="31">
        <v>4</v>
      </c>
      <c r="K137" s="31"/>
      <c r="L137" s="31"/>
      <c r="M137" s="31">
        <v>1</v>
      </c>
      <c r="N137" s="31"/>
      <c r="O137" s="35"/>
    </row>
    <row r="138" spans="1:15" ht="36" customHeight="1" thickBot="1" x14ac:dyDescent="0.3">
      <c r="A138" s="633"/>
      <c r="B138" s="634"/>
      <c r="C138" s="41" t="s">
        <v>13</v>
      </c>
      <c r="D138" s="42">
        <f>SUM(D131:D137)</f>
        <v>7</v>
      </c>
      <c r="E138" s="43">
        <f>SUM(E131:E137)</f>
        <v>2</v>
      </c>
      <c r="F138" s="43">
        <f>SUM(F131:F137)</f>
        <v>0</v>
      </c>
      <c r="G138" s="135">
        <f t="shared" ref="G138:O138" si="16">SUM(G131:G137)</f>
        <v>9</v>
      </c>
      <c r="H138" s="163">
        <f t="shared" si="16"/>
        <v>18</v>
      </c>
      <c r="I138" s="46">
        <f t="shared" si="16"/>
        <v>4</v>
      </c>
      <c r="J138" s="43">
        <f t="shared" si="16"/>
        <v>4</v>
      </c>
      <c r="K138" s="43">
        <f t="shared" si="16"/>
        <v>0</v>
      </c>
      <c r="L138" s="43">
        <f t="shared" si="16"/>
        <v>0</v>
      </c>
      <c r="M138" s="43">
        <f t="shared" si="16"/>
        <v>1</v>
      </c>
      <c r="N138" s="43">
        <f t="shared" si="16"/>
        <v>0</v>
      </c>
      <c r="O138" s="47">
        <f t="shared" si="16"/>
        <v>0</v>
      </c>
    </row>
    <row r="139" spans="1:15" ht="15.75" thickBot="1" x14ac:dyDescent="0.3">
      <c r="B139" s="9"/>
    </row>
    <row r="140" spans="1:15" ht="19.5" customHeight="1" x14ac:dyDescent="0.25">
      <c r="A140" s="635" t="s">
        <v>83</v>
      </c>
      <c r="B140" s="637" t="s">
        <v>84</v>
      </c>
      <c r="C140" s="639" t="s">
        <v>5</v>
      </c>
      <c r="D140" s="639" t="s">
        <v>77</v>
      </c>
      <c r="E140" s="639"/>
      <c r="F140" s="639"/>
      <c r="G140" s="641"/>
      <c r="H140" s="642" t="s">
        <v>85</v>
      </c>
      <c r="I140" s="639"/>
      <c r="J140" s="639"/>
      <c r="K140" s="639"/>
      <c r="L140" s="643"/>
    </row>
    <row r="141" spans="1:15" ht="102.75" x14ac:dyDescent="0.25">
      <c r="A141" s="636"/>
      <c r="B141" s="638"/>
      <c r="C141" s="640"/>
      <c r="D141" s="164" t="s">
        <v>86</v>
      </c>
      <c r="E141" s="165" t="s">
        <v>87</v>
      </c>
      <c r="F141" s="164" t="s">
        <v>88</v>
      </c>
      <c r="G141" s="166" t="s">
        <v>89</v>
      </c>
      <c r="H141" s="167" t="s">
        <v>90</v>
      </c>
      <c r="I141" s="164" t="s">
        <v>91</v>
      </c>
      <c r="J141" s="164" t="s">
        <v>92</v>
      </c>
      <c r="K141" s="164" t="s">
        <v>93</v>
      </c>
      <c r="L141" s="168" t="s">
        <v>94</v>
      </c>
    </row>
    <row r="142" spans="1:15" ht="15" customHeight="1" x14ac:dyDescent="0.25">
      <c r="A142" s="709" t="s">
        <v>350</v>
      </c>
      <c r="B142" s="710"/>
      <c r="C142" s="169">
        <v>2014</v>
      </c>
      <c r="D142" s="170"/>
      <c r="E142" s="67"/>
      <c r="F142" s="67"/>
      <c r="G142" s="171">
        <f>SUM(D142:F142)</f>
        <v>0</v>
      </c>
      <c r="H142" s="66"/>
      <c r="I142" s="67"/>
      <c r="J142" s="67"/>
      <c r="K142" s="67"/>
      <c r="L142" s="68"/>
    </row>
    <row r="143" spans="1:15" x14ac:dyDescent="0.25">
      <c r="A143" s="630"/>
      <c r="B143" s="646"/>
      <c r="C143" s="29">
        <v>2015</v>
      </c>
      <c r="D143" s="30"/>
      <c r="E143" s="31"/>
      <c r="F143" s="31"/>
      <c r="G143" s="171">
        <f t="shared" ref="G143:G148" si="17">SUM(D143:F143)</f>
        <v>0</v>
      </c>
      <c r="H143" s="34"/>
      <c r="I143" s="31"/>
      <c r="J143" s="31"/>
      <c r="K143" s="31"/>
      <c r="L143" s="35"/>
    </row>
    <row r="144" spans="1:15" x14ac:dyDescent="0.25">
      <c r="A144" s="630"/>
      <c r="B144" s="646"/>
      <c r="C144" s="29">
        <v>2016</v>
      </c>
      <c r="D144" s="30"/>
      <c r="E144" s="31"/>
      <c r="F144" s="31"/>
      <c r="G144" s="171">
        <f t="shared" si="17"/>
        <v>0</v>
      </c>
      <c r="H144" s="34"/>
      <c r="I144" s="31"/>
      <c r="J144" s="31"/>
      <c r="K144" s="31"/>
      <c r="L144" s="35"/>
    </row>
    <row r="145" spans="1:12" x14ac:dyDescent="0.25">
      <c r="A145" s="630"/>
      <c r="B145" s="646"/>
      <c r="C145" s="29">
        <v>2017</v>
      </c>
      <c r="D145" s="36"/>
      <c r="E145" s="37"/>
      <c r="F145" s="37"/>
      <c r="G145" s="171">
        <f t="shared" si="17"/>
        <v>0</v>
      </c>
      <c r="H145" s="39"/>
      <c r="I145" s="37"/>
      <c r="J145" s="37"/>
      <c r="K145" s="37"/>
      <c r="L145" s="40"/>
    </row>
    <row r="146" spans="1:12" x14ac:dyDescent="0.25">
      <c r="A146" s="630"/>
      <c r="B146" s="646"/>
      <c r="C146" s="29">
        <v>2018</v>
      </c>
      <c r="D146" s="30"/>
      <c r="E146" s="31"/>
      <c r="F146" s="31"/>
      <c r="G146" s="171">
        <f t="shared" si="17"/>
        <v>0</v>
      </c>
      <c r="H146" s="34"/>
      <c r="I146" s="31"/>
      <c r="J146" s="31"/>
      <c r="K146" s="31"/>
      <c r="L146" s="35"/>
    </row>
    <row r="147" spans="1:12" x14ac:dyDescent="0.25">
      <c r="A147" s="630"/>
      <c r="B147" s="646"/>
      <c r="C147" s="29">
        <v>2019</v>
      </c>
      <c r="D147" s="30"/>
      <c r="E147" s="31"/>
      <c r="F147" s="31"/>
      <c r="G147" s="171">
        <f t="shared" si="17"/>
        <v>0</v>
      </c>
      <c r="H147" s="34"/>
      <c r="I147" s="31"/>
      <c r="J147" s="31"/>
      <c r="K147" s="31"/>
      <c r="L147" s="35"/>
    </row>
    <row r="148" spans="1:12" x14ac:dyDescent="0.25">
      <c r="A148" s="630"/>
      <c r="B148" s="646"/>
      <c r="C148" s="29">
        <v>2020</v>
      </c>
      <c r="D148" s="30">
        <v>434</v>
      </c>
      <c r="E148" s="31">
        <v>50</v>
      </c>
      <c r="F148" s="31"/>
      <c r="G148" s="171">
        <f t="shared" si="17"/>
        <v>484</v>
      </c>
      <c r="H148" s="34">
        <v>1</v>
      </c>
      <c r="I148" s="31"/>
      <c r="J148" s="31">
        <v>64</v>
      </c>
      <c r="K148" s="31"/>
      <c r="L148" s="35">
        <v>419</v>
      </c>
    </row>
    <row r="149" spans="1:12" ht="15.75" thickBot="1" x14ac:dyDescent="0.3">
      <c r="A149" s="647"/>
      <c r="B149" s="648"/>
      <c r="C149" s="41" t="s">
        <v>13</v>
      </c>
      <c r="D149" s="42">
        <f t="shared" ref="D149:L149" si="18">SUM(D142:D148)</f>
        <v>434</v>
      </c>
      <c r="E149" s="43">
        <f t="shared" si="18"/>
        <v>50</v>
      </c>
      <c r="F149" s="43">
        <f t="shared" si="18"/>
        <v>0</v>
      </c>
      <c r="G149" s="45">
        <f t="shared" si="18"/>
        <v>484</v>
      </c>
      <c r="H149" s="46">
        <f t="shared" si="18"/>
        <v>1</v>
      </c>
      <c r="I149" s="43">
        <f t="shared" si="18"/>
        <v>0</v>
      </c>
      <c r="J149" s="43">
        <f t="shared" si="18"/>
        <v>64</v>
      </c>
      <c r="K149" s="43">
        <f t="shared" si="18"/>
        <v>0</v>
      </c>
      <c r="L149" s="47">
        <f t="shared" si="18"/>
        <v>419</v>
      </c>
    </row>
    <row r="150" spans="1:12" x14ac:dyDescent="0.25">
      <c r="B150" s="9"/>
    </row>
    <row r="151" spans="1:12" x14ac:dyDescent="0.25">
      <c r="B151" s="9"/>
    </row>
    <row r="152" spans="1:12" ht="21" x14ac:dyDescent="0.35">
      <c r="A152" s="172" t="s">
        <v>95</v>
      </c>
      <c r="B152" s="55"/>
      <c r="C152" s="54"/>
      <c r="D152" s="56"/>
      <c r="E152" s="56"/>
      <c r="F152" s="56"/>
      <c r="G152" s="56"/>
      <c r="H152" s="56"/>
      <c r="I152" s="56"/>
      <c r="J152" s="56"/>
      <c r="K152" s="56"/>
      <c r="L152" s="56"/>
    </row>
    <row r="153" spans="1:12" ht="15.75" thickBot="1" x14ac:dyDescent="0.3">
      <c r="A153" s="75"/>
      <c r="B153" s="76"/>
    </row>
    <row r="154" spans="1:12" s="10" customFormat="1" ht="65.25" x14ac:dyDescent="0.3">
      <c r="A154" s="173" t="s">
        <v>96</v>
      </c>
      <c r="B154" s="174" t="s">
        <v>97</v>
      </c>
      <c r="C154" s="175" t="s">
        <v>98</v>
      </c>
      <c r="D154" s="176" t="s">
        <v>99</v>
      </c>
      <c r="E154" s="177" t="s">
        <v>100</v>
      </c>
      <c r="F154" s="177" t="s">
        <v>101</v>
      </c>
      <c r="G154" s="178" t="s">
        <v>102</v>
      </c>
    </row>
    <row r="155" spans="1:12" ht="15" customHeight="1" x14ac:dyDescent="0.25">
      <c r="A155" s="623" t="s">
        <v>21</v>
      </c>
      <c r="B155" s="624"/>
      <c r="C155" s="29">
        <v>2014</v>
      </c>
      <c r="D155" s="30"/>
      <c r="E155" s="31"/>
      <c r="F155" s="31"/>
      <c r="G155" s="35"/>
    </row>
    <row r="156" spans="1:12" x14ac:dyDescent="0.25">
      <c r="A156" s="623"/>
      <c r="B156" s="624"/>
      <c r="C156" s="29">
        <v>2015</v>
      </c>
      <c r="D156" s="30"/>
      <c r="E156" s="31"/>
      <c r="F156" s="31"/>
      <c r="G156" s="35"/>
    </row>
    <row r="157" spans="1:12" x14ac:dyDescent="0.25">
      <c r="A157" s="623"/>
      <c r="B157" s="624"/>
      <c r="C157" s="29">
        <v>2016</v>
      </c>
      <c r="D157" s="30"/>
      <c r="E157" s="31"/>
      <c r="F157" s="31"/>
      <c r="G157" s="35"/>
    </row>
    <row r="158" spans="1:12" x14ac:dyDescent="0.25">
      <c r="A158" s="623"/>
      <c r="B158" s="624"/>
      <c r="C158" s="29">
        <v>2017</v>
      </c>
      <c r="D158" s="36"/>
      <c r="E158" s="37"/>
      <c r="F158" s="37"/>
      <c r="G158" s="40"/>
    </row>
    <row r="159" spans="1:12" x14ac:dyDescent="0.25">
      <c r="A159" s="623"/>
      <c r="B159" s="624"/>
      <c r="C159" s="29">
        <v>2018</v>
      </c>
      <c r="D159" s="30"/>
      <c r="E159" s="31"/>
      <c r="F159" s="31"/>
      <c r="G159" s="35"/>
    </row>
    <row r="160" spans="1:12" x14ac:dyDescent="0.25">
      <c r="A160" s="623"/>
      <c r="B160" s="624"/>
      <c r="C160" s="29">
        <v>2019</v>
      </c>
      <c r="D160" s="30"/>
      <c r="E160" s="31"/>
      <c r="F160" s="31"/>
      <c r="G160" s="35"/>
    </row>
    <row r="161" spans="1:9" x14ac:dyDescent="0.25">
      <c r="A161" s="623"/>
      <c r="B161" s="624"/>
      <c r="C161" s="29">
        <v>2020</v>
      </c>
      <c r="D161" s="179"/>
      <c r="E161" s="180"/>
      <c r="F161" s="180"/>
      <c r="G161" s="181"/>
    </row>
    <row r="162" spans="1:9" ht="15.75" thickBot="1" x14ac:dyDescent="0.3">
      <c r="A162" s="625"/>
      <c r="B162" s="626"/>
      <c r="C162" s="41" t="s">
        <v>13</v>
      </c>
      <c r="D162" s="42">
        <f>SUM(D155:D161)</f>
        <v>0</v>
      </c>
      <c r="E162" s="42">
        <f t="shared" ref="E162:G162" si="19">SUM(E155:E161)</f>
        <v>0</v>
      </c>
      <c r="F162" s="42">
        <f t="shared" si="19"/>
        <v>0</v>
      </c>
      <c r="G162" s="47">
        <f t="shared" si="19"/>
        <v>0</v>
      </c>
    </row>
    <row r="163" spans="1:9" x14ac:dyDescent="0.25">
      <c r="B163" s="9"/>
    </row>
    <row r="164" spans="1:9" ht="15.75" thickBot="1" x14ac:dyDescent="0.3">
      <c r="B164" s="9"/>
    </row>
    <row r="165" spans="1:9" ht="18.75" x14ac:dyDescent="0.3">
      <c r="A165" s="182" t="s">
        <v>103</v>
      </c>
      <c r="B165" s="183" t="s">
        <v>104</v>
      </c>
      <c r="C165" s="184">
        <v>2014</v>
      </c>
      <c r="D165" s="184">
        <v>2015</v>
      </c>
      <c r="E165" s="184">
        <v>2016</v>
      </c>
      <c r="F165" s="184">
        <v>2017</v>
      </c>
      <c r="G165" s="184">
        <v>2018</v>
      </c>
      <c r="H165" s="184">
        <v>2019</v>
      </c>
      <c r="I165" s="185">
        <v>2020</v>
      </c>
    </row>
    <row r="166" spans="1:9" ht="14.1" customHeight="1" x14ac:dyDescent="0.25">
      <c r="A166" s="186" t="s">
        <v>105</v>
      </c>
      <c r="B166" s="187"/>
      <c r="C166" s="188">
        <f>SUM(C167:C169)</f>
        <v>0</v>
      </c>
      <c r="D166" s="188">
        <f t="shared" ref="D166:I166" si="20">SUM(D167:D169)</f>
        <v>0</v>
      </c>
      <c r="E166" s="188">
        <f t="shared" si="20"/>
        <v>0</v>
      </c>
      <c r="F166" s="188">
        <f t="shared" si="20"/>
        <v>0</v>
      </c>
      <c r="G166" s="188">
        <f t="shared" si="20"/>
        <v>0</v>
      </c>
      <c r="H166" s="188">
        <f t="shared" si="20"/>
        <v>0</v>
      </c>
      <c r="I166" s="513">
        <f t="shared" si="20"/>
        <v>273560.51</v>
      </c>
    </row>
    <row r="167" spans="1:9" ht="15.75" x14ac:dyDescent="0.25">
      <c r="A167" s="190" t="s">
        <v>106</v>
      </c>
      <c r="B167" s="191"/>
      <c r="C167" s="65"/>
      <c r="D167" s="65"/>
      <c r="E167" s="65"/>
      <c r="F167" s="69"/>
      <c r="G167" s="65"/>
      <c r="H167" s="65"/>
      <c r="I167" s="514">
        <v>273560.51</v>
      </c>
    </row>
    <row r="168" spans="1:9" ht="15.75" x14ac:dyDescent="0.25">
      <c r="A168" s="190" t="s">
        <v>107</v>
      </c>
      <c r="B168" s="191"/>
      <c r="C168" s="65"/>
      <c r="D168" s="65"/>
      <c r="E168" s="65"/>
      <c r="F168" s="69"/>
      <c r="G168" s="65"/>
      <c r="H168" s="65"/>
      <c r="I168" s="193"/>
    </row>
    <row r="169" spans="1:9" ht="15.75" x14ac:dyDescent="0.25">
      <c r="A169" s="190" t="s">
        <v>108</v>
      </c>
      <c r="B169" s="191"/>
      <c r="C169" s="65"/>
      <c r="D169" s="65"/>
      <c r="E169" s="65"/>
      <c r="F169" s="69"/>
      <c r="G169" s="65"/>
      <c r="H169" s="65"/>
      <c r="I169" s="193"/>
    </row>
    <row r="170" spans="1:9" ht="123" customHeight="1" x14ac:dyDescent="0.25">
      <c r="A170" s="186" t="s">
        <v>109</v>
      </c>
      <c r="B170" s="191" t="s">
        <v>351</v>
      </c>
      <c r="C170" s="65"/>
      <c r="D170" s="65"/>
      <c r="E170" s="65"/>
      <c r="F170" s="69"/>
      <c r="G170" s="65"/>
      <c r="H170" s="65"/>
      <c r="I170" s="515">
        <v>190671.65</v>
      </c>
    </row>
    <row r="171" spans="1:9" ht="16.5" thickBot="1" x14ac:dyDescent="0.3">
      <c r="A171" s="195" t="s">
        <v>110</v>
      </c>
      <c r="B171" s="196"/>
      <c r="C171" s="197">
        <f t="shared" ref="C171:I171" si="21">C166+C170</f>
        <v>0</v>
      </c>
      <c r="D171" s="197">
        <f t="shared" si="21"/>
        <v>0</v>
      </c>
      <c r="E171" s="197">
        <f t="shared" si="21"/>
        <v>0</v>
      </c>
      <c r="F171" s="197">
        <f t="shared" si="21"/>
        <v>0</v>
      </c>
      <c r="G171" s="197">
        <f t="shared" si="21"/>
        <v>0</v>
      </c>
      <c r="H171" s="197">
        <f t="shared" si="21"/>
        <v>0</v>
      </c>
      <c r="I171" s="47">
        <f t="shared" si="21"/>
        <v>464232.16000000003</v>
      </c>
    </row>
  </sheetData>
  <mergeCells count="49">
    <mergeCell ref="A142:B149"/>
    <mergeCell ref="A155:B162"/>
    <mergeCell ref="I129:O129"/>
    <mergeCell ref="A131:B138"/>
    <mergeCell ref="A140:A141"/>
    <mergeCell ref="B140:B141"/>
    <mergeCell ref="C140:C141"/>
    <mergeCell ref="D140:G140"/>
    <mergeCell ref="H140:L140"/>
    <mergeCell ref="C106:C107"/>
    <mergeCell ref="A108:B115"/>
    <mergeCell ref="A118:B125"/>
    <mergeCell ref="A129:A130"/>
    <mergeCell ref="B129:B130"/>
    <mergeCell ref="C129:C130"/>
    <mergeCell ref="A85:B92"/>
    <mergeCell ref="A94:A95"/>
    <mergeCell ref="B94:B95"/>
    <mergeCell ref="A96:B102"/>
    <mergeCell ref="A106:A107"/>
    <mergeCell ref="B106:B107"/>
    <mergeCell ref="D72:D73"/>
    <mergeCell ref="A74:B81"/>
    <mergeCell ref="A83:A84"/>
    <mergeCell ref="B83:B84"/>
    <mergeCell ref="C83:C84"/>
    <mergeCell ref="D83:D84"/>
    <mergeCell ref="A72:A73"/>
    <mergeCell ref="B72:B73"/>
    <mergeCell ref="C72:C73"/>
    <mergeCell ref="A50:B57"/>
    <mergeCell ref="A61:A62"/>
    <mergeCell ref="B61:B62"/>
    <mergeCell ref="C61:C62"/>
    <mergeCell ref="A63:B70"/>
    <mergeCell ref="D34:D35"/>
    <mergeCell ref="A36:A43"/>
    <mergeCell ref="A48:A49"/>
    <mergeCell ref="B48:B49"/>
    <mergeCell ref="C48:C49"/>
    <mergeCell ref="D48:D49"/>
    <mergeCell ref="A34:A35"/>
    <mergeCell ref="B34:B35"/>
    <mergeCell ref="C34:C35"/>
    <mergeCell ref="B10:B11"/>
    <mergeCell ref="C10:C11"/>
    <mergeCell ref="A12:B19"/>
    <mergeCell ref="C21:C22"/>
    <mergeCell ref="A23:B30"/>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S171"/>
  <sheetViews>
    <sheetView topLeftCell="B1" workbookViewId="0">
      <selection activeCell="E19" sqref="E19"/>
    </sheetView>
  </sheetViews>
  <sheetFormatPr defaultColWidth="8.85546875" defaultRowHeight="15" x14ac:dyDescent="0.25"/>
  <cols>
    <col min="1" max="1" width="87.28515625" customWidth="1"/>
    <col min="2" max="2" width="29.42578125" customWidth="1"/>
    <col min="3" max="3" width="15.7109375" customWidth="1"/>
    <col min="4" max="4" width="16.140625" customWidth="1"/>
    <col min="5" max="5" width="15.28515625" customWidth="1"/>
    <col min="6" max="6" width="18.42578125" customWidth="1"/>
    <col min="7" max="7" width="15.85546875" customWidth="1"/>
    <col min="8" max="8" width="16" customWidth="1"/>
    <col min="9" max="9" width="16.42578125" customWidth="1"/>
    <col min="10" max="10" width="17" customWidth="1"/>
    <col min="11" max="11" width="16.85546875" customWidth="1"/>
    <col min="12" max="12" width="17" customWidth="1"/>
    <col min="13" max="13" width="15.42578125" customWidth="1"/>
    <col min="14" max="14" width="14.85546875" customWidth="1"/>
    <col min="15" max="15" width="13.140625" customWidth="1"/>
    <col min="16" max="17" width="11.85546875" customWidth="1"/>
    <col min="18" max="18" width="12" customWidth="1"/>
  </cols>
  <sheetData>
    <row r="1" spans="1:17" s="1" customFormat="1" ht="31.5" x14ac:dyDescent="0.5">
      <c r="A1" s="1" t="s">
        <v>0</v>
      </c>
    </row>
    <row r="2" spans="1:17" s="2" customFormat="1" ht="15.75" x14ac:dyDescent="0.25"/>
    <row r="3" spans="1:17" s="2" customFormat="1" ht="15.75" x14ac:dyDescent="0.25">
      <c r="A3" s="3" t="s">
        <v>1</v>
      </c>
    </row>
    <row r="4" spans="1:17" s="2" customFormat="1" ht="15.75" x14ac:dyDescent="0.25">
      <c r="A4" s="4" t="s">
        <v>352</v>
      </c>
    </row>
    <row r="5" spans="1:17" s="2" customFormat="1" ht="15.75" x14ac:dyDescent="0.25">
      <c r="A5" s="5" t="s">
        <v>2</v>
      </c>
    </row>
    <row r="6" spans="1:17" s="2" customFormat="1" ht="15.75" x14ac:dyDescent="0.25"/>
    <row r="8" spans="1:17" ht="21" x14ac:dyDescent="0.35">
      <c r="A8" s="6" t="s">
        <v>3</v>
      </c>
      <c r="B8" s="7"/>
      <c r="C8" s="8"/>
      <c r="D8" s="8"/>
      <c r="E8" s="8"/>
      <c r="F8" s="8"/>
      <c r="G8" s="8"/>
      <c r="H8" s="8"/>
      <c r="I8" s="8"/>
      <c r="J8" s="8"/>
      <c r="K8" s="8"/>
      <c r="L8" s="8"/>
      <c r="M8" s="8"/>
      <c r="N8" s="8"/>
    </row>
    <row r="9" spans="1:17" ht="15.75" thickBot="1" x14ac:dyDescent="0.3">
      <c r="B9" s="9"/>
      <c r="O9" s="10"/>
      <c r="P9" s="10"/>
    </row>
    <row r="10" spans="1:17" s="10" customFormat="1" ht="18.75" x14ac:dyDescent="0.3">
      <c r="A10" s="11"/>
      <c r="B10" s="690" t="s">
        <v>4</v>
      </c>
      <c r="C10" s="692" t="s">
        <v>5</v>
      </c>
      <c r="D10" s="12"/>
      <c r="E10" s="13"/>
      <c r="F10" s="14" t="s">
        <v>6</v>
      </c>
      <c r="G10" s="15"/>
      <c r="H10" s="16"/>
      <c r="I10" s="17" t="s">
        <v>7</v>
      </c>
      <c r="J10" s="13"/>
      <c r="K10" s="13"/>
      <c r="L10" s="13"/>
      <c r="M10" s="13"/>
      <c r="N10" s="13"/>
      <c r="O10" s="18"/>
    </row>
    <row r="11" spans="1:17" s="10" customFormat="1" ht="90" customHeight="1" x14ac:dyDescent="0.3">
      <c r="A11" s="19" t="s">
        <v>8</v>
      </c>
      <c r="B11" s="691"/>
      <c r="C11" s="693"/>
      <c r="D11" s="20" t="s">
        <v>9</v>
      </c>
      <c r="E11" s="21" t="s">
        <v>10</v>
      </c>
      <c r="F11" s="22" t="s">
        <v>11</v>
      </c>
      <c r="G11" s="23" t="s">
        <v>12</v>
      </c>
      <c r="H11" s="24" t="s">
        <v>13</v>
      </c>
      <c r="I11" s="25" t="s">
        <v>14</v>
      </c>
      <c r="J11" s="26" t="s">
        <v>15</v>
      </c>
      <c r="K11" s="26" t="s">
        <v>16</v>
      </c>
      <c r="L11" s="27" t="s">
        <v>17</v>
      </c>
      <c r="M11" s="27" t="s">
        <v>18</v>
      </c>
      <c r="N11" s="27" t="s">
        <v>19</v>
      </c>
      <c r="O11" s="28" t="s">
        <v>20</v>
      </c>
    </row>
    <row r="12" spans="1:17" ht="15" customHeight="1" x14ac:dyDescent="0.25">
      <c r="A12" s="630" t="s">
        <v>353</v>
      </c>
      <c r="B12" s="646"/>
      <c r="C12" s="29">
        <v>2014</v>
      </c>
      <c r="D12" s="30"/>
      <c r="E12" s="31"/>
      <c r="F12" s="31"/>
      <c r="G12" s="32"/>
      <c r="H12" s="33">
        <f>SUM(D12:G12)</f>
        <v>0</v>
      </c>
      <c r="I12" s="34"/>
      <c r="J12" s="31"/>
      <c r="K12" s="31"/>
      <c r="L12" s="31"/>
      <c r="M12" s="31"/>
      <c r="N12" s="31"/>
      <c r="O12" s="35"/>
      <c r="P12" s="10"/>
      <c r="Q12" s="10"/>
    </row>
    <row r="13" spans="1:17" x14ac:dyDescent="0.25">
      <c r="A13" s="630"/>
      <c r="B13" s="646"/>
      <c r="C13" s="29">
        <v>2015</v>
      </c>
      <c r="D13" s="30"/>
      <c r="E13" s="31"/>
      <c r="F13" s="31"/>
      <c r="G13" s="32"/>
      <c r="H13" s="33">
        <f t="shared" ref="H13:H18" si="0">SUM(D13:G13)</f>
        <v>0</v>
      </c>
      <c r="I13" s="34"/>
      <c r="J13" s="31"/>
      <c r="K13" s="31"/>
      <c r="L13" s="31"/>
      <c r="M13" s="31"/>
      <c r="N13" s="31"/>
      <c r="O13" s="35"/>
      <c r="P13" s="10"/>
      <c r="Q13" s="10"/>
    </row>
    <row r="14" spans="1:17" x14ac:dyDescent="0.25">
      <c r="A14" s="630"/>
      <c r="B14" s="646"/>
      <c r="C14" s="29">
        <v>2016</v>
      </c>
      <c r="D14" s="30"/>
      <c r="E14" s="31"/>
      <c r="F14" s="31"/>
      <c r="G14" s="32"/>
      <c r="H14" s="33">
        <f t="shared" si="0"/>
        <v>0</v>
      </c>
      <c r="I14" s="34"/>
      <c r="J14" s="31"/>
      <c r="K14" s="31"/>
      <c r="L14" s="31"/>
      <c r="M14" s="31"/>
      <c r="N14" s="31"/>
      <c r="O14" s="35"/>
      <c r="P14" s="10"/>
      <c r="Q14" s="10"/>
    </row>
    <row r="15" spans="1:17" x14ac:dyDescent="0.25">
      <c r="A15" s="630"/>
      <c r="B15" s="646"/>
      <c r="C15" s="29">
        <v>2017</v>
      </c>
      <c r="D15" s="36"/>
      <c r="E15" s="37"/>
      <c r="F15" s="37"/>
      <c r="G15" s="38"/>
      <c r="H15" s="33">
        <f t="shared" si="0"/>
        <v>0</v>
      </c>
      <c r="I15" s="39"/>
      <c r="J15" s="37"/>
      <c r="K15" s="37"/>
      <c r="L15" s="37"/>
      <c r="M15" s="37"/>
      <c r="N15" s="37"/>
      <c r="O15" s="40"/>
      <c r="P15" s="10"/>
      <c r="Q15" s="10"/>
    </row>
    <row r="16" spans="1:17" x14ac:dyDescent="0.25">
      <c r="A16" s="630"/>
      <c r="B16" s="646"/>
      <c r="C16" s="29">
        <v>2018</v>
      </c>
      <c r="D16" s="30"/>
      <c r="E16" s="31"/>
      <c r="F16" s="31"/>
      <c r="G16" s="32"/>
      <c r="H16" s="33">
        <f t="shared" si="0"/>
        <v>0</v>
      </c>
      <c r="I16" s="34"/>
      <c r="J16" s="31"/>
      <c r="K16" s="31"/>
      <c r="L16" s="31"/>
      <c r="M16" s="31"/>
      <c r="N16" s="31"/>
      <c r="O16" s="35"/>
      <c r="P16" s="10"/>
      <c r="Q16" s="10"/>
    </row>
    <row r="17" spans="1:17" x14ac:dyDescent="0.25">
      <c r="A17" s="630"/>
      <c r="B17" s="646"/>
      <c r="C17" s="29">
        <v>2019</v>
      </c>
      <c r="D17" s="30"/>
      <c r="E17" s="31"/>
      <c r="F17" s="31"/>
      <c r="G17" s="32"/>
      <c r="H17" s="33">
        <f t="shared" si="0"/>
        <v>0</v>
      </c>
      <c r="I17" s="34"/>
      <c r="J17" s="31"/>
      <c r="K17" s="31"/>
      <c r="L17" s="31"/>
      <c r="M17" s="31"/>
      <c r="N17" s="31"/>
      <c r="O17" s="35"/>
      <c r="P17" s="10"/>
      <c r="Q17" s="10"/>
    </row>
    <row r="18" spans="1:17" x14ac:dyDescent="0.25">
      <c r="A18" s="630"/>
      <c r="B18" s="646"/>
      <c r="C18" s="29">
        <v>2020</v>
      </c>
      <c r="D18" s="30">
        <v>10</v>
      </c>
      <c r="E18" s="31"/>
      <c r="F18" s="31"/>
      <c r="G18" s="32"/>
      <c r="H18" s="33">
        <f t="shared" si="0"/>
        <v>10</v>
      </c>
      <c r="I18" s="34">
        <v>10</v>
      </c>
      <c r="J18" s="31"/>
      <c r="K18" s="31"/>
      <c r="L18" s="31"/>
      <c r="M18" s="31"/>
      <c r="N18" s="31"/>
      <c r="O18" s="35"/>
      <c r="P18" s="10"/>
      <c r="Q18" s="10"/>
    </row>
    <row r="19" spans="1:17" ht="77.25" customHeight="1" thickBot="1" x14ac:dyDescent="0.3">
      <c r="A19" s="647"/>
      <c r="B19" s="648"/>
      <c r="C19" s="41" t="s">
        <v>13</v>
      </c>
      <c r="D19" s="42">
        <f>SUM(D12:D18)</f>
        <v>10</v>
      </c>
      <c r="E19" s="43">
        <f>SUM(E12:E18)</f>
        <v>0</v>
      </c>
      <c r="F19" s="43">
        <f>SUM(F12:F18)</f>
        <v>0</v>
      </c>
      <c r="G19" s="44"/>
      <c r="H19" s="45">
        <f>SUM(D19:G19)</f>
        <v>10</v>
      </c>
      <c r="I19" s="43">
        <f t="shared" ref="I19:O19" si="1">SUM(I12:I18)</f>
        <v>10</v>
      </c>
      <c r="J19" s="46">
        <f t="shared" si="1"/>
        <v>0</v>
      </c>
      <c r="K19" s="43">
        <f t="shared" si="1"/>
        <v>0</v>
      </c>
      <c r="L19" s="43">
        <f t="shared" si="1"/>
        <v>0</v>
      </c>
      <c r="M19" s="43">
        <f t="shared" si="1"/>
        <v>0</v>
      </c>
      <c r="N19" s="43">
        <f t="shared" si="1"/>
        <v>0</v>
      </c>
      <c r="O19" s="47">
        <f t="shared" si="1"/>
        <v>0</v>
      </c>
      <c r="P19" s="10"/>
      <c r="Q19" s="10"/>
    </row>
    <row r="20" spans="1:17" ht="15.75" thickBot="1" x14ac:dyDescent="0.3">
      <c r="B20" s="9"/>
      <c r="D20" s="48"/>
      <c r="O20" s="10"/>
      <c r="P20" s="10"/>
    </row>
    <row r="21" spans="1:17" s="10" customFormat="1" ht="18.75" x14ac:dyDescent="0.3">
      <c r="A21" s="11"/>
      <c r="B21" s="49"/>
      <c r="C21" s="692" t="s">
        <v>5</v>
      </c>
      <c r="D21" s="12"/>
      <c r="E21" s="13"/>
      <c r="F21" s="14" t="s">
        <v>6</v>
      </c>
      <c r="G21" s="15"/>
      <c r="H21" s="16"/>
    </row>
    <row r="22" spans="1:17" s="10" customFormat="1" ht="44.25" customHeight="1" x14ac:dyDescent="0.3">
      <c r="A22" s="50" t="s">
        <v>22</v>
      </c>
      <c r="B22" s="498" t="s">
        <v>23</v>
      </c>
      <c r="C22" s="693"/>
      <c r="D22" s="20" t="s">
        <v>9</v>
      </c>
      <c r="E22" s="22" t="s">
        <v>10</v>
      </c>
      <c r="F22" s="22" t="s">
        <v>11</v>
      </c>
      <c r="G22" s="23" t="s">
        <v>12</v>
      </c>
      <c r="H22" s="24" t="s">
        <v>13</v>
      </c>
    </row>
    <row r="23" spans="1:17" ht="15" customHeight="1" x14ac:dyDescent="0.25">
      <c r="A23" s="630" t="s">
        <v>354</v>
      </c>
      <c r="B23" s="646"/>
      <c r="C23" s="29">
        <v>2014</v>
      </c>
      <c r="D23" s="30"/>
      <c r="E23" s="31"/>
      <c r="F23" s="31"/>
      <c r="G23" s="32"/>
      <c r="H23" s="33">
        <f>SUM(D23:G23)</f>
        <v>0</v>
      </c>
    </row>
    <row r="24" spans="1:17" x14ac:dyDescent="0.25">
      <c r="A24" s="630"/>
      <c r="B24" s="646"/>
      <c r="C24" s="29">
        <v>2015</v>
      </c>
      <c r="D24" s="30"/>
      <c r="E24" s="31"/>
      <c r="F24" s="31"/>
      <c r="G24" s="32"/>
      <c r="H24" s="33">
        <f t="shared" ref="H24:H29" si="2">SUM(D24:G24)</f>
        <v>0</v>
      </c>
    </row>
    <row r="25" spans="1:17" x14ac:dyDescent="0.25">
      <c r="A25" s="630"/>
      <c r="B25" s="646"/>
      <c r="C25" s="29">
        <v>2016</v>
      </c>
      <c r="D25" s="30"/>
      <c r="E25" s="31"/>
      <c r="F25" s="31"/>
      <c r="G25" s="32"/>
      <c r="H25" s="33">
        <f t="shared" si="2"/>
        <v>0</v>
      </c>
    </row>
    <row r="26" spans="1:17" x14ac:dyDescent="0.25">
      <c r="A26" s="630"/>
      <c r="B26" s="646"/>
      <c r="C26" s="29">
        <v>2017</v>
      </c>
      <c r="D26" s="36"/>
      <c r="E26" s="37"/>
      <c r="F26" s="37"/>
      <c r="G26" s="38"/>
      <c r="H26" s="33">
        <f t="shared" si="2"/>
        <v>0</v>
      </c>
    </row>
    <row r="27" spans="1:17" x14ac:dyDescent="0.25">
      <c r="A27" s="630"/>
      <c r="B27" s="646"/>
      <c r="C27" s="29">
        <v>2018</v>
      </c>
      <c r="D27" s="30"/>
      <c r="E27" s="31"/>
      <c r="F27" s="31"/>
      <c r="G27" s="32"/>
      <c r="H27" s="33">
        <f t="shared" si="2"/>
        <v>0</v>
      </c>
    </row>
    <row r="28" spans="1:17" x14ac:dyDescent="0.25">
      <c r="A28" s="630"/>
      <c r="B28" s="646"/>
      <c r="C28" s="29">
        <v>2019</v>
      </c>
      <c r="D28" s="30"/>
      <c r="E28" s="31"/>
      <c r="F28" s="31"/>
      <c r="G28" s="32"/>
      <c r="H28" s="33">
        <f t="shared" si="2"/>
        <v>0</v>
      </c>
    </row>
    <row r="29" spans="1:17" x14ac:dyDescent="0.25">
      <c r="A29" s="630"/>
      <c r="B29" s="646"/>
      <c r="C29" s="29">
        <v>2020</v>
      </c>
      <c r="D29" s="30">
        <v>789</v>
      </c>
      <c r="E29" s="31"/>
      <c r="F29" s="31"/>
      <c r="G29" s="32"/>
      <c r="H29" s="33">
        <f t="shared" si="2"/>
        <v>789</v>
      </c>
    </row>
    <row r="30" spans="1:17" ht="24" customHeight="1" thickBot="1" x14ac:dyDescent="0.3">
      <c r="A30" s="647"/>
      <c r="B30" s="648"/>
      <c r="C30" s="41" t="s">
        <v>13</v>
      </c>
      <c r="D30" s="42">
        <v>789</v>
      </c>
      <c r="E30" s="43">
        <f>SUM(E23:E29)</f>
        <v>0</v>
      </c>
      <c r="F30" s="43">
        <f>SUM(F23:F29)</f>
        <v>0</v>
      </c>
      <c r="G30" s="43">
        <f>SUM(G23:G29)</f>
        <v>0</v>
      </c>
      <c r="H30" s="45">
        <f t="shared" ref="H30" si="3">SUM(D30:F30)</f>
        <v>789</v>
      </c>
    </row>
    <row r="31" spans="1:17" x14ac:dyDescent="0.25">
      <c r="A31" s="52"/>
      <c r="B31" s="53"/>
      <c r="D31" s="48"/>
    </row>
    <row r="32" spans="1:17" ht="21" x14ac:dyDescent="0.35">
      <c r="A32" s="54" t="s">
        <v>24</v>
      </c>
      <c r="B32" s="55"/>
      <c r="C32" s="54"/>
      <c r="D32" s="56"/>
      <c r="E32" s="56"/>
      <c r="F32" s="56"/>
      <c r="G32" s="56"/>
      <c r="H32" s="56"/>
      <c r="I32" s="56"/>
      <c r="J32" s="56"/>
      <c r="K32" s="56"/>
      <c r="L32" s="56"/>
      <c r="M32" s="56"/>
      <c r="N32" s="56"/>
      <c r="O32" s="56"/>
    </row>
    <row r="33" spans="1:13" ht="15.75" thickBot="1" x14ac:dyDescent="0.3">
      <c r="B33" s="9"/>
    </row>
    <row r="34" spans="1:13" ht="21" customHeight="1" x14ac:dyDescent="0.25">
      <c r="A34" s="684" t="s">
        <v>25</v>
      </c>
      <c r="B34" s="686" t="s">
        <v>26</v>
      </c>
      <c r="C34" s="688" t="s">
        <v>5</v>
      </c>
      <c r="D34" s="670" t="s">
        <v>27</v>
      </c>
      <c r="E34" s="57" t="s">
        <v>7</v>
      </c>
      <c r="F34" s="58"/>
      <c r="G34" s="58"/>
      <c r="H34" s="58"/>
      <c r="I34" s="58"/>
      <c r="J34" s="58"/>
      <c r="K34" s="59"/>
    </row>
    <row r="35" spans="1:13" ht="98.25" customHeight="1" x14ac:dyDescent="0.25">
      <c r="A35" s="685"/>
      <c r="B35" s="687"/>
      <c r="C35" s="689"/>
      <c r="D35" s="671"/>
      <c r="E35" s="60" t="s">
        <v>14</v>
      </c>
      <c r="F35" s="61" t="s">
        <v>15</v>
      </c>
      <c r="G35" s="61" t="s">
        <v>16</v>
      </c>
      <c r="H35" s="62" t="s">
        <v>17</v>
      </c>
      <c r="I35" s="62" t="s">
        <v>28</v>
      </c>
      <c r="J35" s="63" t="s">
        <v>19</v>
      </c>
      <c r="K35" s="64" t="s">
        <v>20</v>
      </c>
    </row>
    <row r="36" spans="1:13" ht="15" customHeight="1" x14ac:dyDescent="0.25">
      <c r="A36" s="623" t="s">
        <v>355</v>
      </c>
      <c r="B36" s="624"/>
      <c r="C36" s="29">
        <v>2014</v>
      </c>
      <c r="D36" s="65"/>
      <c r="E36" s="66"/>
      <c r="F36" s="67"/>
      <c r="G36" s="67"/>
      <c r="H36" s="67"/>
      <c r="I36" s="67"/>
      <c r="J36" s="67"/>
      <c r="K36" s="68"/>
    </row>
    <row r="37" spans="1:13" x14ac:dyDescent="0.25">
      <c r="A37" s="623"/>
      <c r="B37" s="624"/>
      <c r="C37" s="29">
        <v>2015</v>
      </c>
      <c r="D37" s="65"/>
      <c r="E37" s="34"/>
      <c r="F37" s="31"/>
      <c r="G37" s="31"/>
      <c r="H37" s="31"/>
      <c r="I37" s="31"/>
      <c r="J37" s="31"/>
      <c r="K37" s="35"/>
    </row>
    <row r="38" spans="1:13" x14ac:dyDescent="0.25">
      <c r="A38" s="623"/>
      <c r="B38" s="624"/>
      <c r="C38" s="29">
        <v>2016</v>
      </c>
      <c r="D38" s="65"/>
      <c r="E38" s="34"/>
      <c r="F38" s="31"/>
      <c r="G38" s="31"/>
      <c r="H38" s="31"/>
      <c r="I38" s="31"/>
      <c r="J38" s="31"/>
      <c r="K38" s="35"/>
    </row>
    <row r="39" spans="1:13" x14ac:dyDescent="0.25">
      <c r="A39" s="623"/>
      <c r="B39" s="624"/>
      <c r="C39" s="29">
        <v>2017</v>
      </c>
      <c r="D39" s="69"/>
      <c r="E39" s="39"/>
      <c r="F39" s="37"/>
      <c r="G39" s="37"/>
      <c r="H39" s="37"/>
      <c r="I39" s="37"/>
      <c r="J39" s="37"/>
      <c r="K39" s="40"/>
    </row>
    <row r="40" spans="1:13" x14ac:dyDescent="0.25">
      <c r="A40" s="623"/>
      <c r="B40" s="624"/>
      <c r="C40" s="29">
        <v>2018</v>
      </c>
      <c r="D40" s="65"/>
      <c r="E40" s="34"/>
      <c r="F40" s="31"/>
      <c r="G40" s="31"/>
      <c r="H40" s="31"/>
      <c r="I40" s="31"/>
      <c r="J40" s="31"/>
      <c r="K40" s="35"/>
    </row>
    <row r="41" spans="1:13" x14ac:dyDescent="0.25">
      <c r="A41" s="623"/>
      <c r="B41" s="624"/>
      <c r="C41" s="29">
        <v>2019</v>
      </c>
      <c r="D41" s="65"/>
      <c r="E41" s="34"/>
      <c r="F41" s="31"/>
      <c r="G41" s="31"/>
      <c r="H41" s="31"/>
      <c r="I41" s="31"/>
      <c r="J41" s="31"/>
      <c r="K41" s="35"/>
    </row>
    <row r="42" spans="1:13" ht="17.25" customHeight="1" x14ac:dyDescent="0.25">
      <c r="A42" s="623"/>
      <c r="B42" s="624"/>
      <c r="C42" s="29">
        <v>2020</v>
      </c>
      <c r="D42" s="65">
        <v>17</v>
      </c>
      <c r="E42" s="34">
        <v>17</v>
      </c>
      <c r="F42" s="31"/>
      <c r="G42" s="31"/>
      <c r="H42" s="31"/>
      <c r="I42" s="31"/>
      <c r="J42" s="31"/>
      <c r="K42" s="35"/>
    </row>
    <row r="43" spans="1:13" ht="93" customHeight="1" thickBot="1" x14ac:dyDescent="0.3">
      <c r="A43" s="625"/>
      <c r="B43" s="626"/>
      <c r="C43" s="41" t="s">
        <v>13</v>
      </c>
      <c r="D43" s="70">
        <f>SUM(D36:D42)</f>
        <v>17</v>
      </c>
      <c r="E43" s="46">
        <f t="shared" ref="E43:J43" si="4">SUM(E36:E42)</f>
        <v>17</v>
      </c>
      <c r="F43" s="43">
        <f t="shared" si="4"/>
        <v>0</v>
      </c>
      <c r="G43" s="43">
        <f t="shared" si="4"/>
        <v>0</v>
      </c>
      <c r="H43" s="43">
        <f t="shared" si="4"/>
        <v>0</v>
      </c>
      <c r="I43" s="43">
        <f t="shared" si="4"/>
        <v>0</v>
      </c>
      <c r="J43" s="43">
        <f t="shared" si="4"/>
        <v>0</v>
      </c>
      <c r="K43" s="47">
        <f>SUM(K36:K42)</f>
        <v>0</v>
      </c>
    </row>
    <row r="44" spans="1:13" x14ac:dyDescent="0.25">
      <c r="B44" s="9"/>
    </row>
    <row r="45" spans="1:13" x14ac:dyDescent="0.25">
      <c r="B45" s="9"/>
    </row>
    <row r="46" spans="1:13" ht="21" x14ac:dyDescent="0.35">
      <c r="A46" s="71" t="s">
        <v>30</v>
      </c>
      <c r="B46" s="72"/>
      <c r="C46" s="71"/>
      <c r="D46" s="73"/>
      <c r="E46" s="73"/>
      <c r="F46" s="73"/>
      <c r="G46" s="73"/>
      <c r="H46" s="73"/>
      <c r="I46" s="73"/>
      <c r="J46" s="73"/>
      <c r="K46" s="73"/>
      <c r="L46" s="74"/>
      <c r="M46" s="74"/>
    </row>
    <row r="47" spans="1:13" ht="14.25" customHeight="1" thickBot="1" x14ac:dyDescent="0.3">
      <c r="A47" s="75"/>
      <c r="B47" s="76"/>
    </row>
    <row r="48" spans="1:13" ht="14.25" customHeight="1" x14ac:dyDescent="0.25">
      <c r="A48" s="676" t="s">
        <v>31</v>
      </c>
      <c r="B48" s="678" t="s">
        <v>32</v>
      </c>
      <c r="C48" s="680" t="s">
        <v>5</v>
      </c>
      <c r="D48" s="682" t="s">
        <v>33</v>
      </c>
      <c r="E48" s="77" t="s">
        <v>7</v>
      </c>
      <c r="F48" s="78"/>
      <c r="G48" s="78"/>
      <c r="H48" s="78"/>
      <c r="I48" s="78"/>
      <c r="J48" s="78"/>
      <c r="K48" s="79"/>
    </row>
    <row r="49" spans="1:14" s="10" customFormat="1" ht="117" customHeight="1" x14ac:dyDescent="0.25">
      <c r="A49" s="677"/>
      <c r="B49" s="679"/>
      <c r="C49" s="681"/>
      <c r="D49" s="683"/>
      <c r="E49" s="80" t="s">
        <v>14</v>
      </c>
      <c r="F49" s="81" t="s">
        <v>15</v>
      </c>
      <c r="G49" s="81" t="s">
        <v>16</v>
      </c>
      <c r="H49" s="82" t="s">
        <v>17</v>
      </c>
      <c r="I49" s="82" t="s">
        <v>28</v>
      </c>
      <c r="J49" s="83" t="s">
        <v>19</v>
      </c>
      <c r="K49" s="84" t="s">
        <v>20</v>
      </c>
    </row>
    <row r="50" spans="1:14" ht="15" customHeight="1" x14ac:dyDescent="0.25">
      <c r="A50" s="630" t="s">
        <v>356</v>
      </c>
      <c r="B50" s="646"/>
      <c r="C50" s="29">
        <v>2014</v>
      </c>
      <c r="D50" s="85"/>
      <c r="E50" s="34"/>
      <c r="F50" s="31"/>
      <c r="G50" s="31"/>
      <c r="H50" s="31"/>
      <c r="I50" s="31"/>
      <c r="J50" s="31"/>
      <c r="K50" s="35"/>
    </row>
    <row r="51" spans="1:14" x14ac:dyDescent="0.25">
      <c r="A51" s="630"/>
      <c r="B51" s="646"/>
      <c r="C51" s="29">
        <v>2015</v>
      </c>
      <c r="D51" s="85"/>
      <c r="E51" s="34"/>
      <c r="F51" s="31"/>
      <c r="G51" s="31"/>
      <c r="H51" s="31"/>
      <c r="I51" s="31"/>
      <c r="J51" s="31"/>
      <c r="K51" s="35"/>
    </row>
    <row r="52" spans="1:14" x14ac:dyDescent="0.25">
      <c r="A52" s="630"/>
      <c r="B52" s="646"/>
      <c r="C52" s="29">
        <v>2016</v>
      </c>
      <c r="D52" s="85"/>
      <c r="E52" s="34"/>
      <c r="F52" s="31"/>
      <c r="G52" s="31"/>
      <c r="H52" s="31"/>
      <c r="I52" s="31"/>
      <c r="J52" s="31"/>
      <c r="K52" s="35"/>
    </row>
    <row r="53" spans="1:14" x14ac:dyDescent="0.25">
      <c r="A53" s="630"/>
      <c r="B53" s="646"/>
      <c r="C53" s="29">
        <v>2017</v>
      </c>
      <c r="D53" s="86"/>
      <c r="E53" s="39"/>
      <c r="F53" s="37"/>
      <c r="G53" s="37"/>
      <c r="H53" s="37"/>
      <c r="I53" s="37"/>
      <c r="J53" s="37"/>
      <c r="K53" s="40"/>
    </row>
    <row r="54" spans="1:14" x14ac:dyDescent="0.25">
      <c r="A54" s="630"/>
      <c r="B54" s="646"/>
      <c r="C54" s="29">
        <v>2018</v>
      </c>
      <c r="D54" s="85"/>
      <c r="E54" s="34"/>
      <c r="F54" s="31"/>
      <c r="G54" s="31"/>
      <c r="H54" s="31"/>
      <c r="I54" s="31"/>
      <c r="J54" s="31"/>
      <c r="K54" s="35"/>
    </row>
    <row r="55" spans="1:14" x14ac:dyDescent="0.25">
      <c r="A55" s="630"/>
      <c r="B55" s="646"/>
      <c r="C55" s="29">
        <v>2019</v>
      </c>
      <c r="D55" s="85"/>
      <c r="E55" s="34"/>
      <c r="F55" s="31"/>
      <c r="G55" s="31"/>
      <c r="H55" s="31"/>
      <c r="I55" s="31"/>
      <c r="J55" s="31"/>
      <c r="K55" s="35"/>
    </row>
    <row r="56" spans="1:14" x14ac:dyDescent="0.25">
      <c r="A56" s="630"/>
      <c r="B56" s="646"/>
      <c r="C56" s="29">
        <v>2020</v>
      </c>
      <c r="D56" s="85">
        <v>19</v>
      </c>
      <c r="E56" s="34">
        <v>19</v>
      </c>
      <c r="F56" s="31"/>
      <c r="G56" s="31"/>
      <c r="H56" s="31"/>
      <c r="I56" s="31"/>
      <c r="J56" s="31"/>
      <c r="K56" s="35"/>
    </row>
    <row r="57" spans="1:14" ht="94.9" customHeight="1" thickBot="1" x14ac:dyDescent="0.3">
      <c r="A57" s="647"/>
      <c r="B57" s="648"/>
      <c r="C57" s="41" t="s">
        <v>13</v>
      </c>
      <c r="D57" s="87">
        <f t="shared" ref="D57:I57" si="5">SUM(D50:D56)</f>
        <v>19</v>
      </c>
      <c r="E57" s="46">
        <f t="shared" si="5"/>
        <v>19</v>
      </c>
      <c r="F57" s="43">
        <f t="shared" si="5"/>
        <v>0</v>
      </c>
      <c r="G57" s="43">
        <f t="shared" si="5"/>
        <v>0</v>
      </c>
      <c r="H57" s="43">
        <f t="shared" si="5"/>
        <v>0</v>
      </c>
      <c r="I57" s="43">
        <f t="shared" si="5"/>
        <v>0</v>
      </c>
      <c r="J57" s="43">
        <f>SUM(J50:J56)</f>
        <v>0</v>
      </c>
      <c r="K57" s="47">
        <f>SUM(K50:K56)</f>
        <v>0</v>
      </c>
    </row>
    <row r="58" spans="1:14" x14ac:dyDescent="0.25">
      <c r="B58" s="9"/>
    </row>
    <row r="59" spans="1:14" ht="21" x14ac:dyDescent="0.35">
      <c r="A59" s="88" t="s">
        <v>34</v>
      </c>
      <c r="B59" s="89"/>
      <c r="C59" s="88"/>
      <c r="D59" s="90"/>
      <c r="E59" s="90"/>
      <c r="F59" s="90"/>
      <c r="G59" s="90"/>
      <c r="H59" s="90"/>
      <c r="I59" s="90"/>
      <c r="J59" s="90"/>
      <c r="K59" s="90"/>
      <c r="L59" s="90"/>
      <c r="M59" s="10"/>
    </row>
    <row r="60" spans="1:14" ht="15" customHeight="1" thickBot="1" x14ac:dyDescent="0.4">
      <c r="A60" s="91"/>
      <c r="B60" s="76"/>
      <c r="M60" s="10"/>
    </row>
    <row r="61" spans="1:14" s="10" customFormat="1" x14ac:dyDescent="0.25">
      <c r="A61" s="665" t="s">
        <v>35</v>
      </c>
      <c r="B61" s="657" t="s">
        <v>36</v>
      </c>
      <c r="C61" s="666" t="s">
        <v>5</v>
      </c>
      <c r="D61" s="92"/>
      <c r="E61" s="93"/>
      <c r="F61" s="94" t="s">
        <v>37</v>
      </c>
      <c r="G61" s="95"/>
      <c r="H61" s="95"/>
      <c r="I61" s="95"/>
      <c r="J61" s="95"/>
      <c r="K61" s="95"/>
      <c r="L61" s="96"/>
      <c r="N61" s="97"/>
    </row>
    <row r="62" spans="1:14" s="10" customFormat="1" ht="90" customHeight="1" x14ac:dyDescent="0.25">
      <c r="A62" s="656"/>
      <c r="B62" s="658"/>
      <c r="C62" s="667"/>
      <c r="D62" s="98" t="s">
        <v>38</v>
      </c>
      <c r="E62" s="99" t="s">
        <v>39</v>
      </c>
      <c r="F62" s="100" t="s">
        <v>14</v>
      </c>
      <c r="G62" s="101" t="s">
        <v>15</v>
      </c>
      <c r="H62" s="101" t="s">
        <v>16</v>
      </c>
      <c r="I62" s="102" t="s">
        <v>17</v>
      </c>
      <c r="J62" s="102" t="s">
        <v>28</v>
      </c>
      <c r="K62" s="103" t="s">
        <v>19</v>
      </c>
      <c r="L62" s="104" t="s">
        <v>20</v>
      </c>
    </row>
    <row r="63" spans="1:14" x14ac:dyDescent="0.25">
      <c r="A63" s="630" t="s">
        <v>21</v>
      </c>
      <c r="B63" s="646"/>
      <c r="C63" s="29">
        <v>2014</v>
      </c>
      <c r="D63" s="30"/>
      <c r="E63" s="31"/>
      <c r="F63" s="34"/>
      <c r="G63" s="31"/>
      <c r="H63" s="31"/>
      <c r="I63" s="31"/>
      <c r="J63" s="31"/>
      <c r="K63" s="31"/>
      <c r="L63" s="35"/>
      <c r="M63" s="10"/>
    </row>
    <row r="64" spans="1:14" x14ac:dyDescent="0.25">
      <c r="A64" s="630"/>
      <c r="B64" s="646"/>
      <c r="C64" s="29">
        <v>2015</v>
      </c>
      <c r="D64" s="30"/>
      <c r="E64" s="31"/>
      <c r="F64" s="34"/>
      <c r="G64" s="31"/>
      <c r="H64" s="31"/>
      <c r="I64" s="31"/>
      <c r="J64" s="31"/>
      <c r="K64" s="31"/>
      <c r="L64" s="35"/>
      <c r="M64" s="10"/>
    </row>
    <row r="65" spans="1:13" x14ac:dyDescent="0.25">
      <c r="A65" s="630"/>
      <c r="B65" s="646"/>
      <c r="C65" s="29">
        <v>2016</v>
      </c>
      <c r="D65" s="30"/>
      <c r="E65" s="31"/>
      <c r="F65" s="34"/>
      <c r="G65" s="31"/>
      <c r="H65" s="31"/>
      <c r="I65" s="31"/>
      <c r="J65" s="31"/>
      <c r="K65" s="31"/>
      <c r="L65" s="35"/>
      <c r="M65" s="10"/>
    </row>
    <row r="66" spans="1:13" x14ac:dyDescent="0.25">
      <c r="A66" s="630"/>
      <c r="B66" s="646"/>
      <c r="C66" s="29">
        <v>2017</v>
      </c>
      <c r="D66" s="36"/>
      <c r="E66" s="37"/>
      <c r="F66" s="39"/>
      <c r="G66" s="37"/>
      <c r="H66" s="37"/>
      <c r="I66" s="37"/>
      <c r="J66" s="37"/>
      <c r="K66" s="37"/>
      <c r="L66" s="40"/>
      <c r="M66" s="10"/>
    </row>
    <row r="67" spans="1:13" x14ac:dyDescent="0.25">
      <c r="A67" s="630"/>
      <c r="B67" s="646"/>
      <c r="C67" s="29">
        <v>2018</v>
      </c>
      <c r="D67" s="30"/>
      <c r="E67" s="31"/>
      <c r="F67" s="34"/>
      <c r="G67" s="31"/>
      <c r="H67" s="31"/>
      <c r="I67" s="31"/>
      <c r="J67" s="31"/>
      <c r="K67" s="31"/>
      <c r="L67" s="35"/>
      <c r="M67" s="10"/>
    </row>
    <row r="68" spans="1:13" x14ac:dyDescent="0.25">
      <c r="A68" s="630"/>
      <c r="B68" s="646"/>
      <c r="C68" s="29">
        <v>2019</v>
      </c>
      <c r="D68" s="30"/>
      <c r="E68" s="31"/>
      <c r="F68" s="34"/>
      <c r="G68" s="31"/>
      <c r="H68" s="31"/>
      <c r="I68" s="31"/>
      <c r="J68" s="31"/>
      <c r="K68" s="31"/>
      <c r="L68" s="35"/>
      <c r="M68" s="10"/>
    </row>
    <row r="69" spans="1:13" x14ac:dyDescent="0.25">
      <c r="A69" s="630"/>
      <c r="B69" s="646"/>
      <c r="C69" s="29">
        <v>2020</v>
      </c>
      <c r="D69" s="30"/>
      <c r="E69" s="31"/>
      <c r="F69" s="34"/>
      <c r="G69" s="31"/>
      <c r="H69" s="31"/>
      <c r="I69" s="31"/>
      <c r="J69" s="31"/>
      <c r="K69" s="31"/>
      <c r="L69" s="35"/>
      <c r="M69" s="10"/>
    </row>
    <row r="70" spans="1:13" ht="33" customHeight="1" thickBot="1" x14ac:dyDescent="0.3">
      <c r="A70" s="647"/>
      <c r="B70" s="648"/>
      <c r="C70" s="41" t="s">
        <v>13</v>
      </c>
      <c r="D70" s="42">
        <f t="shared" ref="D70:K70" si="6">SUM(D63:D69)</f>
        <v>0</v>
      </c>
      <c r="E70" s="43">
        <f t="shared" si="6"/>
        <v>0</v>
      </c>
      <c r="F70" s="46">
        <f t="shared" si="6"/>
        <v>0</v>
      </c>
      <c r="G70" s="43">
        <f t="shared" si="6"/>
        <v>0</v>
      </c>
      <c r="H70" s="43">
        <f t="shared" si="6"/>
        <v>0</v>
      </c>
      <c r="I70" s="43">
        <f t="shared" si="6"/>
        <v>0</v>
      </c>
      <c r="J70" s="43">
        <f t="shared" si="6"/>
        <v>0</v>
      </c>
      <c r="K70" s="43">
        <f t="shared" si="6"/>
        <v>0</v>
      </c>
      <c r="L70" s="47">
        <f>SUM(L63:L69)</f>
        <v>0</v>
      </c>
      <c r="M70" s="10"/>
    </row>
    <row r="71" spans="1:13" ht="15.75" thickBot="1" x14ac:dyDescent="0.3">
      <c r="A71" s="105"/>
      <c r="B71" s="106"/>
      <c r="D71" s="48"/>
    </row>
    <row r="72" spans="1:13" s="10" customFormat="1" ht="18.95" customHeight="1" x14ac:dyDescent="0.25">
      <c r="A72" s="665" t="s">
        <v>40</v>
      </c>
      <c r="B72" s="657" t="s">
        <v>41</v>
      </c>
      <c r="C72" s="666" t="s">
        <v>5</v>
      </c>
      <c r="D72" s="663" t="s">
        <v>42</v>
      </c>
      <c r="E72" s="94" t="s">
        <v>43</v>
      </c>
      <c r="F72" s="95"/>
      <c r="G72" s="95"/>
      <c r="H72" s="95"/>
      <c r="I72" s="95"/>
      <c r="J72" s="95"/>
      <c r="K72" s="96"/>
      <c r="L72"/>
      <c r="M72" s="97"/>
    </row>
    <row r="73" spans="1:13" s="10" customFormat="1" ht="93.75" customHeight="1" x14ac:dyDescent="0.25">
      <c r="A73" s="656"/>
      <c r="B73" s="658"/>
      <c r="C73" s="667"/>
      <c r="D73" s="664"/>
      <c r="E73" s="100" t="s">
        <v>14</v>
      </c>
      <c r="F73" s="227" t="s">
        <v>15</v>
      </c>
      <c r="G73" s="101" t="s">
        <v>16</v>
      </c>
      <c r="H73" s="102" t="s">
        <v>17</v>
      </c>
      <c r="I73" s="102" t="s">
        <v>28</v>
      </c>
      <c r="J73" s="103" t="s">
        <v>19</v>
      </c>
      <c r="K73" s="104" t="s">
        <v>20</v>
      </c>
      <c r="L73"/>
    </row>
    <row r="74" spans="1:13" ht="15" customHeight="1" x14ac:dyDescent="0.25">
      <c r="A74" s="630" t="s">
        <v>357</v>
      </c>
      <c r="B74" s="646"/>
      <c r="C74" s="29">
        <v>2014</v>
      </c>
      <c r="D74" s="31"/>
      <c r="E74" s="34"/>
      <c r="F74" s="31"/>
      <c r="G74" s="31"/>
      <c r="H74" s="31"/>
      <c r="I74" s="31"/>
      <c r="J74" s="31"/>
      <c r="K74" s="35"/>
    </row>
    <row r="75" spans="1:13" x14ac:dyDescent="0.25">
      <c r="A75" s="630"/>
      <c r="B75" s="646"/>
      <c r="C75" s="29">
        <v>2015</v>
      </c>
      <c r="D75" s="31"/>
      <c r="E75" s="34"/>
      <c r="F75" s="31"/>
      <c r="G75" s="31"/>
      <c r="H75" s="31"/>
      <c r="I75" s="31"/>
      <c r="J75" s="31"/>
      <c r="K75" s="35"/>
    </row>
    <row r="76" spans="1:13" x14ac:dyDescent="0.25">
      <c r="A76" s="630"/>
      <c r="B76" s="646"/>
      <c r="C76" s="29">
        <v>2016</v>
      </c>
      <c r="D76" s="31"/>
      <c r="E76" s="34"/>
      <c r="F76" s="31"/>
      <c r="G76" s="31"/>
      <c r="H76" s="31"/>
      <c r="I76" s="31"/>
      <c r="J76" s="31"/>
      <c r="K76" s="35"/>
    </row>
    <row r="77" spans="1:13" x14ac:dyDescent="0.25">
      <c r="A77" s="630"/>
      <c r="B77" s="646"/>
      <c r="C77" s="29">
        <v>2017</v>
      </c>
      <c r="D77" s="37"/>
      <c r="E77" s="39"/>
      <c r="F77" s="37"/>
      <c r="G77" s="37"/>
      <c r="H77" s="37"/>
      <c r="I77" s="37"/>
      <c r="J77" s="37"/>
      <c r="K77" s="40"/>
    </row>
    <row r="78" spans="1:13" x14ac:dyDescent="0.25">
      <c r="A78" s="630"/>
      <c r="B78" s="646"/>
      <c r="C78" s="29">
        <v>2018</v>
      </c>
      <c r="D78" s="31"/>
      <c r="E78" s="34"/>
      <c r="F78" s="31"/>
      <c r="G78" s="31"/>
      <c r="H78" s="31"/>
      <c r="I78" s="31"/>
      <c r="J78" s="31"/>
      <c r="K78" s="35"/>
    </row>
    <row r="79" spans="1:13" x14ac:dyDescent="0.25">
      <c r="A79" s="630"/>
      <c r="B79" s="646"/>
      <c r="C79" s="29">
        <v>2019</v>
      </c>
      <c r="D79" s="31"/>
      <c r="E79" s="34"/>
      <c r="F79" s="31"/>
      <c r="G79" s="31"/>
      <c r="H79" s="31"/>
      <c r="I79" s="31"/>
      <c r="J79" s="31"/>
      <c r="K79" s="35"/>
    </row>
    <row r="80" spans="1:13" x14ac:dyDescent="0.25">
      <c r="A80" s="630"/>
      <c r="B80" s="646"/>
      <c r="C80" s="29">
        <v>2020</v>
      </c>
      <c r="D80" s="31">
        <v>32</v>
      </c>
      <c r="E80" s="34">
        <v>32</v>
      </c>
      <c r="F80" s="31"/>
      <c r="G80" s="31"/>
      <c r="H80" s="31"/>
      <c r="I80" s="31"/>
      <c r="J80" s="31"/>
      <c r="K80" s="35"/>
    </row>
    <row r="81" spans="1:14" ht="42" customHeight="1" thickBot="1" x14ac:dyDescent="0.3">
      <c r="A81" s="647"/>
      <c r="B81" s="648"/>
      <c r="C81" s="41" t="s">
        <v>13</v>
      </c>
      <c r="D81" s="43">
        <f t="shared" ref="D81:J81" si="7">SUM(D74:D80)</f>
        <v>32</v>
      </c>
      <c r="E81" s="46">
        <f t="shared" si="7"/>
        <v>32</v>
      </c>
      <c r="F81" s="43">
        <f t="shared" si="7"/>
        <v>0</v>
      </c>
      <c r="G81" s="43">
        <f t="shared" si="7"/>
        <v>0</v>
      </c>
      <c r="H81" s="43">
        <f t="shared" si="7"/>
        <v>0</v>
      </c>
      <c r="I81" s="43">
        <f t="shared" si="7"/>
        <v>0</v>
      </c>
      <c r="J81" s="43">
        <f t="shared" si="7"/>
        <v>0</v>
      </c>
      <c r="K81" s="47">
        <f>SUM(K74:K80)</f>
        <v>0</v>
      </c>
    </row>
    <row r="82" spans="1:14" ht="15" customHeight="1" thickBot="1" x14ac:dyDescent="0.4">
      <c r="A82" s="91"/>
      <c r="B82" s="76"/>
    </row>
    <row r="83" spans="1:14" ht="24.95" customHeight="1" x14ac:dyDescent="0.25">
      <c r="A83" s="665" t="s">
        <v>44</v>
      </c>
      <c r="B83" s="657" t="s">
        <v>41</v>
      </c>
      <c r="C83" s="666" t="s">
        <v>5</v>
      </c>
      <c r="D83" s="668" t="s">
        <v>45</v>
      </c>
      <c r="E83" s="94" t="s">
        <v>46</v>
      </c>
      <c r="F83" s="95"/>
      <c r="G83" s="95"/>
      <c r="H83" s="95"/>
      <c r="I83" s="95"/>
      <c r="J83" s="95"/>
      <c r="K83" s="96"/>
      <c r="L83" s="10"/>
    </row>
    <row r="84" spans="1:14" s="10" customFormat="1" ht="93.75" customHeight="1" x14ac:dyDescent="0.25">
      <c r="A84" s="656"/>
      <c r="B84" s="658"/>
      <c r="C84" s="667"/>
      <c r="D84" s="669"/>
      <c r="E84" s="100" t="s">
        <v>14</v>
      </c>
      <c r="F84" s="101" t="s">
        <v>15</v>
      </c>
      <c r="G84" s="101" t="s">
        <v>16</v>
      </c>
      <c r="H84" s="102" t="s">
        <v>17</v>
      </c>
      <c r="I84" s="102" t="s">
        <v>28</v>
      </c>
      <c r="J84" s="103" t="s">
        <v>19</v>
      </c>
      <c r="K84" s="104" t="s">
        <v>20</v>
      </c>
      <c r="L84"/>
    </row>
    <row r="85" spans="1:14" s="10" customFormat="1" ht="18" customHeight="1" x14ac:dyDescent="0.25">
      <c r="A85" s="630" t="s">
        <v>358</v>
      </c>
      <c r="B85" s="646"/>
      <c r="C85" s="29">
        <v>2014</v>
      </c>
      <c r="D85" s="31"/>
      <c r="E85" s="34"/>
      <c r="F85" s="31"/>
      <c r="G85" s="31"/>
      <c r="H85" s="31"/>
      <c r="I85" s="31"/>
      <c r="J85" s="31"/>
      <c r="K85" s="35"/>
      <c r="L85"/>
    </row>
    <row r="86" spans="1:14" ht="15.95" customHeight="1" x14ac:dyDescent="0.25">
      <c r="A86" s="630"/>
      <c r="B86" s="646"/>
      <c r="C86" s="29">
        <v>2015</v>
      </c>
      <c r="D86" s="31"/>
      <c r="E86" s="34"/>
      <c r="F86" s="31"/>
      <c r="G86" s="31"/>
      <c r="H86" s="31"/>
      <c r="I86" s="31"/>
      <c r="J86" s="31"/>
      <c r="K86" s="35"/>
    </row>
    <row r="87" spans="1:14" x14ac:dyDescent="0.25">
      <c r="A87" s="630"/>
      <c r="B87" s="646"/>
      <c r="C87" s="29">
        <v>2016</v>
      </c>
      <c r="D87" s="31"/>
      <c r="E87" s="34"/>
      <c r="F87" s="31"/>
      <c r="G87" s="31"/>
      <c r="H87" s="31"/>
      <c r="I87" s="31"/>
      <c r="J87" s="31"/>
      <c r="K87" s="35"/>
    </row>
    <row r="88" spans="1:14" x14ac:dyDescent="0.25">
      <c r="A88" s="630"/>
      <c r="B88" s="646"/>
      <c r="C88" s="29">
        <v>2017</v>
      </c>
      <c r="D88" s="37"/>
      <c r="E88" s="39"/>
      <c r="F88" s="37"/>
      <c r="G88" s="37"/>
      <c r="H88" s="37"/>
      <c r="I88" s="37"/>
      <c r="J88" s="37"/>
      <c r="K88" s="40"/>
    </row>
    <row r="89" spans="1:14" x14ac:dyDescent="0.25">
      <c r="A89" s="630"/>
      <c r="B89" s="646"/>
      <c r="C89" s="29">
        <v>2018</v>
      </c>
      <c r="D89" s="31"/>
      <c r="E89" s="34"/>
      <c r="F89" s="31"/>
      <c r="G89" s="31"/>
      <c r="H89" s="31"/>
      <c r="I89" s="31"/>
      <c r="J89" s="31"/>
      <c r="K89" s="35"/>
      <c r="L89" s="10"/>
    </row>
    <row r="90" spans="1:14" x14ac:dyDescent="0.25">
      <c r="A90" s="630"/>
      <c r="B90" s="646"/>
      <c r="C90" s="29">
        <v>2019</v>
      </c>
      <c r="D90" s="31"/>
      <c r="E90" s="34"/>
      <c r="F90" s="31"/>
      <c r="G90" s="31"/>
      <c r="H90" s="31"/>
      <c r="I90" s="31"/>
      <c r="J90" s="31"/>
      <c r="K90" s="35"/>
    </row>
    <row r="91" spans="1:14" x14ac:dyDescent="0.25">
      <c r="A91" s="630"/>
      <c r="B91" s="646"/>
      <c r="C91" s="29">
        <v>2020</v>
      </c>
      <c r="D91" s="31">
        <v>7</v>
      </c>
      <c r="E91" s="34">
        <v>7</v>
      </c>
      <c r="F91" s="31"/>
      <c r="G91" s="31"/>
      <c r="H91" s="31"/>
      <c r="I91" s="31"/>
      <c r="J91" s="31"/>
      <c r="K91" s="35"/>
    </row>
    <row r="92" spans="1:14" ht="18.95" customHeight="1" thickBot="1" x14ac:dyDescent="0.3">
      <c r="A92" s="647"/>
      <c r="B92" s="648"/>
      <c r="C92" s="41" t="s">
        <v>13</v>
      </c>
      <c r="D92" s="43">
        <f t="shared" ref="D92:J92" si="8">SUM(D85:D91)</f>
        <v>7</v>
      </c>
      <c r="E92" s="46">
        <f t="shared" si="8"/>
        <v>7</v>
      </c>
      <c r="F92" s="43">
        <f t="shared" si="8"/>
        <v>0</v>
      </c>
      <c r="G92" s="43">
        <f t="shared" si="8"/>
        <v>0</v>
      </c>
      <c r="H92" s="43">
        <f t="shared" si="8"/>
        <v>0</v>
      </c>
      <c r="I92" s="43">
        <f t="shared" si="8"/>
        <v>0</v>
      </c>
      <c r="J92" s="43">
        <f t="shared" si="8"/>
        <v>0</v>
      </c>
      <c r="K92" s="47">
        <f>SUM(K85:K91)</f>
        <v>0</v>
      </c>
    </row>
    <row r="93" spans="1:14" ht="18.75" customHeight="1" thickBot="1" x14ac:dyDescent="0.4">
      <c r="A93" s="91"/>
      <c r="B93" s="76"/>
    </row>
    <row r="94" spans="1:14" x14ac:dyDescent="0.25">
      <c r="A94" s="655" t="s">
        <v>47</v>
      </c>
      <c r="B94" s="657" t="s">
        <v>48</v>
      </c>
      <c r="C94" s="499" t="s">
        <v>5</v>
      </c>
      <c r="D94" s="108" t="s">
        <v>49</v>
      </c>
      <c r="E94" s="109"/>
      <c r="F94" s="109"/>
      <c r="G94" s="110"/>
      <c r="H94" s="10"/>
      <c r="I94" s="10"/>
      <c r="J94" s="10"/>
      <c r="K94" s="10"/>
    </row>
    <row r="95" spans="1:14" ht="64.5" x14ac:dyDescent="0.25">
      <c r="A95" s="656"/>
      <c r="B95" s="658"/>
      <c r="C95" s="500"/>
      <c r="D95" s="98" t="s">
        <v>50</v>
      </c>
      <c r="E95" s="99" t="s">
        <v>51</v>
      </c>
      <c r="F95" s="99" t="s">
        <v>52</v>
      </c>
      <c r="G95" s="112" t="s">
        <v>13</v>
      </c>
      <c r="H95" s="10"/>
      <c r="I95" s="10"/>
      <c r="J95" s="10"/>
      <c r="K95" s="10"/>
      <c r="L95" s="10"/>
      <c r="M95" s="10"/>
      <c r="N95" s="10"/>
    </row>
    <row r="96" spans="1:14" s="10" customFormat="1" ht="26.25" customHeight="1" x14ac:dyDescent="0.25">
      <c r="A96" s="630" t="s">
        <v>359</v>
      </c>
      <c r="B96" s="646"/>
      <c r="C96" s="29">
        <v>2015</v>
      </c>
      <c r="D96" s="30"/>
      <c r="E96" s="31"/>
      <c r="F96" s="31"/>
      <c r="G96" s="33">
        <f t="shared" ref="G96:G101" si="9">SUM(D96:F96)</f>
        <v>0</v>
      </c>
      <c r="H96"/>
      <c r="I96"/>
      <c r="J96"/>
      <c r="K96"/>
    </row>
    <row r="97" spans="1:14" s="10" customFormat="1" ht="16.5" customHeight="1" x14ac:dyDescent="0.25">
      <c r="A97" s="630"/>
      <c r="B97" s="646"/>
      <c r="C97" s="29">
        <v>2016</v>
      </c>
      <c r="D97" s="30"/>
      <c r="E97" s="31"/>
      <c r="F97" s="31"/>
      <c r="G97" s="33">
        <f t="shared" si="9"/>
        <v>0</v>
      </c>
      <c r="H97"/>
      <c r="I97"/>
      <c r="J97"/>
      <c r="K97"/>
      <c r="L97"/>
      <c r="M97"/>
      <c r="N97"/>
    </row>
    <row r="98" spans="1:14" x14ac:dyDescent="0.25">
      <c r="A98" s="630"/>
      <c r="B98" s="646"/>
      <c r="C98" s="29">
        <v>2017</v>
      </c>
      <c r="D98" s="36"/>
      <c r="E98" s="37"/>
      <c r="F98" s="37"/>
      <c r="G98" s="33">
        <f t="shared" si="9"/>
        <v>0</v>
      </c>
    </row>
    <row r="99" spans="1:14" x14ac:dyDescent="0.25">
      <c r="A99" s="630"/>
      <c r="B99" s="646"/>
      <c r="C99" s="29">
        <v>2018</v>
      </c>
      <c r="D99" s="30"/>
      <c r="E99" s="31"/>
      <c r="F99" s="31"/>
      <c r="G99" s="33">
        <f t="shared" si="9"/>
        <v>0</v>
      </c>
    </row>
    <row r="100" spans="1:14" x14ac:dyDescent="0.25">
      <c r="A100" s="630"/>
      <c r="B100" s="646"/>
      <c r="C100" s="29">
        <v>2019</v>
      </c>
      <c r="D100" s="30"/>
      <c r="E100" s="31"/>
      <c r="F100" s="31"/>
      <c r="G100" s="33">
        <f t="shared" si="9"/>
        <v>0</v>
      </c>
    </row>
    <row r="101" spans="1:14" x14ac:dyDescent="0.25">
      <c r="A101" s="630"/>
      <c r="B101" s="646"/>
      <c r="C101" s="29">
        <v>2020</v>
      </c>
      <c r="D101" s="30"/>
      <c r="E101" s="31">
        <v>169</v>
      </c>
      <c r="F101" s="31">
        <v>558</v>
      </c>
      <c r="G101" s="33">
        <f t="shared" si="9"/>
        <v>727</v>
      </c>
    </row>
    <row r="102" spans="1:14" ht="15.75" thickBot="1" x14ac:dyDescent="0.3">
      <c r="A102" s="647"/>
      <c r="B102" s="648"/>
      <c r="C102" s="41" t="s">
        <v>13</v>
      </c>
      <c r="D102" s="42">
        <f>SUM(D96:D101)</f>
        <v>0</v>
      </c>
      <c r="E102" s="43">
        <f>SUM(E96:E101)</f>
        <v>169</v>
      </c>
      <c r="F102" s="43">
        <f>SUM(F96:F101)</f>
        <v>558</v>
      </c>
      <c r="G102" s="113">
        <f>SUM(G95:G101)</f>
        <v>727</v>
      </c>
    </row>
    <row r="103" spans="1:14" x14ac:dyDescent="0.25">
      <c r="A103" s="106"/>
      <c r="B103" s="114"/>
      <c r="C103" s="48"/>
      <c r="D103" s="48"/>
      <c r="J103" s="75"/>
    </row>
    <row r="104" spans="1:14" ht="21" x14ac:dyDescent="0.35">
      <c r="A104" s="115" t="s">
        <v>53</v>
      </c>
      <c r="B104" s="116"/>
      <c r="C104" s="115"/>
      <c r="D104" s="117"/>
      <c r="E104" s="117"/>
      <c r="F104" s="117"/>
      <c r="G104" s="117"/>
      <c r="H104" s="117"/>
      <c r="I104" s="117"/>
      <c r="J104" s="117"/>
      <c r="K104" s="117"/>
      <c r="L104" s="117"/>
    </row>
    <row r="105" spans="1:14" ht="15.75" thickBot="1" x14ac:dyDescent="0.3">
      <c r="B105" s="9"/>
    </row>
    <row r="106" spans="1:14" s="10" customFormat="1" ht="47.25" customHeight="1" x14ac:dyDescent="0.25">
      <c r="A106" s="659" t="s">
        <v>54</v>
      </c>
      <c r="B106" s="661" t="s">
        <v>55</v>
      </c>
      <c r="C106" s="644" t="s">
        <v>5</v>
      </c>
      <c r="D106" s="118" t="s">
        <v>56</v>
      </c>
      <c r="E106" s="118"/>
      <c r="F106" s="119"/>
      <c r="G106" s="119"/>
      <c r="H106" s="120" t="s">
        <v>57</v>
      </c>
      <c r="I106" s="118"/>
      <c r="J106" s="121"/>
    </row>
    <row r="107" spans="1:14" s="10" customFormat="1" ht="87.75" customHeight="1" x14ac:dyDescent="0.25">
      <c r="A107" s="660"/>
      <c r="B107" s="662"/>
      <c r="C107" s="645"/>
      <c r="D107" s="122" t="s">
        <v>58</v>
      </c>
      <c r="E107" s="123" t="s">
        <v>59</v>
      </c>
      <c r="F107" s="124" t="s">
        <v>60</v>
      </c>
      <c r="G107" s="125" t="s">
        <v>61</v>
      </c>
      <c r="H107" s="122" t="s">
        <v>62</v>
      </c>
      <c r="I107" s="123" t="s">
        <v>63</v>
      </c>
      <c r="J107" s="126" t="s">
        <v>64</v>
      </c>
    </row>
    <row r="108" spans="1:14" x14ac:dyDescent="0.25">
      <c r="A108" s="630" t="s">
        <v>21</v>
      </c>
      <c r="B108" s="646"/>
      <c r="C108" s="127">
        <v>2014</v>
      </c>
      <c r="D108" s="30"/>
      <c r="E108" s="31"/>
      <c r="F108" s="128"/>
      <c r="G108" s="129">
        <f>SUM(D108:F108)</f>
        <v>0</v>
      </c>
      <c r="H108" s="30"/>
      <c r="I108" s="31"/>
      <c r="J108" s="35"/>
    </row>
    <row r="109" spans="1:14" x14ac:dyDescent="0.25">
      <c r="A109" s="630"/>
      <c r="B109" s="646"/>
      <c r="C109" s="127">
        <v>2015</v>
      </c>
      <c r="D109" s="30"/>
      <c r="E109" s="31"/>
      <c r="F109" s="128"/>
      <c r="G109" s="129">
        <f t="shared" ref="G109:G114" si="10">SUM(D109:F109)</f>
        <v>0</v>
      </c>
      <c r="H109" s="30"/>
      <c r="I109" s="31"/>
      <c r="J109" s="35"/>
    </row>
    <row r="110" spans="1:14" x14ac:dyDescent="0.25">
      <c r="A110" s="630"/>
      <c r="B110" s="646"/>
      <c r="C110" s="127">
        <v>2016</v>
      </c>
      <c r="D110" s="30"/>
      <c r="E110" s="31"/>
      <c r="F110" s="128"/>
      <c r="G110" s="129">
        <f t="shared" si="10"/>
        <v>0</v>
      </c>
      <c r="H110" s="30"/>
      <c r="I110" s="31"/>
      <c r="J110" s="35"/>
    </row>
    <row r="111" spans="1:14" x14ac:dyDescent="0.25">
      <c r="A111" s="630"/>
      <c r="B111" s="646"/>
      <c r="C111" s="127">
        <v>2017</v>
      </c>
      <c r="D111" s="36"/>
      <c r="E111" s="37"/>
      <c r="F111" s="130"/>
      <c r="G111" s="129">
        <f t="shared" si="10"/>
        <v>0</v>
      </c>
      <c r="H111" s="131"/>
      <c r="I111" s="132"/>
      <c r="J111" s="133"/>
    </row>
    <row r="112" spans="1:14" x14ac:dyDescent="0.25">
      <c r="A112" s="630"/>
      <c r="B112" s="646"/>
      <c r="C112" s="127">
        <v>2018</v>
      </c>
      <c r="D112" s="30"/>
      <c r="E112" s="31"/>
      <c r="F112" s="128"/>
      <c r="G112" s="129">
        <f t="shared" si="10"/>
        <v>0</v>
      </c>
      <c r="H112" s="30"/>
      <c r="I112" s="31"/>
      <c r="J112" s="35"/>
    </row>
    <row r="113" spans="1:19" x14ac:dyDescent="0.25">
      <c r="A113" s="630"/>
      <c r="B113" s="646"/>
      <c r="C113" s="127">
        <v>2019</v>
      </c>
      <c r="D113" s="30"/>
      <c r="E113" s="31"/>
      <c r="F113" s="128"/>
      <c r="G113" s="129">
        <f t="shared" si="10"/>
        <v>0</v>
      </c>
      <c r="H113" s="30"/>
      <c r="I113" s="31"/>
      <c r="J113" s="35"/>
    </row>
    <row r="114" spans="1:19" x14ac:dyDescent="0.25">
      <c r="A114" s="630"/>
      <c r="B114" s="646"/>
      <c r="C114" s="127">
        <v>2020</v>
      </c>
      <c r="D114" s="30"/>
      <c r="E114" s="31"/>
      <c r="F114" s="128"/>
      <c r="G114" s="129">
        <f t="shared" si="10"/>
        <v>0</v>
      </c>
      <c r="H114" s="30"/>
      <c r="I114" s="31"/>
      <c r="J114" s="35"/>
    </row>
    <row r="115" spans="1:19" ht="30.6" customHeight="1" thickBot="1" x14ac:dyDescent="0.3">
      <c r="A115" s="647"/>
      <c r="B115" s="648"/>
      <c r="C115" s="134" t="s">
        <v>13</v>
      </c>
      <c r="D115" s="42">
        <f t="shared" ref="D115:J115" si="11">SUM(D108:D114)</f>
        <v>0</v>
      </c>
      <c r="E115" s="43">
        <f t="shared" si="11"/>
        <v>0</v>
      </c>
      <c r="F115" s="135">
        <f t="shared" si="11"/>
        <v>0</v>
      </c>
      <c r="G115" s="135">
        <f t="shared" si="11"/>
        <v>0</v>
      </c>
      <c r="H115" s="42">
        <f t="shared" si="11"/>
        <v>0</v>
      </c>
      <c r="I115" s="43">
        <f t="shared" si="11"/>
        <v>0</v>
      </c>
      <c r="J115" s="136">
        <f t="shared" si="11"/>
        <v>0</v>
      </c>
    </row>
    <row r="116" spans="1:19" ht="17.100000000000001" customHeight="1" thickBot="1" x14ac:dyDescent="0.3">
      <c r="A116" s="137"/>
      <c r="B116" s="114"/>
      <c r="C116" s="138"/>
      <c r="D116" s="139"/>
      <c r="H116" s="140"/>
      <c r="K116" s="75"/>
    </row>
    <row r="117" spans="1:19" s="10" customFormat="1" ht="78" customHeight="1" x14ac:dyDescent="0.3">
      <c r="A117" s="141" t="s">
        <v>65</v>
      </c>
      <c r="B117" s="501" t="s">
        <v>36</v>
      </c>
      <c r="C117" s="143" t="s">
        <v>5</v>
      </c>
      <c r="D117" s="144" t="s">
        <v>66</v>
      </c>
      <c r="E117" s="145" t="s">
        <v>67</v>
      </c>
      <c r="F117" s="145" t="s">
        <v>68</v>
      </c>
      <c r="G117" s="145" t="s">
        <v>69</v>
      </c>
      <c r="H117" s="145" t="s">
        <v>70</v>
      </c>
      <c r="I117" s="146" t="s">
        <v>71</v>
      </c>
      <c r="J117" s="147" t="s">
        <v>72</v>
      </c>
      <c r="K117" s="147" t="s">
        <v>73</v>
      </c>
    </row>
    <row r="118" spans="1:19" x14ac:dyDescent="0.25">
      <c r="A118" s="630" t="s">
        <v>21</v>
      </c>
      <c r="B118" s="646"/>
      <c r="C118" s="29">
        <v>2014</v>
      </c>
      <c r="D118" s="34"/>
      <c r="E118" s="31"/>
      <c r="F118" s="31"/>
      <c r="G118" s="31"/>
      <c r="H118" s="31"/>
      <c r="I118" s="35"/>
      <c r="J118" s="148">
        <f t="shared" ref="J118:K124" si="12">D118+F118+H118</f>
        <v>0</v>
      </c>
      <c r="K118" s="148">
        <f t="shared" si="12"/>
        <v>0</v>
      </c>
    </row>
    <row r="119" spans="1:19" x14ac:dyDescent="0.25">
      <c r="A119" s="630"/>
      <c r="B119" s="646"/>
      <c r="C119" s="29">
        <v>2015</v>
      </c>
      <c r="D119" s="34"/>
      <c r="E119" s="31"/>
      <c r="F119" s="31"/>
      <c r="G119" s="31"/>
      <c r="H119" s="31"/>
      <c r="I119" s="35"/>
      <c r="J119" s="148">
        <f t="shared" si="12"/>
        <v>0</v>
      </c>
      <c r="K119" s="148">
        <f t="shared" si="12"/>
        <v>0</v>
      </c>
    </row>
    <row r="120" spans="1:19" x14ac:dyDescent="0.25">
      <c r="A120" s="630"/>
      <c r="B120" s="646"/>
      <c r="C120" s="29">
        <v>2016</v>
      </c>
      <c r="D120" s="34"/>
      <c r="E120" s="31"/>
      <c r="F120" s="31"/>
      <c r="G120" s="31"/>
      <c r="H120" s="31"/>
      <c r="I120" s="35"/>
      <c r="J120" s="148">
        <f t="shared" si="12"/>
        <v>0</v>
      </c>
      <c r="K120" s="148">
        <f t="shared" si="12"/>
        <v>0</v>
      </c>
    </row>
    <row r="121" spans="1:19" x14ac:dyDescent="0.25">
      <c r="A121" s="630"/>
      <c r="B121" s="646"/>
      <c r="C121" s="29">
        <v>2017</v>
      </c>
      <c r="D121" s="39"/>
      <c r="E121" s="37"/>
      <c r="F121" s="37"/>
      <c r="G121" s="37"/>
      <c r="H121" s="37"/>
      <c r="I121" s="40"/>
      <c r="J121" s="148">
        <f t="shared" si="12"/>
        <v>0</v>
      </c>
      <c r="K121" s="148">
        <f t="shared" si="12"/>
        <v>0</v>
      </c>
    </row>
    <row r="122" spans="1:19" x14ac:dyDescent="0.25">
      <c r="A122" s="630"/>
      <c r="B122" s="646"/>
      <c r="C122" s="29">
        <v>2018</v>
      </c>
      <c r="D122" s="34"/>
      <c r="E122" s="31"/>
      <c r="F122" s="31"/>
      <c r="G122" s="31"/>
      <c r="H122" s="31"/>
      <c r="I122" s="35"/>
      <c r="J122" s="148">
        <f t="shared" si="12"/>
        <v>0</v>
      </c>
      <c r="K122" s="148">
        <f t="shared" si="12"/>
        <v>0</v>
      </c>
    </row>
    <row r="123" spans="1:19" x14ac:dyDescent="0.25">
      <c r="A123" s="630"/>
      <c r="B123" s="646"/>
      <c r="C123" s="29">
        <v>2019</v>
      </c>
      <c r="D123" s="34"/>
      <c r="E123" s="31"/>
      <c r="F123" s="31"/>
      <c r="G123" s="31"/>
      <c r="H123" s="31"/>
      <c r="I123" s="35"/>
      <c r="J123" s="148">
        <f t="shared" si="12"/>
        <v>0</v>
      </c>
      <c r="K123" s="148">
        <f t="shared" si="12"/>
        <v>0</v>
      </c>
    </row>
    <row r="124" spans="1:19" x14ac:dyDescent="0.25">
      <c r="A124" s="630"/>
      <c r="B124" s="646"/>
      <c r="C124" s="29">
        <v>2020</v>
      </c>
      <c r="D124" s="34"/>
      <c r="E124" s="31"/>
      <c r="F124" s="31"/>
      <c r="G124" s="31"/>
      <c r="H124" s="31"/>
      <c r="I124" s="35"/>
      <c r="J124" s="148">
        <f t="shared" si="12"/>
        <v>0</v>
      </c>
      <c r="K124" s="148">
        <f t="shared" si="12"/>
        <v>0</v>
      </c>
    </row>
    <row r="125" spans="1:19" ht="51" customHeight="1" thickBot="1" x14ac:dyDescent="0.3">
      <c r="A125" s="647"/>
      <c r="B125" s="648"/>
      <c r="C125" s="41" t="s">
        <v>13</v>
      </c>
      <c r="D125" s="43">
        <f t="shared" ref="D125" si="13">SUM(D118:D124)</f>
        <v>0</v>
      </c>
      <c r="E125" s="43">
        <f>SUM(E118:E124)</f>
        <v>0</v>
      </c>
      <c r="F125" s="43">
        <f t="shared" ref="F125:I125" si="14">SUM(F118:F124)</f>
        <v>0</v>
      </c>
      <c r="G125" s="43">
        <f t="shared" si="14"/>
        <v>0</v>
      </c>
      <c r="H125" s="43">
        <f t="shared" si="14"/>
        <v>0</v>
      </c>
      <c r="I125" s="43">
        <f t="shared" si="14"/>
        <v>0</v>
      </c>
      <c r="J125" s="47">
        <f>SUM(J118:J124)</f>
        <v>0</v>
      </c>
      <c r="K125" s="47">
        <f>SUM(K118:K124)</f>
        <v>0</v>
      </c>
    </row>
    <row r="126" spans="1:19" ht="18.95" customHeight="1" x14ac:dyDescent="0.25">
      <c r="A126" s="149"/>
      <c r="B126" s="114"/>
      <c r="C126" s="48"/>
      <c r="D126" s="48"/>
      <c r="S126" s="75"/>
    </row>
    <row r="127" spans="1:19" ht="21" x14ac:dyDescent="0.35">
      <c r="A127" s="150" t="s">
        <v>74</v>
      </c>
      <c r="B127" s="151"/>
      <c r="C127" s="150"/>
      <c r="D127" s="152"/>
      <c r="E127" s="152"/>
      <c r="F127" s="152"/>
      <c r="G127" s="152"/>
      <c r="H127" s="152"/>
      <c r="I127" s="152"/>
      <c r="J127" s="152"/>
      <c r="K127" s="152"/>
      <c r="L127" s="152"/>
      <c r="M127" s="152"/>
      <c r="N127" s="152"/>
      <c r="O127" s="152"/>
    </row>
    <row r="128" spans="1:19" ht="21.75" thickBot="1" x14ac:dyDescent="0.4">
      <c r="A128" s="91"/>
      <c r="B128" s="76"/>
    </row>
    <row r="129" spans="1:15" s="10" customFormat="1" ht="27" customHeight="1" x14ac:dyDescent="0.25">
      <c r="A129" s="649" t="s">
        <v>75</v>
      </c>
      <c r="B129" s="651" t="s">
        <v>36</v>
      </c>
      <c r="C129" s="653" t="s">
        <v>76</v>
      </c>
      <c r="D129" s="153" t="s">
        <v>77</v>
      </c>
      <c r="E129" s="154"/>
      <c r="F129" s="154"/>
      <c r="G129" s="155"/>
      <c r="H129" s="156"/>
      <c r="I129" s="627" t="s">
        <v>7</v>
      </c>
      <c r="J129" s="628"/>
      <c r="K129" s="628"/>
      <c r="L129" s="628"/>
      <c r="M129" s="628"/>
      <c r="N129" s="628"/>
      <c r="O129" s="629"/>
    </row>
    <row r="130" spans="1:15" s="10" customFormat="1" ht="110.25" customHeight="1" x14ac:dyDescent="0.25">
      <c r="A130" s="650"/>
      <c r="B130" s="652"/>
      <c r="C130" s="654"/>
      <c r="D130" s="157" t="s">
        <v>78</v>
      </c>
      <c r="E130" s="158" t="s">
        <v>79</v>
      </c>
      <c r="F130" s="158" t="s">
        <v>80</v>
      </c>
      <c r="G130" s="159" t="s">
        <v>81</v>
      </c>
      <c r="H130" s="160" t="s">
        <v>82</v>
      </c>
      <c r="I130" s="161" t="s">
        <v>14</v>
      </c>
      <c r="J130" s="161" t="s">
        <v>15</v>
      </c>
      <c r="K130" s="158" t="s">
        <v>16</v>
      </c>
      <c r="L130" s="157" t="s">
        <v>17</v>
      </c>
      <c r="M130" s="157" t="s">
        <v>28</v>
      </c>
      <c r="N130" s="158" t="s">
        <v>19</v>
      </c>
      <c r="O130" s="162" t="s">
        <v>20</v>
      </c>
    </row>
    <row r="131" spans="1:15" ht="15" customHeight="1" x14ac:dyDescent="0.25">
      <c r="A131" s="632" t="s">
        <v>360</v>
      </c>
      <c r="B131" s="631"/>
      <c r="C131" s="29">
        <v>2014</v>
      </c>
      <c r="D131" s="30"/>
      <c r="E131" s="31"/>
      <c r="F131" s="31"/>
      <c r="G131" s="129">
        <f>SUM(D131:F131)</f>
        <v>0</v>
      </c>
      <c r="H131" s="85"/>
      <c r="I131" s="34"/>
      <c r="J131" s="31"/>
      <c r="K131" s="31"/>
      <c r="L131" s="31"/>
      <c r="M131" s="31"/>
      <c r="N131" s="31"/>
      <c r="O131" s="35"/>
    </row>
    <row r="132" spans="1:15" x14ac:dyDescent="0.25">
      <c r="A132" s="632"/>
      <c r="B132" s="631"/>
      <c r="C132" s="29">
        <v>2015</v>
      </c>
      <c r="D132" s="30"/>
      <c r="E132" s="31"/>
      <c r="F132" s="31"/>
      <c r="G132" s="129">
        <f t="shared" ref="G132:G137" si="15">SUM(D132:F132)</f>
        <v>0</v>
      </c>
      <c r="H132" s="85"/>
      <c r="I132" s="34"/>
      <c r="J132" s="31"/>
      <c r="K132" s="31"/>
      <c r="L132" s="31"/>
      <c r="M132" s="31"/>
      <c r="N132" s="31"/>
      <c r="O132" s="35"/>
    </row>
    <row r="133" spans="1:15" x14ac:dyDescent="0.25">
      <c r="A133" s="632"/>
      <c r="B133" s="631"/>
      <c r="C133" s="29">
        <v>2016</v>
      </c>
      <c r="D133" s="30"/>
      <c r="E133" s="31"/>
      <c r="F133" s="31"/>
      <c r="G133" s="129">
        <f t="shared" si="15"/>
        <v>0</v>
      </c>
      <c r="H133" s="85"/>
      <c r="I133" s="34"/>
      <c r="J133" s="31"/>
      <c r="K133" s="31"/>
      <c r="L133" s="31"/>
      <c r="M133" s="31"/>
      <c r="N133" s="31"/>
      <c r="O133" s="35"/>
    </row>
    <row r="134" spans="1:15" x14ac:dyDescent="0.25">
      <c r="A134" s="632"/>
      <c r="B134" s="631"/>
      <c r="C134" s="29">
        <v>2017</v>
      </c>
      <c r="D134" s="36"/>
      <c r="E134" s="37"/>
      <c r="F134" s="37"/>
      <c r="G134" s="129">
        <f t="shared" si="15"/>
        <v>0</v>
      </c>
      <c r="H134" s="85"/>
      <c r="I134" s="39"/>
      <c r="J134" s="37"/>
      <c r="K134" s="37"/>
      <c r="L134" s="37"/>
      <c r="M134" s="37"/>
      <c r="N134" s="37"/>
      <c r="O134" s="40"/>
    </row>
    <row r="135" spans="1:15" x14ac:dyDescent="0.25">
      <c r="A135" s="632"/>
      <c r="B135" s="631"/>
      <c r="C135" s="29">
        <v>2018</v>
      </c>
      <c r="D135" s="30"/>
      <c r="E135" s="31"/>
      <c r="F135" s="31"/>
      <c r="G135" s="129">
        <f t="shared" si="15"/>
        <v>0</v>
      </c>
      <c r="H135" s="85"/>
      <c r="I135" s="34"/>
      <c r="J135" s="31"/>
      <c r="K135" s="31"/>
      <c r="L135" s="31"/>
      <c r="M135" s="31"/>
      <c r="N135" s="31"/>
      <c r="O135" s="35"/>
    </row>
    <row r="136" spans="1:15" x14ac:dyDescent="0.25">
      <c r="A136" s="632"/>
      <c r="B136" s="631"/>
      <c r="C136" s="29">
        <v>2019</v>
      </c>
      <c r="D136" s="30"/>
      <c r="E136" s="31"/>
      <c r="F136" s="31"/>
      <c r="G136" s="129">
        <f t="shared" si="15"/>
        <v>0</v>
      </c>
      <c r="H136" s="85"/>
      <c r="I136" s="34"/>
      <c r="J136" s="31"/>
      <c r="K136" s="31"/>
      <c r="L136" s="31"/>
      <c r="M136" s="31"/>
      <c r="N136" s="31"/>
      <c r="O136" s="35"/>
    </row>
    <row r="137" spans="1:15" x14ac:dyDescent="0.25">
      <c r="A137" s="632"/>
      <c r="B137" s="631"/>
      <c r="C137" s="29">
        <v>2020</v>
      </c>
      <c r="D137" s="30">
        <v>8</v>
      </c>
      <c r="E137" s="31">
        <v>2</v>
      </c>
      <c r="F137" s="31"/>
      <c r="G137" s="129">
        <f t="shared" si="15"/>
        <v>10</v>
      </c>
      <c r="H137" s="85">
        <v>26</v>
      </c>
      <c r="I137" s="34">
        <v>10</v>
      </c>
      <c r="J137" s="31"/>
      <c r="K137" s="31"/>
      <c r="L137" s="31"/>
      <c r="M137" s="31"/>
      <c r="N137" s="31"/>
      <c r="O137" s="35"/>
    </row>
    <row r="138" spans="1:15" ht="15.95" customHeight="1" thickBot="1" x14ac:dyDescent="0.3">
      <c r="A138" s="633"/>
      <c r="B138" s="634"/>
      <c r="C138" s="41" t="s">
        <v>13</v>
      </c>
      <c r="D138" s="42">
        <f>SUM(D131:D137)</f>
        <v>8</v>
      </c>
      <c r="E138" s="43">
        <f>SUM(E131:E137)</f>
        <v>2</v>
      </c>
      <c r="F138" s="43"/>
      <c r="G138" s="135">
        <f t="shared" ref="G138:O138" si="16">SUM(G131:G137)</f>
        <v>10</v>
      </c>
      <c r="H138" s="163">
        <f t="shared" si="16"/>
        <v>26</v>
      </c>
      <c r="I138" s="46">
        <f t="shared" si="16"/>
        <v>10</v>
      </c>
      <c r="J138" s="43">
        <f t="shared" si="16"/>
        <v>0</v>
      </c>
      <c r="K138" s="43">
        <f t="shared" si="16"/>
        <v>0</v>
      </c>
      <c r="L138" s="43">
        <f t="shared" si="16"/>
        <v>0</v>
      </c>
      <c r="M138" s="43">
        <f t="shared" si="16"/>
        <v>0</v>
      </c>
      <c r="N138" s="43">
        <f t="shared" si="16"/>
        <v>0</v>
      </c>
      <c r="O138" s="47">
        <f t="shared" si="16"/>
        <v>0</v>
      </c>
    </row>
    <row r="139" spans="1:15" ht="15.75" thickBot="1" x14ac:dyDescent="0.3">
      <c r="B139" s="9"/>
    </row>
    <row r="140" spans="1:15" ht="19.5" customHeight="1" x14ac:dyDescent="0.25">
      <c r="A140" s="635" t="s">
        <v>83</v>
      </c>
      <c r="B140" s="637" t="s">
        <v>84</v>
      </c>
      <c r="C140" s="639" t="s">
        <v>5</v>
      </c>
      <c r="D140" s="639" t="s">
        <v>77</v>
      </c>
      <c r="E140" s="639"/>
      <c r="F140" s="639"/>
      <c r="G140" s="641"/>
      <c r="H140" s="642" t="s">
        <v>85</v>
      </c>
      <c r="I140" s="639"/>
      <c r="J140" s="639"/>
      <c r="K140" s="639"/>
      <c r="L140" s="643"/>
    </row>
    <row r="141" spans="1:15" ht="102.75" x14ac:dyDescent="0.25">
      <c r="A141" s="636"/>
      <c r="B141" s="638"/>
      <c r="C141" s="640"/>
      <c r="D141" s="164" t="s">
        <v>86</v>
      </c>
      <c r="E141" s="165" t="s">
        <v>87</v>
      </c>
      <c r="F141" s="164" t="s">
        <v>88</v>
      </c>
      <c r="G141" s="166" t="s">
        <v>89</v>
      </c>
      <c r="H141" s="167" t="s">
        <v>90</v>
      </c>
      <c r="I141" s="164" t="s">
        <v>91</v>
      </c>
      <c r="J141" s="164" t="s">
        <v>92</v>
      </c>
      <c r="K141" s="164" t="s">
        <v>93</v>
      </c>
      <c r="L141" s="168" t="s">
        <v>94</v>
      </c>
    </row>
    <row r="142" spans="1:15" ht="15" customHeight="1" x14ac:dyDescent="0.25">
      <c r="A142" s="709" t="s">
        <v>361</v>
      </c>
      <c r="B142" s="710"/>
      <c r="C142" s="169">
        <v>2014</v>
      </c>
      <c r="D142" s="170"/>
      <c r="E142" s="67"/>
      <c r="F142" s="67"/>
      <c r="G142" s="171">
        <f>SUM(D142:F142)</f>
        <v>0</v>
      </c>
      <c r="H142" s="66"/>
      <c r="I142" s="67"/>
      <c r="J142" s="67"/>
      <c r="K142" s="67"/>
      <c r="L142" s="68"/>
    </row>
    <row r="143" spans="1:15" x14ac:dyDescent="0.25">
      <c r="A143" s="630"/>
      <c r="B143" s="646"/>
      <c r="C143" s="29">
        <v>2015</v>
      </c>
      <c r="D143" s="30"/>
      <c r="E143" s="31"/>
      <c r="F143" s="31"/>
      <c r="G143" s="171">
        <f t="shared" ref="G143:G148" si="17">SUM(D143:F143)</f>
        <v>0</v>
      </c>
      <c r="H143" s="34"/>
      <c r="I143" s="31"/>
      <c r="J143" s="31"/>
      <c r="K143" s="31"/>
      <c r="L143" s="35"/>
    </row>
    <row r="144" spans="1:15" x14ac:dyDescent="0.25">
      <c r="A144" s="630"/>
      <c r="B144" s="646"/>
      <c r="C144" s="29">
        <v>2016</v>
      </c>
      <c r="D144" s="30"/>
      <c r="E144" s="31"/>
      <c r="F144" s="31"/>
      <c r="G144" s="171">
        <f t="shared" si="17"/>
        <v>0</v>
      </c>
      <c r="H144" s="34"/>
      <c r="I144" s="31"/>
      <c r="J144" s="31"/>
      <c r="K144" s="31"/>
      <c r="L144" s="35"/>
    </row>
    <row r="145" spans="1:12" x14ac:dyDescent="0.25">
      <c r="A145" s="630"/>
      <c r="B145" s="646"/>
      <c r="C145" s="29">
        <v>2017</v>
      </c>
      <c r="D145" s="36"/>
      <c r="E145" s="37"/>
      <c r="F145" s="37"/>
      <c r="G145" s="171">
        <f t="shared" si="17"/>
        <v>0</v>
      </c>
      <c r="H145" s="39"/>
      <c r="I145" s="37"/>
      <c r="J145" s="37"/>
      <c r="K145" s="37"/>
      <c r="L145" s="40"/>
    </row>
    <row r="146" spans="1:12" x14ac:dyDescent="0.25">
      <c r="A146" s="630"/>
      <c r="B146" s="646"/>
      <c r="C146" s="29">
        <v>2018</v>
      </c>
      <c r="D146" s="30"/>
      <c r="E146" s="31"/>
      <c r="F146" s="31"/>
      <c r="G146" s="171">
        <f t="shared" si="17"/>
        <v>0</v>
      </c>
      <c r="H146" s="34"/>
      <c r="I146" s="31"/>
      <c r="J146" s="31"/>
      <c r="K146" s="31"/>
      <c r="L146" s="35"/>
    </row>
    <row r="147" spans="1:12" x14ac:dyDescent="0.25">
      <c r="A147" s="630"/>
      <c r="B147" s="646"/>
      <c r="C147" s="29">
        <v>2019</v>
      </c>
      <c r="D147" s="30"/>
      <c r="E147" s="31"/>
      <c r="F147" s="31"/>
      <c r="G147" s="171">
        <f t="shared" si="17"/>
        <v>0</v>
      </c>
      <c r="H147" s="34"/>
      <c r="I147" s="31"/>
      <c r="J147" s="31"/>
      <c r="K147" s="31"/>
      <c r="L147" s="35"/>
    </row>
    <row r="148" spans="1:12" x14ac:dyDescent="0.25">
      <c r="A148" s="630"/>
      <c r="B148" s="646"/>
      <c r="C148" s="29">
        <v>2020</v>
      </c>
      <c r="D148" s="30">
        <v>558</v>
      </c>
      <c r="E148" s="31">
        <v>55</v>
      </c>
      <c r="F148" s="31"/>
      <c r="G148" s="171">
        <f t="shared" si="17"/>
        <v>613</v>
      </c>
      <c r="H148" s="34"/>
      <c r="I148" s="31"/>
      <c r="J148" s="31"/>
      <c r="K148" s="31">
        <v>613</v>
      </c>
      <c r="L148" s="35"/>
    </row>
    <row r="149" spans="1:12" ht="15.75" thickBot="1" x14ac:dyDescent="0.3">
      <c r="A149" s="647"/>
      <c r="B149" s="648"/>
      <c r="C149" s="41" t="s">
        <v>13</v>
      </c>
      <c r="D149" s="42">
        <f t="shared" ref="D149:L149" si="18">SUM(D142:D148)</f>
        <v>558</v>
      </c>
      <c r="E149" s="43">
        <f t="shared" si="18"/>
        <v>55</v>
      </c>
      <c r="F149" s="43">
        <f t="shared" si="18"/>
        <v>0</v>
      </c>
      <c r="G149" s="45">
        <f t="shared" si="18"/>
        <v>613</v>
      </c>
      <c r="H149" s="46">
        <f t="shared" si="18"/>
        <v>0</v>
      </c>
      <c r="I149" s="43">
        <f t="shared" si="18"/>
        <v>0</v>
      </c>
      <c r="J149" s="43">
        <f t="shared" si="18"/>
        <v>0</v>
      </c>
      <c r="K149" s="43">
        <f t="shared" si="18"/>
        <v>613</v>
      </c>
      <c r="L149" s="47">
        <f t="shared" si="18"/>
        <v>0</v>
      </c>
    </row>
    <row r="150" spans="1:12" x14ac:dyDescent="0.25">
      <c r="B150" s="9"/>
    </row>
    <row r="151" spans="1:12" x14ac:dyDescent="0.25">
      <c r="B151" s="9"/>
    </row>
    <row r="152" spans="1:12" ht="21" x14ac:dyDescent="0.35">
      <c r="A152" s="172" t="s">
        <v>95</v>
      </c>
      <c r="B152" s="55"/>
      <c r="C152" s="54"/>
      <c r="D152" s="56"/>
      <c r="E152" s="56"/>
      <c r="F152" s="56"/>
      <c r="G152" s="56"/>
      <c r="H152" s="56"/>
      <c r="I152" s="56"/>
      <c r="J152" s="56"/>
      <c r="K152" s="56"/>
      <c r="L152" s="56"/>
    </row>
    <row r="153" spans="1:12" ht="15.75" thickBot="1" x14ac:dyDescent="0.3">
      <c r="A153" s="75"/>
      <c r="B153" s="76"/>
    </row>
    <row r="154" spans="1:12" s="10" customFormat="1" ht="65.25" x14ac:dyDescent="0.3">
      <c r="A154" s="173" t="s">
        <v>96</v>
      </c>
      <c r="B154" s="174" t="s">
        <v>97</v>
      </c>
      <c r="C154" s="175" t="s">
        <v>98</v>
      </c>
      <c r="D154" s="176" t="s">
        <v>99</v>
      </c>
      <c r="E154" s="177" t="s">
        <v>100</v>
      </c>
      <c r="F154" s="177" t="s">
        <v>101</v>
      </c>
      <c r="G154" s="178" t="s">
        <v>102</v>
      </c>
    </row>
    <row r="155" spans="1:12" ht="15" customHeight="1" x14ac:dyDescent="0.25">
      <c r="A155" s="623" t="s">
        <v>21</v>
      </c>
      <c r="B155" s="624"/>
      <c r="C155" s="29">
        <v>2014</v>
      </c>
      <c r="D155" s="30"/>
      <c r="E155" s="31"/>
      <c r="F155" s="31"/>
      <c r="G155" s="35"/>
    </row>
    <row r="156" spans="1:12" x14ac:dyDescent="0.25">
      <c r="A156" s="623"/>
      <c r="B156" s="624"/>
      <c r="C156" s="29">
        <v>2015</v>
      </c>
      <c r="D156" s="30"/>
      <c r="E156" s="31"/>
      <c r="F156" s="31"/>
      <c r="G156" s="35"/>
    </row>
    <row r="157" spans="1:12" x14ac:dyDescent="0.25">
      <c r="A157" s="623"/>
      <c r="B157" s="624"/>
      <c r="C157" s="29">
        <v>2016</v>
      </c>
      <c r="D157" s="30"/>
      <c r="E157" s="31"/>
      <c r="F157" s="31"/>
      <c r="G157" s="35"/>
    </row>
    <row r="158" spans="1:12" x14ac:dyDescent="0.25">
      <c r="A158" s="623"/>
      <c r="B158" s="624"/>
      <c r="C158" s="29">
        <v>2017</v>
      </c>
      <c r="D158" s="36"/>
      <c r="E158" s="37"/>
      <c r="F158" s="37"/>
      <c r="G158" s="40"/>
    </row>
    <row r="159" spans="1:12" x14ac:dyDescent="0.25">
      <c r="A159" s="623"/>
      <c r="B159" s="624"/>
      <c r="C159" s="29">
        <v>2018</v>
      </c>
      <c r="D159" s="30"/>
      <c r="E159" s="31"/>
      <c r="F159" s="31"/>
      <c r="G159" s="35"/>
    </row>
    <row r="160" spans="1:12" x14ac:dyDescent="0.25">
      <c r="A160" s="623"/>
      <c r="B160" s="624"/>
      <c r="C160" s="29">
        <v>2019</v>
      </c>
      <c r="D160" s="30"/>
      <c r="E160" s="31"/>
      <c r="F160" s="31"/>
      <c r="G160" s="35"/>
    </row>
    <row r="161" spans="1:9" x14ac:dyDescent="0.25">
      <c r="A161" s="623"/>
      <c r="B161" s="624"/>
      <c r="C161" s="29">
        <v>2020</v>
      </c>
      <c r="D161" s="179"/>
      <c r="E161" s="180"/>
      <c r="F161" s="180"/>
      <c r="G161" s="181"/>
    </row>
    <row r="162" spans="1:9" ht="15.75" thickBot="1" x14ac:dyDescent="0.3">
      <c r="A162" s="625"/>
      <c r="B162" s="626"/>
      <c r="C162" s="41" t="s">
        <v>13</v>
      </c>
      <c r="D162" s="42">
        <f>SUM(D155:D161)</f>
        <v>0</v>
      </c>
      <c r="E162" s="42">
        <f t="shared" ref="E162:G162" si="19">SUM(E155:E161)</f>
        <v>0</v>
      </c>
      <c r="F162" s="42">
        <f t="shared" si="19"/>
        <v>0</v>
      </c>
      <c r="G162" s="47">
        <f t="shared" si="19"/>
        <v>0</v>
      </c>
    </row>
    <row r="163" spans="1:9" x14ac:dyDescent="0.25">
      <c r="B163" s="9"/>
    </row>
    <row r="164" spans="1:9" ht="15.75" thickBot="1" x14ac:dyDescent="0.3">
      <c r="B164" s="9"/>
    </row>
    <row r="165" spans="1:9" ht="18.75" x14ac:dyDescent="0.3">
      <c r="A165" s="182" t="s">
        <v>103</v>
      </c>
      <c r="B165" s="183" t="s">
        <v>104</v>
      </c>
      <c r="C165" s="184">
        <v>2014</v>
      </c>
      <c r="D165" s="184">
        <v>2015</v>
      </c>
      <c r="E165" s="184">
        <v>2016</v>
      </c>
      <c r="F165" s="184">
        <v>2017</v>
      </c>
      <c r="G165" s="184">
        <v>2018</v>
      </c>
      <c r="H165" s="184">
        <v>2019</v>
      </c>
      <c r="I165" s="185">
        <v>2020</v>
      </c>
    </row>
    <row r="166" spans="1:9" ht="14.1" customHeight="1" x14ac:dyDescent="0.25">
      <c r="A166" s="186" t="s">
        <v>105</v>
      </c>
      <c r="B166" s="187"/>
      <c r="C166" s="188">
        <f>SUM(C167:C169)</f>
        <v>0</v>
      </c>
      <c r="D166" s="188">
        <f t="shared" ref="D166:H166" si="20">SUM(D167:D169)</f>
        <v>0</v>
      </c>
      <c r="E166" s="188">
        <f t="shared" si="20"/>
        <v>0</v>
      </c>
      <c r="F166" s="188">
        <f t="shared" si="20"/>
        <v>0</v>
      </c>
      <c r="G166" s="188">
        <f t="shared" si="20"/>
        <v>0</v>
      </c>
      <c r="H166" s="188">
        <f t="shared" si="20"/>
        <v>0</v>
      </c>
      <c r="I166" s="189">
        <v>436917.84</v>
      </c>
    </row>
    <row r="167" spans="1:9" ht="15.75" x14ac:dyDescent="0.25">
      <c r="A167" s="190" t="s">
        <v>106</v>
      </c>
      <c r="B167" s="191"/>
      <c r="C167" s="65"/>
      <c r="D167" s="65"/>
      <c r="E167" s="65"/>
      <c r="F167" s="69"/>
      <c r="G167" s="65"/>
      <c r="H167" s="65"/>
      <c r="I167" s="193">
        <v>436917.84</v>
      </c>
    </row>
    <row r="168" spans="1:9" ht="15.75" x14ac:dyDescent="0.25">
      <c r="A168" s="190" t="s">
        <v>107</v>
      </c>
      <c r="B168" s="191"/>
      <c r="C168" s="65"/>
      <c r="D168" s="65"/>
      <c r="E168" s="65"/>
      <c r="F168" s="69"/>
      <c r="G168" s="65"/>
      <c r="H168" s="65"/>
      <c r="I168" s="193"/>
    </row>
    <row r="169" spans="1:9" ht="15.75" x14ac:dyDescent="0.25">
      <c r="A169" s="190" t="s">
        <v>108</v>
      </c>
      <c r="B169" s="191"/>
      <c r="C169" s="65"/>
      <c r="D169" s="65"/>
      <c r="E169" s="65"/>
      <c r="F169" s="69"/>
      <c r="G169" s="65"/>
      <c r="H169" s="65"/>
      <c r="I169" s="193"/>
    </row>
    <row r="170" spans="1:9" ht="31.5" x14ac:dyDescent="0.25">
      <c r="A170" s="186" t="s">
        <v>109</v>
      </c>
      <c r="B170" s="191"/>
      <c r="C170" s="65"/>
      <c r="D170" s="65"/>
      <c r="E170" s="65"/>
      <c r="F170" s="69"/>
      <c r="G170" s="65"/>
      <c r="H170" s="65"/>
      <c r="I170" s="193">
        <v>154117.18</v>
      </c>
    </row>
    <row r="171" spans="1:9" ht="16.5" thickBot="1" x14ac:dyDescent="0.3">
      <c r="A171" s="195" t="s">
        <v>110</v>
      </c>
      <c r="B171" s="196"/>
      <c r="C171" s="197">
        <f t="shared" ref="C171:I171" si="21">C166+C170</f>
        <v>0</v>
      </c>
      <c r="D171" s="197">
        <f t="shared" si="21"/>
        <v>0</v>
      </c>
      <c r="E171" s="197">
        <f t="shared" si="21"/>
        <v>0</v>
      </c>
      <c r="F171" s="197">
        <f t="shared" si="21"/>
        <v>0</v>
      </c>
      <c r="G171" s="197">
        <f t="shared" si="21"/>
        <v>0</v>
      </c>
      <c r="H171" s="197">
        <f t="shared" si="21"/>
        <v>0</v>
      </c>
      <c r="I171" s="47">
        <f t="shared" si="21"/>
        <v>591035.02</v>
      </c>
    </row>
  </sheetData>
  <mergeCells count="49">
    <mergeCell ref="A142:B149"/>
    <mergeCell ref="A155:B162"/>
    <mergeCell ref="I129:O129"/>
    <mergeCell ref="A131:B138"/>
    <mergeCell ref="A140:A141"/>
    <mergeCell ref="B140:B141"/>
    <mergeCell ref="C140:C141"/>
    <mergeCell ref="D140:G140"/>
    <mergeCell ref="H140:L140"/>
    <mergeCell ref="C106:C107"/>
    <mergeCell ref="A108:B115"/>
    <mergeCell ref="A118:B125"/>
    <mergeCell ref="A129:A130"/>
    <mergeCell ref="B129:B130"/>
    <mergeCell ref="C129:C130"/>
    <mergeCell ref="A85:B92"/>
    <mergeCell ref="A94:A95"/>
    <mergeCell ref="B94:B95"/>
    <mergeCell ref="A96:B102"/>
    <mergeCell ref="A106:A107"/>
    <mergeCell ref="B106:B107"/>
    <mergeCell ref="D72:D73"/>
    <mergeCell ref="A74:B81"/>
    <mergeCell ref="A83:A84"/>
    <mergeCell ref="B83:B84"/>
    <mergeCell ref="C83:C84"/>
    <mergeCell ref="D83:D84"/>
    <mergeCell ref="A72:A73"/>
    <mergeCell ref="B72:B73"/>
    <mergeCell ref="C72:C73"/>
    <mergeCell ref="A50:B57"/>
    <mergeCell ref="A61:A62"/>
    <mergeCell ref="B61:B62"/>
    <mergeCell ref="C61:C62"/>
    <mergeCell ref="A63:B70"/>
    <mergeCell ref="D34:D35"/>
    <mergeCell ref="A36:B43"/>
    <mergeCell ref="A48:A49"/>
    <mergeCell ref="B48:B49"/>
    <mergeCell ref="C48:C49"/>
    <mergeCell ref="D48:D49"/>
    <mergeCell ref="A34:A35"/>
    <mergeCell ref="B34:B35"/>
    <mergeCell ref="C34:C35"/>
    <mergeCell ref="B10:B11"/>
    <mergeCell ref="C10:C11"/>
    <mergeCell ref="A12:B19"/>
    <mergeCell ref="C21:C22"/>
    <mergeCell ref="A23:B30"/>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S205"/>
  <sheetViews>
    <sheetView topLeftCell="B1" workbookViewId="0">
      <selection activeCell="H148" sqref="H148:L148"/>
    </sheetView>
  </sheetViews>
  <sheetFormatPr defaultColWidth="8.85546875" defaultRowHeight="15" x14ac:dyDescent="0.25"/>
  <cols>
    <col min="1" max="1" width="87.28515625" customWidth="1"/>
    <col min="2" max="2" width="29.42578125" customWidth="1"/>
    <col min="3" max="3" width="15.7109375" customWidth="1"/>
    <col min="4" max="4" width="16.140625" customWidth="1"/>
    <col min="5" max="5" width="15.28515625" customWidth="1"/>
    <col min="6" max="6" width="18.42578125" customWidth="1"/>
    <col min="7" max="7" width="15.85546875" customWidth="1"/>
    <col min="8" max="8" width="16" customWidth="1"/>
    <col min="9" max="9" width="16.42578125" customWidth="1"/>
    <col min="10" max="10" width="17" customWidth="1"/>
    <col min="11" max="11" width="16.85546875" customWidth="1"/>
    <col min="12" max="12" width="17" customWidth="1"/>
    <col min="13" max="13" width="15.42578125" customWidth="1"/>
    <col min="14" max="14" width="14.85546875" customWidth="1"/>
    <col min="15" max="15" width="13.140625" customWidth="1"/>
    <col min="16" max="17" width="11.85546875" customWidth="1"/>
    <col min="18" max="18" width="12" customWidth="1"/>
  </cols>
  <sheetData>
    <row r="1" spans="1:17" s="1" customFormat="1" ht="31.5" x14ac:dyDescent="0.5">
      <c r="A1" s="1" t="s">
        <v>0</v>
      </c>
    </row>
    <row r="2" spans="1:17" s="2" customFormat="1" ht="15.75" x14ac:dyDescent="0.25"/>
    <row r="3" spans="1:17" s="2" customFormat="1" ht="15.75" x14ac:dyDescent="0.25">
      <c r="A3" s="3" t="s">
        <v>1</v>
      </c>
    </row>
    <row r="4" spans="1:17" s="2" customFormat="1" ht="15.75" x14ac:dyDescent="0.25">
      <c r="A4" s="4" t="s">
        <v>362</v>
      </c>
    </row>
    <row r="5" spans="1:17" s="2" customFormat="1" ht="15.75" x14ac:dyDescent="0.25">
      <c r="A5" s="5" t="s">
        <v>2</v>
      </c>
    </row>
    <row r="6" spans="1:17" s="2" customFormat="1" ht="15.75" x14ac:dyDescent="0.25"/>
    <row r="8" spans="1:17" ht="21" x14ac:dyDescent="0.35">
      <c r="A8" s="6" t="s">
        <v>3</v>
      </c>
      <c r="B8" s="7"/>
      <c r="C8" s="8"/>
      <c r="D8" s="8"/>
      <c r="E8" s="8"/>
      <c r="F8" s="8"/>
      <c r="G8" s="8"/>
      <c r="H8" s="8"/>
      <c r="I8" s="8"/>
      <c r="J8" s="8"/>
      <c r="K8" s="8"/>
      <c r="L8" s="8"/>
      <c r="M8" s="8"/>
      <c r="N8" s="8"/>
    </row>
    <row r="9" spans="1:17" ht="15.75" thickBot="1" x14ac:dyDescent="0.3">
      <c r="B9" s="9"/>
      <c r="O9" s="10"/>
      <c r="P9" s="10"/>
    </row>
    <row r="10" spans="1:17" s="10" customFormat="1" ht="18.75" x14ac:dyDescent="0.3">
      <c r="A10" s="11"/>
      <c r="B10" s="690" t="s">
        <v>4</v>
      </c>
      <c r="C10" s="692" t="s">
        <v>5</v>
      </c>
      <c r="D10" s="12"/>
      <c r="E10" s="13"/>
      <c r="F10" s="14" t="s">
        <v>6</v>
      </c>
      <c r="G10" s="15"/>
      <c r="H10" s="16"/>
      <c r="I10" s="17" t="s">
        <v>7</v>
      </c>
      <c r="J10" s="13"/>
      <c r="K10" s="13"/>
      <c r="L10" s="13"/>
      <c r="M10" s="13"/>
      <c r="N10" s="13"/>
      <c r="O10" s="18"/>
    </row>
    <row r="11" spans="1:17" s="10" customFormat="1" ht="90" customHeight="1" x14ac:dyDescent="0.3">
      <c r="A11" s="19" t="s">
        <v>8</v>
      </c>
      <c r="B11" s="691"/>
      <c r="C11" s="693"/>
      <c r="D11" s="20" t="s">
        <v>9</v>
      </c>
      <c r="E11" s="21" t="s">
        <v>10</v>
      </c>
      <c r="F11" s="22" t="s">
        <v>11</v>
      </c>
      <c r="G11" s="23" t="s">
        <v>12</v>
      </c>
      <c r="H11" s="24" t="s">
        <v>13</v>
      </c>
      <c r="I11" s="25" t="s">
        <v>14</v>
      </c>
      <c r="J11" s="26" t="s">
        <v>15</v>
      </c>
      <c r="K11" s="26" t="s">
        <v>16</v>
      </c>
      <c r="L11" s="27" t="s">
        <v>17</v>
      </c>
      <c r="M11" s="27" t="s">
        <v>18</v>
      </c>
      <c r="N11" s="27" t="s">
        <v>19</v>
      </c>
      <c r="O11" s="28" t="s">
        <v>20</v>
      </c>
    </row>
    <row r="12" spans="1:17" ht="15" customHeight="1" x14ac:dyDescent="0.25">
      <c r="A12" s="630" t="s">
        <v>363</v>
      </c>
      <c r="B12" s="646"/>
      <c r="C12" s="29">
        <v>2014</v>
      </c>
      <c r="D12" s="30"/>
      <c r="E12" s="31"/>
      <c r="F12" s="31"/>
      <c r="G12" s="32"/>
      <c r="H12" s="33">
        <f>SUM(D12:G12)</f>
        <v>0</v>
      </c>
      <c r="I12" s="34"/>
      <c r="J12" s="31"/>
      <c r="K12" s="31"/>
      <c r="L12" s="31"/>
      <c r="M12" s="31"/>
      <c r="N12" s="31"/>
      <c r="O12" s="35"/>
      <c r="P12" s="10"/>
      <c r="Q12" s="10"/>
    </row>
    <row r="13" spans="1:17" x14ac:dyDescent="0.25">
      <c r="A13" s="630"/>
      <c r="B13" s="646"/>
      <c r="C13" s="29">
        <v>2015</v>
      </c>
      <c r="D13" s="30"/>
      <c r="E13" s="31"/>
      <c r="F13" s="31"/>
      <c r="G13" s="32"/>
      <c r="H13" s="33">
        <f t="shared" ref="H13:H18" si="0">SUM(D13:G13)</f>
        <v>0</v>
      </c>
      <c r="I13" s="34"/>
      <c r="J13" s="31"/>
      <c r="K13" s="31"/>
      <c r="L13" s="31"/>
      <c r="M13" s="31"/>
      <c r="N13" s="31"/>
      <c r="O13" s="35"/>
      <c r="P13" s="10"/>
      <c r="Q13" s="10"/>
    </row>
    <row r="14" spans="1:17" x14ac:dyDescent="0.25">
      <c r="A14" s="630"/>
      <c r="B14" s="646"/>
      <c r="C14" s="29">
        <v>2016</v>
      </c>
      <c r="D14" s="30"/>
      <c r="E14" s="31"/>
      <c r="F14" s="31"/>
      <c r="G14" s="32"/>
      <c r="H14" s="33">
        <f t="shared" si="0"/>
        <v>0</v>
      </c>
      <c r="I14" s="34"/>
      <c r="J14" s="31"/>
      <c r="K14" s="31"/>
      <c r="L14" s="31"/>
      <c r="M14" s="31"/>
      <c r="N14" s="31"/>
      <c r="O14" s="35"/>
      <c r="P14" s="10"/>
      <c r="Q14" s="10"/>
    </row>
    <row r="15" spans="1:17" x14ac:dyDescent="0.25">
      <c r="A15" s="630"/>
      <c r="B15" s="646"/>
      <c r="C15" s="29">
        <v>2017</v>
      </c>
      <c r="D15" s="36"/>
      <c r="E15" s="37"/>
      <c r="F15" s="37"/>
      <c r="G15" s="38"/>
      <c r="H15" s="33">
        <f t="shared" si="0"/>
        <v>0</v>
      </c>
      <c r="I15" s="39"/>
      <c r="J15" s="37"/>
      <c r="K15" s="37"/>
      <c r="L15" s="37"/>
      <c r="M15" s="37"/>
      <c r="N15" s="37"/>
      <c r="O15" s="40"/>
      <c r="P15" s="10"/>
      <c r="Q15" s="10"/>
    </row>
    <row r="16" spans="1:17" x14ac:dyDescent="0.25">
      <c r="A16" s="630"/>
      <c r="B16" s="646"/>
      <c r="C16" s="29">
        <v>2018</v>
      </c>
      <c r="D16" s="30"/>
      <c r="E16" s="31"/>
      <c r="F16" s="31"/>
      <c r="G16" s="32"/>
      <c r="H16" s="33">
        <f t="shared" si="0"/>
        <v>0</v>
      </c>
      <c r="I16" s="34"/>
      <c r="J16" s="31"/>
      <c r="K16" s="31"/>
      <c r="L16" s="31"/>
      <c r="M16" s="31"/>
      <c r="N16" s="31"/>
      <c r="O16" s="35"/>
      <c r="P16" s="10"/>
      <c r="Q16" s="10"/>
    </row>
    <row r="17" spans="1:17" x14ac:dyDescent="0.25">
      <c r="A17" s="630"/>
      <c r="B17" s="646"/>
      <c r="C17" s="29">
        <v>2019</v>
      </c>
      <c r="D17" s="30"/>
      <c r="E17" s="31"/>
      <c r="F17" s="31"/>
      <c r="G17" s="32"/>
      <c r="H17" s="33">
        <f t="shared" si="0"/>
        <v>0</v>
      </c>
      <c r="I17" s="34"/>
      <c r="J17" s="31"/>
      <c r="K17" s="31"/>
      <c r="L17" s="31"/>
      <c r="M17" s="31"/>
      <c r="N17" s="31"/>
      <c r="O17" s="35"/>
      <c r="P17" s="10"/>
      <c r="Q17" s="10"/>
    </row>
    <row r="18" spans="1:17" x14ac:dyDescent="0.25">
      <c r="A18" s="630"/>
      <c r="B18" s="646"/>
      <c r="C18" s="29">
        <v>2020</v>
      </c>
      <c r="D18" s="30">
        <v>18</v>
      </c>
      <c r="E18" s="31"/>
      <c r="F18" s="31"/>
      <c r="G18" s="32">
        <v>1</v>
      </c>
      <c r="H18" s="33">
        <f t="shared" si="0"/>
        <v>19</v>
      </c>
      <c r="I18" s="34">
        <v>18</v>
      </c>
      <c r="J18" s="31"/>
      <c r="K18" s="31"/>
      <c r="L18" s="31"/>
      <c r="M18" s="31"/>
      <c r="N18" s="31"/>
      <c r="O18" s="35">
        <v>1</v>
      </c>
      <c r="P18" s="10"/>
      <c r="Q18" s="10"/>
    </row>
    <row r="19" spans="1:17" ht="77.25" customHeight="1" thickBot="1" x14ac:dyDescent="0.3">
      <c r="A19" s="647"/>
      <c r="B19" s="648"/>
      <c r="C19" s="41" t="s">
        <v>13</v>
      </c>
      <c r="D19" s="42">
        <f>SUM(D12:D18)</f>
        <v>18</v>
      </c>
      <c r="E19" s="43">
        <f>SUM(E12:E18)</f>
        <v>0</v>
      </c>
      <c r="F19" s="43">
        <f>SUM(F12:F18)</f>
        <v>0</v>
      </c>
      <c r="G19" s="43">
        <f>SUM(G12:G18)</f>
        <v>1</v>
      </c>
      <c r="H19" s="45">
        <f>SUM(D19:G19)</f>
        <v>19</v>
      </c>
      <c r="I19" s="43">
        <f t="shared" ref="I19:O19" si="1">SUM(I12:I18)</f>
        <v>18</v>
      </c>
      <c r="J19" s="46">
        <f t="shared" si="1"/>
        <v>0</v>
      </c>
      <c r="K19" s="43">
        <f t="shared" si="1"/>
        <v>0</v>
      </c>
      <c r="L19" s="43">
        <f t="shared" si="1"/>
        <v>0</v>
      </c>
      <c r="M19" s="43">
        <f t="shared" si="1"/>
        <v>0</v>
      </c>
      <c r="N19" s="43">
        <f t="shared" si="1"/>
        <v>0</v>
      </c>
      <c r="O19" s="47">
        <f t="shared" si="1"/>
        <v>1</v>
      </c>
      <c r="P19" s="10"/>
      <c r="Q19" s="10"/>
    </row>
    <row r="20" spans="1:17" ht="15.75" thickBot="1" x14ac:dyDescent="0.3">
      <c r="B20" s="9"/>
      <c r="D20" s="48"/>
      <c r="O20" s="10"/>
      <c r="P20" s="10"/>
    </row>
    <row r="21" spans="1:17" s="10" customFormat="1" ht="18.75" x14ac:dyDescent="0.3">
      <c r="A21" s="11"/>
      <c r="B21" s="49"/>
      <c r="C21" s="692" t="s">
        <v>5</v>
      </c>
      <c r="D21" s="12"/>
      <c r="E21" s="13"/>
      <c r="F21" s="14" t="s">
        <v>6</v>
      </c>
      <c r="G21" s="15"/>
      <c r="H21" s="16"/>
    </row>
    <row r="22" spans="1:17" s="10" customFormat="1" ht="44.25" customHeight="1" x14ac:dyDescent="0.3">
      <c r="A22" s="50" t="s">
        <v>22</v>
      </c>
      <c r="B22" s="498" t="s">
        <v>23</v>
      </c>
      <c r="C22" s="693"/>
      <c r="D22" s="20" t="s">
        <v>9</v>
      </c>
      <c r="E22" s="22" t="s">
        <v>10</v>
      </c>
      <c r="F22" s="22" t="s">
        <v>11</v>
      </c>
      <c r="G22" s="23" t="s">
        <v>12</v>
      </c>
      <c r="H22" s="24" t="s">
        <v>13</v>
      </c>
    </row>
    <row r="23" spans="1:17" ht="15" customHeight="1" x14ac:dyDescent="0.25">
      <c r="A23" s="630" t="s">
        <v>364</v>
      </c>
      <c r="B23" s="646"/>
      <c r="C23" s="29">
        <v>2014</v>
      </c>
      <c r="D23" s="30"/>
      <c r="E23" s="31"/>
      <c r="F23" s="31"/>
      <c r="G23" s="32"/>
      <c r="H23" s="33">
        <f>SUM(D23:G23)</f>
        <v>0</v>
      </c>
    </row>
    <row r="24" spans="1:17" x14ac:dyDescent="0.25">
      <c r="A24" s="630"/>
      <c r="B24" s="646"/>
      <c r="C24" s="29">
        <v>2015</v>
      </c>
      <c r="D24" s="30"/>
      <c r="E24" s="31"/>
      <c r="F24" s="31"/>
      <c r="G24" s="32"/>
      <c r="H24" s="33">
        <f t="shared" ref="H24:H29" si="2">SUM(D24:G24)</f>
        <v>0</v>
      </c>
    </row>
    <row r="25" spans="1:17" x14ac:dyDescent="0.25">
      <c r="A25" s="630"/>
      <c r="B25" s="646"/>
      <c r="C25" s="29">
        <v>2016</v>
      </c>
      <c r="D25" s="30"/>
      <c r="E25" s="31"/>
      <c r="F25" s="31"/>
      <c r="G25" s="32"/>
      <c r="H25" s="33">
        <f t="shared" si="2"/>
        <v>0</v>
      </c>
    </row>
    <row r="26" spans="1:17" x14ac:dyDescent="0.25">
      <c r="A26" s="630"/>
      <c r="B26" s="646"/>
      <c r="C26" s="29">
        <v>2017</v>
      </c>
      <c r="D26" s="36"/>
      <c r="E26" s="37"/>
      <c r="F26" s="37"/>
      <c r="G26" s="38"/>
      <c r="H26" s="33">
        <f t="shared" si="2"/>
        <v>0</v>
      </c>
    </row>
    <row r="27" spans="1:17" x14ac:dyDescent="0.25">
      <c r="A27" s="630"/>
      <c r="B27" s="646"/>
      <c r="C27" s="29">
        <v>2018</v>
      </c>
      <c r="D27" s="30"/>
      <c r="E27" s="31"/>
      <c r="F27" s="31"/>
      <c r="G27" s="32"/>
      <c r="H27" s="33">
        <f t="shared" si="2"/>
        <v>0</v>
      </c>
    </row>
    <row r="28" spans="1:17" x14ac:dyDescent="0.25">
      <c r="A28" s="630"/>
      <c r="B28" s="646"/>
      <c r="C28" s="29">
        <v>2019</v>
      </c>
      <c r="D28" s="30"/>
      <c r="E28" s="31"/>
      <c r="F28" s="31"/>
      <c r="G28" s="32"/>
      <c r="H28" s="33">
        <f t="shared" si="2"/>
        <v>0</v>
      </c>
    </row>
    <row r="29" spans="1:17" x14ac:dyDescent="0.25">
      <c r="A29" s="630"/>
      <c r="B29" s="646"/>
      <c r="C29" s="29">
        <v>2020</v>
      </c>
      <c r="D29" s="30">
        <v>466</v>
      </c>
      <c r="E29" s="31"/>
      <c r="F29" s="31"/>
      <c r="G29" s="32">
        <v>20000</v>
      </c>
      <c r="H29" s="33">
        <f t="shared" si="2"/>
        <v>20466</v>
      </c>
    </row>
    <row r="30" spans="1:17" ht="51.75" customHeight="1" thickBot="1" x14ac:dyDescent="0.3">
      <c r="A30" s="647"/>
      <c r="B30" s="648"/>
      <c r="C30" s="41" t="s">
        <v>13</v>
      </c>
      <c r="D30" s="42">
        <f>SUM(D23:D29)</f>
        <v>466</v>
      </c>
      <c r="E30" s="43">
        <f>SUM(E23:E29)</f>
        <v>0</v>
      </c>
      <c r="F30" s="43">
        <f>SUM(F23:F29)</f>
        <v>0</v>
      </c>
      <c r="G30" s="43">
        <f>SUM(G23:G29)</f>
        <v>20000</v>
      </c>
      <c r="H30" s="45">
        <f t="shared" ref="H30" si="3">SUM(D30:F30)</f>
        <v>466</v>
      </c>
    </row>
    <row r="31" spans="1:17" x14ac:dyDescent="0.25">
      <c r="A31" s="52"/>
      <c r="B31" s="53"/>
      <c r="D31" s="48"/>
    </row>
    <row r="32" spans="1:17" ht="21" x14ac:dyDescent="0.35">
      <c r="A32" s="54" t="s">
        <v>24</v>
      </c>
      <c r="B32" s="55"/>
      <c r="C32" s="54"/>
      <c r="D32" s="56"/>
      <c r="E32" s="56"/>
      <c r="F32" s="56"/>
      <c r="G32" s="56"/>
      <c r="H32" s="56"/>
      <c r="I32" s="56"/>
      <c r="J32" s="56"/>
      <c r="K32" s="56"/>
      <c r="L32" s="56"/>
      <c r="M32" s="56"/>
      <c r="N32" s="56"/>
      <c r="O32" s="56"/>
    </row>
    <row r="33" spans="1:13" ht="15.75" thickBot="1" x14ac:dyDescent="0.3">
      <c r="B33" s="9"/>
    </row>
    <row r="34" spans="1:13" ht="21" customHeight="1" x14ac:dyDescent="0.25">
      <c r="A34" s="684" t="s">
        <v>25</v>
      </c>
      <c r="B34" s="686" t="s">
        <v>26</v>
      </c>
      <c r="C34" s="688" t="s">
        <v>5</v>
      </c>
      <c r="D34" s="670" t="s">
        <v>27</v>
      </c>
      <c r="E34" s="57" t="s">
        <v>7</v>
      </c>
      <c r="F34" s="58"/>
      <c r="G34" s="58"/>
      <c r="H34" s="58"/>
      <c r="I34" s="58"/>
      <c r="J34" s="58"/>
      <c r="K34" s="59"/>
    </row>
    <row r="35" spans="1:13" ht="98.25" customHeight="1" x14ac:dyDescent="0.25">
      <c r="A35" s="685"/>
      <c r="B35" s="687"/>
      <c r="C35" s="689"/>
      <c r="D35" s="671"/>
      <c r="E35" s="60" t="s">
        <v>14</v>
      </c>
      <c r="F35" s="61" t="s">
        <v>15</v>
      </c>
      <c r="G35" s="61" t="s">
        <v>16</v>
      </c>
      <c r="H35" s="62" t="s">
        <v>17</v>
      </c>
      <c r="I35" s="62" t="s">
        <v>28</v>
      </c>
      <c r="J35" s="63" t="s">
        <v>19</v>
      </c>
      <c r="K35" s="64" t="s">
        <v>20</v>
      </c>
    </row>
    <row r="36" spans="1:13" ht="15" customHeight="1" x14ac:dyDescent="0.25">
      <c r="A36" s="623" t="s">
        <v>365</v>
      </c>
      <c r="B36" s="624"/>
      <c r="C36" s="29">
        <v>2014</v>
      </c>
      <c r="D36" s="65"/>
      <c r="E36" s="66"/>
      <c r="F36" s="67"/>
      <c r="G36" s="67"/>
      <c r="H36" s="67"/>
      <c r="I36" s="67"/>
      <c r="J36" s="67"/>
      <c r="K36" s="68"/>
    </row>
    <row r="37" spans="1:13" x14ac:dyDescent="0.25">
      <c r="A37" s="623"/>
      <c r="B37" s="624"/>
      <c r="C37" s="29">
        <v>2015</v>
      </c>
      <c r="D37" s="65"/>
      <c r="E37" s="34"/>
      <c r="F37" s="31"/>
      <c r="G37" s="31"/>
      <c r="H37" s="31"/>
      <c r="I37" s="31"/>
      <c r="J37" s="31"/>
      <c r="K37" s="35"/>
    </row>
    <row r="38" spans="1:13" x14ac:dyDescent="0.25">
      <c r="A38" s="623"/>
      <c r="B38" s="624"/>
      <c r="C38" s="29">
        <v>2016</v>
      </c>
      <c r="D38" s="65"/>
      <c r="E38" s="34"/>
      <c r="F38" s="31"/>
      <c r="G38" s="31"/>
      <c r="H38" s="31"/>
      <c r="I38" s="31"/>
      <c r="J38" s="31"/>
      <c r="K38" s="35"/>
    </row>
    <row r="39" spans="1:13" x14ac:dyDescent="0.25">
      <c r="A39" s="623"/>
      <c r="B39" s="624"/>
      <c r="C39" s="29">
        <v>2017</v>
      </c>
      <c r="D39" s="69"/>
      <c r="E39" s="39"/>
      <c r="F39" s="37"/>
      <c r="G39" s="37"/>
      <c r="H39" s="37"/>
      <c r="I39" s="37"/>
      <c r="J39" s="37"/>
      <c r="K39" s="40"/>
    </row>
    <row r="40" spans="1:13" x14ac:dyDescent="0.25">
      <c r="A40" s="623"/>
      <c r="B40" s="624"/>
      <c r="C40" s="29">
        <v>2018</v>
      </c>
      <c r="D40" s="65"/>
      <c r="E40" s="34"/>
      <c r="F40" s="31"/>
      <c r="G40" s="31"/>
      <c r="H40" s="31"/>
      <c r="I40" s="31"/>
      <c r="J40" s="31"/>
      <c r="K40" s="35"/>
    </row>
    <row r="41" spans="1:13" x14ac:dyDescent="0.25">
      <c r="A41" s="623"/>
      <c r="B41" s="624"/>
      <c r="C41" s="29">
        <v>2019</v>
      </c>
      <c r="D41" s="65"/>
      <c r="E41" s="34"/>
      <c r="F41" s="31"/>
      <c r="G41" s="31"/>
      <c r="H41" s="31"/>
      <c r="I41" s="31"/>
      <c r="J41" s="31"/>
      <c r="K41" s="35"/>
    </row>
    <row r="42" spans="1:13" ht="17.25" customHeight="1" x14ac:dyDescent="0.25">
      <c r="A42" s="623"/>
      <c r="B42" s="624"/>
      <c r="C42" s="29">
        <v>2020</v>
      </c>
      <c r="D42" s="65">
        <v>27</v>
      </c>
      <c r="E42" s="34">
        <v>27</v>
      </c>
      <c r="F42" s="31"/>
      <c r="G42" s="31"/>
      <c r="H42" s="31"/>
      <c r="I42" s="31"/>
      <c r="J42" s="31"/>
      <c r="K42" s="35"/>
    </row>
    <row r="43" spans="1:13" ht="35.25" customHeight="1" thickBot="1" x14ac:dyDescent="0.3">
      <c r="A43" s="625"/>
      <c r="B43" s="626"/>
      <c r="C43" s="41" t="s">
        <v>13</v>
      </c>
      <c r="D43" s="70">
        <f>SUM(D36:D42)</f>
        <v>27</v>
      </c>
      <c r="E43" s="46">
        <f t="shared" ref="E43:J43" si="4">SUM(E36:E42)</f>
        <v>27</v>
      </c>
      <c r="F43" s="43">
        <f t="shared" si="4"/>
        <v>0</v>
      </c>
      <c r="G43" s="43">
        <f t="shared" si="4"/>
        <v>0</v>
      </c>
      <c r="H43" s="43">
        <f t="shared" si="4"/>
        <v>0</v>
      </c>
      <c r="I43" s="43">
        <f t="shared" si="4"/>
        <v>0</v>
      </c>
      <c r="J43" s="43">
        <f t="shared" si="4"/>
        <v>0</v>
      </c>
      <c r="K43" s="47">
        <f>SUM(K36:K42)</f>
        <v>0</v>
      </c>
    </row>
    <row r="44" spans="1:13" x14ac:dyDescent="0.25">
      <c r="B44" s="9"/>
    </row>
    <row r="45" spans="1:13" x14ac:dyDescent="0.25">
      <c r="B45" s="9"/>
    </row>
    <row r="46" spans="1:13" ht="21" x14ac:dyDescent="0.35">
      <c r="A46" s="71" t="s">
        <v>30</v>
      </c>
      <c r="B46" s="72"/>
      <c r="C46" s="71"/>
      <c r="D46" s="73"/>
      <c r="E46" s="73"/>
      <c r="F46" s="73"/>
      <c r="G46" s="73"/>
      <c r="H46" s="73"/>
      <c r="I46" s="73"/>
      <c r="J46" s="73"/>
      <c r="K46" s="73"/>
      <c r="L46" s="74"/>
      <c r="M46" s="74"/>
    </row>
    <row r="47" spans="1:13" ht="14.25" customHeight="1" thickBot="1" x14ac:dyDescent="0.3">
      <c r="A47" s="75"/>
      <c r="B47" s="76"/>
    </row>
    <row r="48" spans="1:13" ht="14.25" customHeight="1" x14ac:dyDescent="0.25">
      <c r="A48" s="814" t="s">
        <v>31</v>
      </c>
      <c r="B48" s="678" t="s">
        <v>32</v>
      </c>
      <c r="C48" s="680" t="s">
        <v>5</v>
      </c>
      <c r="D48" s="682" t="s">
        <v>33</v>
      </c>
      <c r="E48" s="77" t="s">
        <v>7</v>
      </c>
      <c r="F48" s="78"/>
      <c r="G48" s="78"/>
      <c r="H48" s="78"/>
      <c r="I48" s="78"/>
      <c r="J48" s="78"/>
      <c r="K48" s="79"/>
    </row>
    <row r="49" spans="1:14" s="10" customFormat="1" ht="117" customHeight="1" x14ac:dyDescent="0.25">
      <c r="A49" s="815"/>
      <c r="B49" s="679"/>
      <c r="C49" s="681"/>
      <c r="D49" s="683"/>
      <c r="E49" s="80" t="s">
        <v>14</v>
      </c>
      <c r="F49" s="81" t="s">
        <v>15</v>
      </c>
      <c r="G49" s="81" t="s">
        <v>16</v>
      </c>
      <c r="H49" s="82" t="s">
        <v>17</v>
      </c>
      <c r="I49" s="82" t="s">
        <v>28</v>
      </c>
      <c r="J49" s="83" t="s">
        <v>19</v>
      </c>
      <c r="K49" s="84" t="s">
        <v>20</v>
      </c>
    </row>
    <row r="50" spans="1:14" ht="15" customHeight="1" x14ac:dyDescent="0.25">
      <c r="A50" s="630" t="s">
        <v>21</v>
      </c>
      <c r="B50" s="646"/>
      <c r="C50" s="29">
        <v>2014</v>
      </c>
      <c r="D50" s="85"/>
      <c r="E50" s="34"/>
      <c r="F50" s="31"/>
      <c r="G50" s="31"/>
      <c r="H50" s="31"/>
      <c r="I50" s="31"/>
      <c r="J50" s="31"/>
      <c r="K50" s="35"/>
    </row>
    <row r="51" spans="1:14" x14ac:dyDescent="0.25">
      <c r="A51" s="630"/>
      <c r="B51" s="646"/>
      <c r="C51" s="29">
        <v>2015</v>
      </c>
      <c r="D51" s="85"/>
      <c r="E51" s="34"/>
      <c r="F51" s="31"/>
      <c r="G51" s="31"/>
      <c r="H51" s="31"/>
      <c r="I51" s="31"/>
      <c r="J51" s="31"/>
      <c r="K51" s="35"/>
    </row>
    <row r="52" spans="1:14" x14ac:dyDescent="0.25">
      <c r="A52" s="630"/>
      <c r="B52" s="646"/>
      <c r="C52" s="29">
        <v>2016</v>
      </c>
      <c r="D52" s="85"/>
      <c r="E52" s="34"/>
      <c r="F52" s="31"/>
      <c r="G52" s="31"/>
      <c r="H52" s="31"/>
      <c r="I52" s="31"/>
      <c r="J52" s="31"/>
      <c r="K52" s="35"/>
    </row>
    <row r="53" spans="1:14" x14ac:dyDescent="0.25">
      <c r="A53" s="630"/>
      <c r="B53" s="646"/>
      <c r="C53" s="29">
        <v>2017</v>
      </c>
      <c r="D53" s="86"/>
      <c r="E53" s="39"/>
      <c r="F53" s="37"/>
      <c r="G53" s="37"/>
      <c r="H53" s="37"/>
      <c r="I53" s="37"/>
      <c r="J53" s="37"/>
      <c r="K53" s="40"/>
    </row>
    <row r="54" spans="1:14" x14ac:dyDescent="0.25">
      <c r="A54" s="630"/>
      <c r="B54" s="646"/>
      <c r="C54" s="29">
        <v>2018</v>
      </c>
      <c r="D54" s="85"/>
      <c r="E54" s="34"/>
      <c r="F54" s="31"/>
      <c r="G54" s="31"/>
      <c r="H54" s="31"/>
      <c r="I54" s="31"/>
      <c r="J54" s="31"/>
      <c r="K54" s="35"/>
    </row>
    <row r="55" spans="1:14" x14ac:dyDescent="0.25">
      <c r="A55" s="630"/>
      <c r="B55" s="646"/>
      <c r="C55" s="29">
        <v>2019</v>
      </c>
      <c r="D55" s="85"/>
      <c r="E55" s="34"/>
      <c r="F55" s="31"/>
      <c r="G55" s="31"/>
      <c r="H55" s="31"/>
      <c r="I55" s="31"/>
      <c r="J55" s="31"/>
      <c r="K55" s="35"/>
    </row>
    <row r="56" spans="1:14" x14ac:dyDescent="0.25">
      <c r="A56" s="630"/>
      <c r="B56" s="646"/>
      <c r="C56" s="29">
        <v>2020</v>
      </c>
      <c r="D56" s="85"/>
      <c r="E56" s="34"/>
      <c r="F56" s="31"/>
      <c r="G56" s="31"/>
      <c r="H56" s="31"/>
      <c r="I56" s="31"/>
      <c r="J56" s="31"/>
      <c r="K56" s="35"/>
    </row>
    <row r="57" spans="1:14" ht="94.9" customHeight="1" thickBot="1" x14ac:dyDescent="0.3">
      <c r="A57" s="647"/>
      <c r="B57" s="648"/>
      <c r="C57" s="41" t="s">
        <v>13</v>
      </c>
      <c r="D57" s="87">
        <f t="shared" ref="D57:I57" si="5">SUM(D50:D56)</f>
        <v>0</v>
      </c>
      <c r="E57" s="46">
        <f t="shared" si="5"/>
        <v>0</v>
      </c>
      <c r="F57" s="43">
        <f t="shared" si="5"/>
        <v>0</v>
      </c>
      <c r="G57" s="43">
        <f t="shared" si="5"/>
        <v>0</v>
      </c>
      <c r="H57" s="43">
        <f t="shared" si="5"/>
        <v>0</v>
      </c>
      <c r="I57" s="43">
        <f t="shared" si="5"/>
        <v>0</v>
      </c>
      <c r="J57" s="43">
        <f>SUM(J50:J56)</f>
        <v>0</v>
      </c>
      <c r="K57" s="47">
        <f>SUM(K50:K56)</f>
        <v>0</v>
      </c>
    </row>
    <row r="58" spans="1:14" x14ac:dyDescent="0.25">
      <c r="B58" s="9"/>
    </row>
    <row r="59" spans="1:14" ht="21" x14ac:dyDescent="0.35">
      <c r="A59" s="88" t="s">
        <v>34</v>
      </c>
      <c r="B59" s="89"/>
      <c r="C59" s="88"/>
      <c r="D59" s="90"/>
      <c r="E59" s="90"/>
      <c r="F59" s="90"/>
      <c r="G59" s="90"/>
      <c r="H59" s="90"/>
      <c r="I59" s="90"/>
      <c r="J59" s="90"/>
      <c r="K59" s="90"/>
      <c r="L59" s="90"/>
      <c r="M59" s="10"/>
    </row>
    <row r="60" spans="1:14" ht="15" customHeight="1" thickBot="1" x14ac:dyDescent="0.4">
      <c r="A60" s="91"/>
      <c r="B60" s="76"/>
      <c r="M60" s="10"/>
    </row>
    <row r="61" spans="1:14" s="10" customFormat="1" x14ac:dyDescent="0.25">
      <c r="A61" s="665" t="s">
        <v>35</v>
      </c>
      <c r="B61" s="657" t="s">
        <v>36</v>
      </c>
      <c r="C61" s="666" t="s">
        <v>5</v>
      </c>
      <c r="D61" s="92"/>
      <c r="E61" s="93"/>
      <c r="F61" s="94" t="s">
        <v>37</v>
      </c>
      <c r="G61" s="95"/>
      <c r="H61" s="95"/>
      <c r="I61" s="95"/>
      <c r="J61" s="95"/>
      <c r="K61" s="95"/>
      <c r="L61" s="96"/>
      <c r="N61" s="97"/>
    </row>
    <row r="62" spans="1:14" s="10" customFormat="1" ht="90" customHeight="1" x14ac:dyDescent="0.25">
      <c r="A62" s="656"/>
      <c r="B62" s="658"/>
      <c r="C62" s="667"/>
      <c r="D62" s="98" t="s">
        <v>38</v>
      </c>
      <c r="E62" s="99" t="s">
        <v>39</v>
      </c>
      <c r="F62" s="100" t="s">
        <v>14</v>
      </c>
      <c r="G62" s="101" t="s">
        <v>15</v>
      </c>
      <c r="H62" s="101" t="s">
        <v>16</v>
      </c>
      <c r="I62" s="102" t="s">
        <v>17</v>
      </c>
      <c r="J62" s="102" t="s">
        <v>28</v>
      </c>
      <c r="K62" s="103" t="s">
        <v>19</v>
      </c>
      <c r="L62" s="104" t="s">
        <v>20</v>
      </c>
    </row>
    <row r="63" spans="1:14" x14ac:dyDescent="0.25">
      <c r="A63" s="630"/>
      <c r="B63" s="646"/>
      <c r="C63" s="29">
        <v>2014</v>
      </c>
      <c r="D63" s="30"/>
      <c r="E63" s="31"/>
      <c r="F63" s="34"/>
      <c r="G63" s="31"/>
      <c r="H63" s="31"/>
      <c r="I63" s="31"/>
      <c r="J63" s="31"/>
      <c r="K63" s="31"/>
      <c r="L63" s="35"/>
      <c r="M63" s="10"/>
    </row>
    <row r="64" spans="1:14" x14ac:dyDescent="0.25">
      <c r="A64" s="630"/>
      <c r="B64" s="646"/>
      <c r="C64" s="29">
        <v>2015</v>
      </c>
      <c r="D64" s="30"/>
      <c r="E64" s="31"/>
      <c r="F64" s="34"/>
      <c r="G64" s="31"/>
      <c r="H64" s="31"/>
      <c r="I64" s="31"/>
      <c r="J64" s="31"/>
      <c r="K64" s="31"/>
      <c r="L64" s="35"/>
      <c r="M64" s="10"/>
    </row>
    <row r="65" spans="1:13" x14ac:dyDescent="0.25">
      <c r="A65" s="630"/>
      <c r="B65" s="646"/>
      <c r="C65" s="29">
        <v>2016</v>
      </c>
      <c r="D65" s="30"/>
      <c r="E65" s="31"/>
      <c r="F65" s="34"/>
      <c r="G65" s="31"/>
      <c r="H65" s="31"/>
      <c r="I65" s="31"/>
      <c r="J65" s="31"/>
      <c r="K65" s="31"/>
      <c r="L65" s="35"/>
      <c r="M65" s="10"/>
    </row>
    <row r="66" spans="1:13" x14ac:dyDescent="0.25">
      <c r="A66" s="630"/>
      <c r="B66" s="646"/>
      <c r="C66" s="29">
        <v>2017</v>
      </c>
      <c r="D66" s="36"/>
      <c r="E66" s="37"/>
      <c r="F66" s="39"/>
      <c r="G66" s="37"/>
      <c r="H66" s="37"/>
      <c r="I66" s="37"/>
      <c r="J66" s="37"/>
      <c r="K66" s="37"/>
      <c r="L66" s="40"/>
      <c r="M66" s="10"/>
    </row>
    <row r="67" spans="1:13" x14ac:dyDescent="0.25">
      <c r="A67" s="630"/>
      <c r="B67" s="646"/>
      <c r="C67" s="29">
        <v>2018</v>
      </c>
      <c r="D67" s="30"/>
      <c r="E67" s="31"/>
      <c r="F67" s="34"/>
      <c r="G67" s="31"/>
      <c r="H67" s="31"/>
      <c r="I67" s="31"/>
      <c r="J67" s="31"/>
      <c r="K67" s="31"/>
      <c r="L67" s="35"/>
      <c r="M67" s="10"/>
    </row>
    <row r="68" spans="1:13" x14ac:dyDescent="0.25">
      <c r="A68" s="630"/>
      <c r="B68" s="646"/>
      <c r="C68" s="29">
        <v>2019</v>
      </c>
      <c r="D68" s="30"/>
      <c r="E68" s="31"/>
      <c r="F68" s="34"/>
      <c r="G68" s="31"/>
      <c r="H68" s="31"/>
      <c r="I68" s="31"/>
      <c r="J68" s="31"/>
      <c r="K68" s="31"/>
      <c r="L68" s="35"/>
      <c r="M68" s="10"/>
    </row>
    <row r="69" spans="1:13" x14ac:dyDescent="0.25">
      <c r="A69" s="630"/>
      <c r="B69" s="646"/>
      <c r="C69" s="29">
        <v>2020</v>
      </c>
      <c r="D69" s="30"/>
      <c r="E69" s="31"/>
      <c r="F69" s="34"/>
      <c r="G69" s="31"/>
      <c r="H69" s="31"/>
      <c r="I69" s="31"/>
      <c r="J69" s="31"/>
      <c r="K69" s="31"/>
      <c r="L69" s="35"/>
      <c r="M69" s="10"/>
    </row>
    <row r="70" spans="1:13" ht="33" customHeight="1" thickBot="1" x14ac:dyDescent="0.3">
      <c r="A70" s="647"/>
      <c r="B70" s="648"/>
      <c r="C70" s="41" t="s">
        <v>13</v>
      </c>
      <c r="D70" s="42">
        <f t="shared" ref="D70:K70" si="6">SUM(D63:D69)</f>
        <v>0</v>
      </c>
      <c r="E70" s="43">
        <f t="shared" si="6"/>
        <v>0</v>
      </c>
      <c r="F70" s="46">
        <f t="shared" si="6"/>
        <v>0</v>
      </c>
      <c r="G70" s="43">
        <f t="shared" si="6"/>
        <v>0</v>
      </c>
      <c r="H70" s="43">
        <f t="shared" si="6"/>
        <v>0</v>
      </c>
      <c r="I70" s="43">
        <f t="shared" si="6"/>
        <v>0</v>
      </c>
      <c r="J70" s="43">
        <f t="shared" si="6"/>
        <v>0</v>
      </c>
      <c r="K70" s="43">
        <f t="shared" si="6"/>
        <v>0</v>
      </c>
      <c r="L70" s="47">
        <f>SUM(L63:L69)</f>
        <v>0</v>
      </c>
      <c r="M70" s="10"/>
    </row>
    <row r="71" spans="1:13" ht="15.75" thickBot="1" x14ac:dyDescent="0.3">
      <c r="A71" s="105"/>
      <c r="B71" s="106"/>
      <c r="D71" s="48"/>
    </row>
    <row r="72" spans="1:13" s="10" customFormat="1" ht="18.95" customHeight="1" x14ac:dyDescent="0.25">
      <c r="A72" s="665" t="s">
        <v>40</v>
      </c>
      <c r="B72" s="657" t="s">
        <v>41</v>
      </c>
      <c r="C72" s="666" t="s">
        <v>5</v>
      </c>
      <c r="D72" s="663" t="s">
        <v>42</v>
      </c>
      <c r="E72" s="94" t="s">
        <v>43</v>
      </c>
      <c r="F72" s="95"/>
      <c r="G72" s="95"/>
      <c r="H72" s="95"/>
      <c r="I72" s="95"/>
      <c r="J72" s="95"/>
      <c r="K72" s="96"/>
      <c r="L72"/>
      <c r="M72" s="97"/>
    </row>
    <row r="73" spans="1:13" s="10" customFormat="1" ht="93.75" customHeight="1" x14ac:dyDescent="0.25">
      <c r="A73" s="656"/>
      <c r="B73" s="658"/>
      <c r="C73" s="667"/>
      <c r="D73" s="664"/>
      <c r="E73" s="100" t="s">
        <v>14</v>
      </c>
      <c r="F73" s="227" t="s">
        <v>15</v>
      </c>
      <c r="G73" s="101" t="s">
        <v>16</v>
      </c>
      <c r="H73" s="102" t="s">
        <v>17</v>
      </c>
      <c r="I73" s="102" t="s">
        <v>28</v>
      </c>
      <c r="J73" s="103" t="s">
        <v>19</v>
      </c>
      <c r="K73" s="104" t="s">
        <v>20</v>
      </c>
      <c r="L73"/>
    </row>
    <row r="74" spans="1:13" ht="15" customHeight="1" x14ac:dyDescent="0.25">
      <c r="A74" s="630"/>
      <c r="B74" s="646"/>
      <c r="C74" s="29">
        <v>2014</v>
      </c>
      <c r="D74" s="31"/>
      <c r="E74" s="34"/>
      <c r="F74" s="31"/>
      <c r="G74" s="31"/>
      <c r="H74" s="31"/>
      <c r="I74" s="31"/>
      <c r="J74" s="31"/>
      <c r="K74" s="35"/>
    </row>
    <row r="75" spans="1:13" x14ac:dyDescent="0.25">
      <c r="A75" s="630"/>
      <c r="B75" s="646"/>
      <c r="C75" s="29">
        <v>2015</v>
      </c>
      <c r="D75" s="31"/>
      <c r="E75" s="34"/>
      <c r="F75" s="31"/>
      <c r="G75" s="31"/>
      <c r="H75" s="31"/>
      <c r="I75" s="31"/>
      <c r="J75" s="31"/>
      <c r="K75" s="35"/>
    </row>
    <row r="76" spans="1:13" x14ac:dyDescent="0.25">
      <c r="A76" s="630"/>
      <c r="B76" s="646"/>
      <c r="C76" s="29">
        <v>2016</v>
      </c>
      <c r="D76" s="31"/>
      <c r="E76" s="34"/>
      <c r="F76" s="31"/>
      <c r="G76" s="31"/>
      <c r="H76" s="31"/>
      <c r="I76" s="31"/>
      <c r="J76" s="31"/>
      <c r="K76" s="35"/>
    </row>
    <row r="77" spans="1:13" x14ac:dyDescent="0.25">
      <c r="A77" s="630"/>
      <c r="B77" s="646"/>
      <c r="C77" s="29">
        <v>2017</v>
      </c>
      <c r="D77" s="37"/>
      <c r="E77" s="39"/>
      <c r="F77" s="37"/>
      <c r="G77" s="37"/>
      <c r="H77" s="37"/>
      <c r="I77" s="37"/>
      <c r="J77" s="37"/>
      <c r="K77" s="40"/>
    </row>
    <row r="78" spans="1:13" x14ac:dyDescent="0.25">
      <c r="A78" s="630"/>
      <c r="B78" s="646"/>
      <c r="C78" s="29">
        <v>2018</v>
      </c>
      <c r="D78" s="31"/>
      <c r="E78" s="34"/>
      <c r="F78" s="31"/>
      <c r="G78" s="31"/>
      <c r="H78" s="31"/>
      <c r="I78" s="31"/>
      <c r="J78" s="31"/>
      <c r="K78" s="35"/>
    </row>
    <row r="79" spans="1:13" x14ac:dyDescent="0.25">
      <c r="A79" s="630"/>
      <c r="B79" s="646"/>
      <c r="C79" s="29">
        <v>2019</v>
      </c>
      <c r="D79" s="31"/>
      <c r="E79" s="34"/>
      <c r="F79" s="31"/>
      <c r="G79" s="31"/>
      <c r="H79" s="31"/>
      <c r="I79" s="31"/>
      <c r="J79" s="31"/>
      <c r="K79" s="35"/>
    </row>
    <row r="80" spans="1:13" x14ac:dyDescent="0.25">
      <c r="A80" s="630"/>
      <c r="B80" s="646"/>
      <c r="C80" s="29">
        <v>2020</v>
      </c>
      <c r="D80" s="31"/>
      <c r="E80" s="34"/>
      <c r="F80" s="31"/>
      <c r="G80" s="31"/>
      <c r="H80" s="31"/>
      <c r="I80" s="31"/>
      <c r="J80" s="31"/>
      <c r="K80" s="35"/>
    </row>
    <row r="81" spans="1:14" ht="42" customHeight="1" thickBot="1" x14ac:dyDescent="0.3">
      <c r="A81" s="647"/>
      <c r="B81" s="648"/>
      <c r="C81" s="41" t="s">
        <v>13</v>
      </c>
      <c r="D81" s="43">
        <f t="shared" ref="D81:J81" si="7">SUM(D74:D80)</f>
        <v>0</v>
      </c>
      <c r="E81" s="46">
        <f t="shared" si="7"/>
        <v>0</v>
      </c>
      <c r="F81" s="43">
        <f t="shared" si="7"/>
        <v>0</v>
      </c>
      <c r="G81" s="43">
        <f t="shared" si="7"/>
        <v>0</v>
      </c>
      <c r="H81" s="43">
        <f t="shared" si="7"/>
        <v>0</v>
      </c>
      <c r="I81" s="43">
        <f t="shared" si="7"/>
        <v>0</v>
      </c>
      <c r="J81" s="43">
        <f t="shared" si="7"/>
        <v>0</v>
      </c>
      <c r="K81" s="47">
        <f>SUM(K74:K80)</f>
        <v>0</v>
      </c>
    </row>
    <row r="82" spans="1:14" ht="15" customHeight="1" thickBot="1" x14ac:dyDescent="0.4">
      <c r="A82" s="91"/>
      <c r="B82" s="76"/>
    </row>
    <row r="83" spans="1:14" ht="24.95" customHeight="1" x14ac:dyDescent="0.25">
      <c r="A83" s="665" t="s">
        <v>44</v>
      </c>
      <c r="B83" s="657" t="s">
        <v>41</v>
      </c>
      <c r="C83" s="666" t="s">
        <v>5</v>
      </c>
      <c r="D83" s="668" t="s">
        <v>45</v>
      </c>
      <c r="E83" s="94" t="s">
        <v>46</v>
      </c>
      <c r="F83" s="95"/>
      <c r="G83" s="95"/>
      <c r="H83" s="95"/>
      <c r="I83" s="95"/>
      <c r="J83" s="95"/>
      <c r="K83" s="96"/>
      <c r="L83" s="10"/>
    </row>
    <row r="84" spans="1:14" s="10" customFormat="1" ht="93.75" customHeight="1" x14ac:dyDescent="0.25">
      <c r="A84" s="656"/>
      <c r="B84" s="658"/>
      <c r="C84" s="667"/>
      <c r="D84" s="669"/>
      <c r="E84" s="100" t="s">
        <v>14</v>
      </c>
      <c r="F84" s="101" t="s">
        <v>15</v>
      </c>
      <c r="G84" s="101" t="s">
        <v>16</v>
      </c>
      <c r="H84" s="102" t="s">
        <v>17</v>
      </c>
      <c r="I84" s="102" t="s">
        <v>28</v>
      </c>
      <c r="J84" s="103" t="s">
        <v>19</v>
      </c>
      <c r="K84" s="104" t="s">
        <v>20</v>
      </c>
      <c r="L84"/>
    </row>
    <row r="85" spans="1:14" s="10" customFormat="1" ht="18" customHeight="1" x14ac:dyDescent="0.25">
      <c r="A85" s="630" t="s">
        <v>21</v>
      </c>
      <c r="B85" s="646"/>
      <c r="C85" s="29">
        <v>2014</v>
      </c>
      <c r="D85" s="31"/>
      <c r="E85" s="34"/>
      <c r="F85" s="31"/>
      <c r="G85" s="31"/>
      <c r="H85" s="31"/>
      <c r="I85" s="31"/>
      <c r="J85" s="31"/>
      <c r="K85" s="35"/>
      <c r="L85"/>
    </row>
    <row r="86" spans="1:14" ht="15.95" customHeight="1" x14ac:dyDescent="0.25">
      <c r="A86" s="630"/>
      <c r="B86" s="646"/>
      <c r="C86" s="29">
        <v>2015</v>
      </c>
      <c r="D86" s="31"/>
      <c r="E86" s="34"/>
      <c r="F86" s="31"/>
      <c r="G86" s="31"/>
      <c r="H86" s="31"/>
      <c r="I86" s="31"/>
      <c r="J86" s="31"/>
      <c r="K86" s="35"/>
    </row>
    <row r="87" spans="1:14" x14ac:dyDescent="0.25">
      <c r="A87" s="630"/>
      <c r="B87" s="646"/>
      <c r="C87" s="29">
        <v>2016</v>
      </c>
      <c r="D87" s="31"/>
      <c r="E87" s="34"/>
      <c r="F87" s="31"/>
      <c r="G87" s="31"/>
      <c r="H87" s="31"/>
      <c r="I87" s="31"/>
      <c r="J87" s="31"/>
      <c r="K87" s="35"/>
    </row>
    <row r="88" spans="1:14" x14ac:dyDescent="0.25">
      <c r="A88" s="630"/>
      <c r="B88" s="646"/>
      <c r="C88" s="29">
        <v>2017</v>
      </c>
      <c r="D88" s="37"/>
      <c r="E88" s="39"/>
      <c r="F88" s="37"/>
      <c r="G88" s="37"/>
      <c r="H88" s="37"/>
      <c r="I88" s="37"/>
      <c r="J88" s="37"/>
      <c r="K88" s="40"/>
    </row>
    <row r="89" spans="1:14" x14ac:dyDescent="0.25">
      <c r="A89" s="630"/>
      <c r="B89" s="646"/>
      <c r="C89" s="29">
        <v>2018</v>
      </c>
      <c r="D89" s="31"/>
      <c r="E89" s="34"/>
      <c r="F89" s="31"/>
      <c r="G89" s="31"/>
      <c r="H89" s="31"/>
      <c r="I89" s="31"/>
      <c r="J89" s="31"/>
      <c r="K89" s="35"/>
      <c r="L89" s="10"/>
    </row>
    <row r="90" spans="1:14" x14ac:dyDescent="0.25">
      <c r="A90" s="630"/>
      <c r="B90" s="646"/>
      <c r="C90" s="29">
        <v>2019</v>
      </c>
      <c r="D90" s="31"/>
      <c r="E90" s="34"/>
      <c r="F90" s="31"/>
      <c r="G90" s="31"/>
      <c r="H90" s="31"/>
      <c r="I90" s="31"/>
      <c r="J90" s="31"/>
      <c r="K90" s="35"/>
    </row>
    <row r="91" spans="1:14" x14ac:dyDescent="0.25">
      <c r="A91" s="630"/>
      <c r="B91" s="646"/>
      <c r="C91" s="29">
        <v>2020</v>
      </c>
      <c r="D91" s="31"/>
      <c r="E91" s="34"/>
      <c r="F91" s="31"/>
      <c r="G91" s="31"/>
      <c r="H91" s="31"/>
      <c r="I91" s="31"/>
      <c r="J91" s="31"/>
      <c r="K91" s="35"/>
    </row>
    <row r="92" spans="1:14" ht="18.95" customHeight="1" thickBot="1" x14ac:dyDescent="0.3">
      <c r="A92" s="647"/>
      <c r="B92" s="648"/>
      <c r="C92" s="41" t="s">
        <v>13</v>
      </c>
      <c r="D92" s="43">
        <f t="shared" ref="D92:J92" si="8">SUM(D85:D91)</f>
        <v>0</v>
      </c>
      <c r="E92" s="46">
        <f t="shared" si="8"/>
        <v>0</v>
      </c>
      <c r="F92" s="43">
        <f t="shared" si="8"/>
        <v>0</v>
      </c>
      <c r="G92" s="43">
        <f t="shared" si="8"/>
        <v>0</v>
      </c>
      <c r="H92" s="43">
        <f t="shared" si="8"/>
        <v>0</v>
      </c>
      <c r="I92" s="43">
        <f t="shared" si="8"/>
        <v>0</v>
      </c>
      <c r="J92" s="43">
        <f t="shared" si="8"/>
        <v>0</v>
      </c>
      <c r="K92" s="47">
        <f>SUM(K85:K91)</f>
        <v>0</v>
      </c>
    </row>
    <row r="93" spans="1:14" ht="18.75" customHeight="1" thickBot="1" x14ac:dyDescent="0.4">
      <c r="A93" s="91"/>
      <c r="B93" s="76"/>
    </row>
    <row r="94" spans="1:14" x14ac:dyDescent="0.25">
      <c r="A94" s="655" t="s">
        <v>47</v>
      </c>
      <c r="B94" s="657" t="s">
        <v>48</v>
      </c>
      <c r="C94" s="499" t="s">
        <v>5</v>
      </c>
      <c r="D94" s="108" t="s">
        <v>49</v>
      </c>
      <c r="E94" s="109"/>
      <c r="F94" s="109"/>
      <c r="G94" s="110"/>
      <c r="H94" s="10"/>
      <c r="I94" s="10"/>
      <c r="J94" s="10"/>
      <c r="K94" s="10"/>
    </row>
    <row r="95" spans="1:14" ht="64.5" x14ac:dyDescent="0.25">
      <c r="A95" s="816"/>
      <c r="B95" s="658"/>
      <c r="C95" s="500"/>
      <c r="D95" s="98" t="s">
        <v>50</v>
      </c>
      <c r="E95" s="99" t="s">
        <v>51</v>
      </c>
      <c r="F95" s="99" t="s">
        <v>52</v>
      </c>
      <c r="G95" s="112" t="s">
        <v>13</v>
      </c>
      <c r="H95" s="10"/>
      <c r="I95" s="10"/>
      <c r="J95" s="10"/>
      <c r="K95" s="10"/>
      <c r="L95" s="10"/>
      <c r="M95" s="10"/>
      <c r="N95" s="10"/>
    </row>
    <row r="96" spans="1:14" s="10" customFormat="1" ht="26.25" customHeight="1" x14ac:dyDescent="0.25">
      <c r="A96" s="630" t="s">
        <v>21</v>
      </c>
      <c r="B96" s="646"/>
      <c r="C96" s="29">
        <v>2015</v>
      </c>
      <c r="D96" s="30"/>
      <c r="E96" s="31"/>
      <c r="F96" s="31"/>
      <c r="G96" s="33">
        <f t="shared" ref="G96:G101" si="9">SUM(D96:F96)</f>
        <v>0</v>
      </c>
      <c r="H96"/>
      <c r="I96"/>
      <c r="J96"/>
      <c r="K96"/>
    </row>
    <row r="97" spans="1:14" s="10" customFormat="1" ht="16.5" customHeight="1" x14ac:dyDescent="0.25">
      <c r="A97" s="630"/>
      <c r="B97" s="646"/>
      <c r="C97" s="29">
        <v>2016</v>
      </c>
      <c r="D97" s="30"/>
      <c r="E97" s="31"/>
      <c r="F97" s="31"/>
      <c r="G97" s="33">
        <f t="shared" si="9"/>
        <v>0</v>
      </c>
      <c r="H97"/>
      <c r="I97"/>
      <c r="J97"/>
      <c r="K97"/>
      <c r="L97"/>
      <c r="M97"/>
      <c r="N97"/>
    </row>
    <row r="98" spans="1:14" x14ac:dyDescent="0.25">
      <c r="A98" s="630"/>
      <c r="B98" s="646"/>
      <c r="C98" s="29">
        <v>2017</v>
      </c>
      <c r="D98" s="36"/>
      <c r="E98" s="37"/>
      <c r="F98" s="37"/>
      <c r="G98" s="33">
        <f t="shared" si="9"/>
        <v>0</v>
      </c>
    </row>
    <row r="99" spans="1:14" x14ac:dyDescent="0.25">
      <c r="A99" s="630"/>
      <c r="B99" s="646"/>
      <c r="C99" s="29">
        <v>2018</v>
      </c>
      <c r="D99" s="30"/>
      <c r="E99" s="31"/>
      <c r="F99" s="31"/>
      <c r="G99" s="33">
        <f t="shared" si="9"/>
        <v>0</v>
      </c>
    </row>
    <row r="100" spans="1:14" x14ac:dyDescent="0.25">
      <c r="A100" s="630"/>
      <c r="B100" s="646"/>
      <c r="C100" s="29">
        <v>2019</v>
      </c>
      <c r="D100" s="30"/>
      <c r="E100" s="31"/>
      <c r="F100" s="31"/>
      <c r="G100" s="33">
        <f t="shared" si="9"/>
        <v>0</v>
      </c>
    </row>
    <row r="101" spans="1:14" x14ac:dyDescent="0.25">
      <c r="A101" s="630"/>
      <c r="B101" s="646"/>
      <c r="C101" s="29">
        <v>2020</v>
      </c>
      <c r="D101" s="30"/>
      <c r="E101" s="31"/>
      <c r="F101" s="31"/>
      <c r="G101" s="33">
        <f t="shared" si="9"/>
        <v>0</v>
      </c>
    </row>
    <row r="102" spans="1:14" ht="15.75" thickBot="1" x14ac:dyDescent="0.3">
      <c r="A102" s="647"/>
      <c r="B102" s="648"/>
      <c r="C102" s="41" t="s">
        <v>13</v>
      </c>
      <c r="D102" s="42">
        <f>SUM(D96:D101)</f>
        <v>0</v>
      </c>
      <c r="E102" s="43">
        <f>SUM(E96:E101)</f>
        <v>0</v>
      </c>
      <c r="F102" s="43">
        <f>SUM(F96:F101)</f>
        <v>0</v>
      </c>
      <c r="G102" s="113">
        <f>SUM(G95:G101)</f>
        <v>0</v>
      </c>
    </row>
    <row r="103" spans="1:14" x14ac:dyDescent="0.25">
      <c r="A103" s="106"/>
      <c r="B103" s="114"/>
      <c r="C103" s="48"/>
      <c r="D103" s="48"/>
      <c r="J103" s="75"/>
    </row>
    <row r="104" spans="1:14" ht="21" x14ac:dyDescent="0.35">
      <c r="A104" s="115" t="s">
        <v>53</v>
      </c>
      <c r="B104" s="116"/>
      <c r="C104" s="115"/>
      <c r="D104" s="117"/>
      <c r="E104" s="117"/>
      <c r="F104" s="117"/>
      <c r="G104" s="117"/>
      <c r="H104" s="117"/>
      <c r="I104" s="117"/>
      <c r="J104" s="117"/>
      <c r="K104" s="117"/>
      <c r="L104" s="117"/>
    </row>
    <row r="105" spans="1:14" ht="15.75" thickBot="1" x14ac:dyDescent="0.3">
      <c r="B105" s="9"/>
    </row>
    <row r="106" spans="1:14" s="10" customFormat="1" ht="47.25" customHeight="1" x14ac:dyDescent="0.25">
      <c r="A106" s="817" t="s">
        <v>54</v>
      </c>
      <c r="B106" s="661" t="s">
        <v>55</v>
      </c>
      <c r="C106" s="644" t="s">
        <v>5</v>
      </c>
      <c r="D106" s="118" t="s">
        <v>56</v>
      </c>
      <c r="E106" s="118"/>
      <c r="F106" s="119"/>
      <c r="G106" s="119"/>
      <c r="H106" s="120" t="s">
        <v>57</v>
      </c>
      <c r="I106" s="118"/>
      <c r="J106" s="121"/>
    </row>
    <row r="107" spans="1:14" s="10" customFormat="1" ht="87.75" customHeight="1" x14ac:dyDescent="0.25">
      <c r="A107" s="818"/>
      <c r="B107" s="662"/>
      <c r="C107" s="645"/>
      <c r="D107" s="122" t="s">
        <v>58</v>
      </c>
      <c r="E107" s="123" t="s">
        <v>59</v>
      </c>
      <c r="F107" s="124" t="s">
        <v>60</v>
      </c>
      <c r="G107" s="125" t="s">
        <v>61</v>
      </c>
      <c r="H107" s="122" t="s">
        <v>62</v>
      </c>
      <c r="I107" s="123" t="s">
        <v>63</v>
      </c>
      <c r="J107" s="126" t="s">
        <v>64</v>
      </c>
    </row>
    <row r="108" spans="1:14" x14ac:dyDescent="0.25">
      <c r="A108" s="630" t="s">
        <v>21</v>
      </c>
      <c r="B108" s="646"/>
      <c r="C108" s="127">
        <v>2014</v>
      </c>
      <c r="D108" s="30"/>
      <c r="E108" s="31"/>
      <c r="F108" s="128"/>
      <c r="G108" s="129">
        <f>SUM(D108:F108)</f>
        <v>0</v>
      </c>
      <c r="H108" s="30"/>
      <c r="I108" s="31"/>
      <c r="J108" s="35"/>
    </row>
    <row r="109" spans="1:14" x14ac:dyDescent="0.25">
      <c r="A109" s="630"/>
      <c r="B109" s="646"/>
      <c r="C109" s="127">
        <v>2015</v>
      </c>
      <c r="D109" s="30"/>
      <c r="E109" s="31"/>
      <c r="F109" s="128"/>
      <c r="G109" s="129">
        <f t="shared" ref="G109:G114" si="10">SUM(D109:F109)</f>
        <v>0</v>
      </c>
      <c r="H109" s="30"/>
      <c r="I109" s="31"/>
      <c r="J109" s="35"/>
    </row>
    <row r="110" spans="1:14" x14ac:dyDescent="0.25">
      <c r="A110" s="630"/>
      <c r="B110" s="646"/>
      <c r="C110" s="127">
        <v>2016</v>
      </c>
      <c r="D110" s="30"/>
      <c r="E110" s="31"/>
      <c r="F110" s="128"/>
      <c r="G110" s="129">
        <f t="shared" si="10"/>
        <v>0</v>
      </c>
      <c r="H110" s="30"/>
      <c r="I110" s="31"/>
      <c r="J110" s="35"/>
    </row>
    <row r="111" spans="1:14" x14ac:dyDescent="0.25">
      <c r="A111" s="630"/>
      <c r="B111" s="646"/>
      <c r="C111" s="127">
        <v>2017</v>
      </c>
      <c r="D111" s="36"/>
      <c r="E111" s="37"/>
      <c r="F111" s="130"/>
      <c r="G111" s="129">
        <f t="shared" si="10"/>
        <v>0</v>
      </c>
      <c r="H111" s="131"/>
      <c r="I111" s="132"/>
      <c r="J111" s="133"/>
    </row>
    <row r="112" spans="1:14" x14ac:dyDescent="0.25">
      <c r="A112" s="630"/>
      <c r="B112" s="646"/>
      <c r="C112" s="127">
        <v>2018</v>
      </c>
      <c r="D112" s="30"/>
      <c r="E112" s="31"/>
      <c r="F112" s="128"/>
      <c r="G112" s="129">
        <f t="shared" si="10"/>
        <v>0</v>
      </c>
      <c r="H112" s="30"/>
      <c r="I112" s="31"/>
      <c r="J112" s="35"/>
    </row>
    <row r="113" spans="1:19" x14ac:dyDescent="0.25">
      <c r="A113" s="630"/>
      <c r="B113" s="646"/>
      <c r="C113" s="127">
        <v>2019</v>
      </c>
      <c r="D113" s="30"/>
      <c r="E113" s="31"/>
      <c r="F113" s="128"/>
      <c r="G113" s="129">
        <f t="shared" si="10"/>
        <v>0</v>
      </c>
      <c r="H113" s="30"/>
      <c r="I113" s="31"/>
      <c r="J113" s="35"/>
    </row>
    <row r="114" spans="1:19" x14ac:dyDescent="0.25">
      <c r="A114" s="630"/>
      <c r="B114" s="646"/>
      <c r="C114" s="127">
        <v>2020</v>
      </c>
      <c r="D114" s="30"/>
      <c r="E114" s="31"/>
      <c r="F114" s="128"/>
      <c r="G114" s="129">
        <f t="shared" si="10"/>
        <v>0</v>
      </c>
      <c r="H114" s="30"/>
      <c r="I114" s="31"/>
      <c r="J114" s="35"/>
    </row>
    <row r="115" spans="1:19" ht="30.6" customHeight="1" thickBot="1" x14ac:dyDescent="0.3">
      <c r="A115" s="647"/>
      <c r="B115" s="648"/>
      <c r="C115" s="134" t="s">
        <v>13</v>
      </c>
      <c r="D115" s="42">
        <f t="shared" ref="D115:J115" si="11">SUM(D108:D114)</f>
        <v>0</v>
      </c>
      <c r="E115" s="43">
        <f t="shared" si="11"/>
        <v>0</v>
      </c>
      <c r="F115" s="135">
        <f t="shared" si="11"/>
        <v>0</v>
      </c>
      <c r="G115" s="135">
        <f t="shared" si="11"/>
        <v>0</v>
      </c>
      <c r="H115" s="42">
        <f t="shared" si="11"/>
        <v>0</v>
      </c>
      <c r="I115" s="43">
        <f t="shared" si="11"/>
        <v>0</v>
      </c>
      <c r="J115" s="136">
        <f t="shared" si="11"/>
        <v>0</v>
      </c>
    </row>
    <row r="116" spans="1:19" ht="17.100000000000001" customHeight="1" thickBot="1" x14ac:dyDescent="0.3">
      <c r="A116" s="137"/>
      <c r="B116" s="114"/>
      <c r="C116" s="138"/>
      <c r="D116" s="139"/>
      <c r="H116" s="140"/>
      <c r="K116" s="75"/>
    </row>
    <row r="117" spans="1:19" s="10" customFormat="1" ht="78" customHeight="1" x14ac:dyDescent="0.3">
      <c r="A117" s="141" t="s">
        <v>65</v>
      </c>
      <c r="B117" s="501" t="s">
        <v>36</v>
      </c>
      <c r="C117" s="143" t="s">
        <v>5</v>
      </c>
      <c r="D117" s="144" t="s">
        <v>66</v>
      </c>
      <c r="E117" s="145" t="s">
        <v>67</v>
      </c>
      <c r="F117" s="145" t="s">
        <v>68</v>
      </c>
      <c r="G117" s="145" t="s">
        <v>69</v>
      </c>
      <c r="H117" s="145" t="s">
        <v>70</v>
      </c>
      <c r="I117" s="146" t="s">
        <v>71</v>
      </c>
      <c r="J117" s="147" t="s">
        <v>72</v>
      </c>
      <c r="K117" s="147" t="s">
        <v>73</v>
      </c>
    </row>
    <row r="118" spans="1:19" x14ac:dyDescent="0.25">
      <c r="A118" s="630" t="s">
        <v>21</v>
      </c>
      <c r="B118" s="646"/>
      <c r="C118" s="29">
        <v>2014</v>
      </c>
      <c r="D118" s="34"/>
      <c r="E118" s="31"/>
      <c r="F118" s="31"/>
      <c r="G118" s="31"/>
      <c r="H118" s="31"/>
      <c r="I118" s="35"/>
      <c r="J118" s="148">
        <f t="shared" ref="J118:K124" si="12">D118+F118+H118</f>
        <v>0</v>
      </c>
      <c r="K118" s="148">
        <f t="shared" si="12"/>
        <v>0</v>
      </c>
    </row>
    <row r="119" spans="1:19" x14ac:dyDescent="0.25">
      <c r="A119" s="630"/>
      <c r="B119" s="646"/>
      <c r="C119" s="29">
        <v>2015</v>
      </c>
      <c r="D119" s="34"/>
      <c r="E119" s="31"/>
      <c r="F119" s="31"/>
      <c r="G119" s="31"/>
      <c r="H119" s="31"/>
      <c r="I119" s="35"/>
      <c r="J119" s="148">
        <f t="shared" si="12"/>
        <v>0</v>
      </c>
      <c r="K119" s="148">
        <f t="shared" si="12"/>
        <v>0</v>
      </c>
    </row>
    <row r="120" spans="1:19" x14ac:dyDescent="0.25">
      <c r="A120" s="630"/>
      <c r="B120" s="646"/>
      <c r="C120" s="29">
        <v>2016</v>
      </c>
      <c r="D120" s="34"/>
      <c r="E120" s="31"/>
      <c r="F120" s="31"/>
      <c r="G120" s="31"/>
      <c r="H120" s="31"/>
      <c r="I120" s="35"/>
      <c r="J120" s="148">
        <f t="shared" si="12"/>
        <v>0</v>
      </c>
      <c r="K120" s="148">
        <f t="shared" si="12"/>
        <v>0</v>
      </c>
    </row>
    <row r="121" spans="1:19" x14ac:dyDescent="0.25">
      <c r="A121" s="630"/>
      <c r="B121" s="646"/>
      <c r="C121" s="29">
        <v>2017</v>
      </c>
      <c r="D121" s="39"/>
      <c r="E121" s="37"/>
      <c r="F121" s="37"/>
      <c r="G121" s="37"/>
      <c r="H121" s="37"/>
      <c r="I121" s="40"/>
      <c r="J121" s="148">
        <f t="shared" si="12"/>
        <v>0</v>
      </c>
      <c r="K121" s="148">
        <f t="shared" si="12"/>
        <v>0</v>
      </c>
    </row>
    <row r="122" spans="1:19" x14ac:dyDescent="0.25">
      <c r="A122" s="630"/>
      <c r="B122" s="646"/>
      <c r="C122" s="29">
        <v>2018</v>
      </c>
      <c r="D122" s="34"/>
      <c r="E122" s="31"/>
      <c r="F122" s="31"/>
      <c r="G122" s="31"/>
      <c r="H122" s="31"/>
      <c r="I122" s="35"/>
      <c r="J122" s="148">
        <f t="shared" si="12"/>
        <v>0</v>
      </c>
      <c r="K122" s="148">
        <f t="shared" si="12"/>
        <v>0</v>
      </c>
    </row>
    <row r="123" spans="1:19" x14ac:dyDescent="0.25">
      <c r="A123" s="630"/>
      <c r="B123" s="646"/>
      <c r="C123" s="29">
        <v>2019</v>
      </c>
      <c r="D123" s="34"/>
      <c r="E123" s="31"/>
      <c r="F123" s="31"/>
      <c r="G123" s="31"/>
      <c r="H123" s="31"/>
      <c r="I123" s="35"/>
      <c r="J123" s="148">
        <f t="shared" si="12"/>
        <v>0</v>
      </c>
      <c r="K123" s="148">
        <f t="shared" si="12"/>
        <v>0</v>
      </c>
    </row>
    <row r="124" spans="1:19" x14ac:dyDescent="0.25">
      <c r="A124" s="630"/>
      <c r="B124" s="646"/>
      <c r="C124" s="29">
        <v>2020</v>
      </c>
      <c r="D124" s="34"/>
      <c r="E124" s="31"/>
      <c r="F124" s="31"/>
      <c r="G124" s="31"/>
      <c r="H124" s="31"/>
      <c r="I124" s="35"/>
      <c r="J124" s="148">
        <f t="shared" si="12"/>
        <v>0</v>
      </c>
      <c r="K124" s="148">
        <f t="shared" si="12"/>
        <v>0</v>
      </c>
    </row>
    <row r="125" spans="1:19" ht="51" customHeight="1" thickBot="1" x14ac:dyDescent="0.3">
      <c r="A125" s="647"/>
      <c r="B125" s="648"/>
      <c r="C125" s="41" t="s">
        <v>13</v>
      </c>
      <c r="D125" s="43">
        <f t="shared" ref="D125" si="13">SUM(D118:D124)</f>
        <v>0</v>
      </c>
      <c r="E125" s="43">
        <f>SUM(E118:E124)</f>
        <v>0</v>
      </c>
      <c r="F125" s="43">
        <f t="shared" ref="F125:I125" si="14">SUM(F118:F124)</f>
        <v>0</v>
      </c>
      <c r="G125" s="43">
        <f t="shared" si="14"/>
        <v>0</v>
      </c>
      <c r="H125" s="43">
        <f t="shared" si="14"/>
        <v>0</v>
      </c>
      <c r="I125" s="43">
        <f t="shared" si="14"/>
        <v>0</v>
      </c>
      <c r="J125" s="47">
        <f>SUM(J118:J124)</f>
        <v>0</v>
      </c>
      <c r="K125" s="47">
        <f>SUM(K118:K124)</f>
        <v>0</v>
      </c>
    </row>
    <row r="126" spans="1:19" ht="18.95" customHeight="1" x14ac:dyDescent="0.25">
      <c r="A126" s="149"/>
      <c r="B126" s="114"/>
      <c r="C126" s="48"/>
      <c r="D126" s="48"/>
      <c r="S126" s="75"/>
    </row>
    <row r="127" spans="1:19" ht="21" x14ac:dyDescent="0.35">
      <c r="A127" s="150" t="s">
        <v>74</v>
      </c>
      <c r="B127" s="151"/>
      <c r="C127" s="150"/>
      <c r="D127" s="152"/>
      <c r="E127" s="152"/>
      <c r="F127" s="152"/>
      <c r="G127" s="152"/>
      <c r="H127" s="152"/>
      <c r="I127" s="152"/>
      <c r="J127" s="152"/>
      <c r="K127" s="152"/>
      <c r="L127" s="152"/>
      <c r="M127" s="152"/>
      <c r="N127" s="152"/>
      <c r="O127" s="152"/>
    </row>
    <row r="128" spans="1:19" ht="21.75" thickBot="1" x14ac:dyDescent="0.4">
      <c r="A128" s="91"/>
      <c r="B128" s="76"/>
    </row>
    <row r="129" spans="1:15" s="10" customFormat="1" ht="27" customHeight="1" x14ac:dyDescent="0.25">
      <c r="A129" s="649" t="s">
        <v>75</v>
      </c>
      <c r="B129" s="651" t="s">
        <v>36</v>
      </c>
      <c r="C129" s="653" t="s">
        <v>76</v>
      </c>
      <c r="D129" s="153" t="s">
        <v>77</v>
      </c>
      <c r="E129" s="154"/>
      <c r="F129" s="154"/>
      <c r="G129" s="155"/>
      <c r="H129" s="156"/>
      <c r="I129" s="627" t="s">
        <v>7</v>
      </c>
      <c r="J129" s="628"/>
      <c r="K129" s="628"/>
      <c r="L129" s="628"/>
      <c r="M129" s="628"/>
      <c r="N129" s="628"/>
      <c r="O129" s="629"/>
    </row>
    <row r="130" spans="1:15" s="10" customFormat="1" ht="110.25" customHeight="1" x14ac:dyDescent="0.25">
      <c r="A130" s="650"/>
      <c r="B130" s="652"/>
      <c r="C130" s="654"/>
      <c r="D130" s="157" t="s">
        <v>78</v>
      </c>
      <c r="E130" s="158" t="s">
        <v>79</v>
      </c>
      <c r="F130" s="158" t="s">
        <v>80</v>
      </c>
      <c r="G130" s="159" t="s">
        <v>81</v>
      </c>
      <c r="H130" s="160" t="s">
        <v>82</v>
      </c>
      <c r="I130" s="161" t="s">
        <v>14</v>
      </c>
      <c r="J130" s="161" t="s">
        <v>15</v>
      </c>
      <c r="K130" s="158" t="s">
        <v>16</v>
      </c>
      <c r="L130" s="157" t="s">
        <v>17</v>
      </c>
      <c r="M130" s="157" t="s">
        <v>28</v>
      </c>
      <c r="N130" s="158" t="s">
        <v>19</v>
      </c>
      <c r="O130" s="162" t="s">
        <v>20</v>
      </c>
    </row>
    <row r="131" spans="1:15" ht="15" customHeight="1" x14ac:dyDescent="0.25">
      <c r="A131" s="630" t="s">
        <v>366</v>
      </c>
      <c r="B131" s="631"/>
      <c r="C131" s="29">
        <v>2014</v>
      </c>
      <c r="D131" s="30"/>
      <c r="E131" s="31"/>
      <c r="F131" s="31"/>
      <c r="G131" s="129">
        <f>SUM(D131:F131)</f>
        <v>0</v>
      </c>
      <c r="H131" s="85"/>
      <c r="I131" s="34"/>
      <c r="J131" s="31"/>
      <c r="K131" s="31"/>
      <c r="L131" s="31"/>
      <c r="M131" s="31"/>
      <c r="N131" s="31"/>
      <c r="O131" s="35"/>
    </row>
    <row r="132" spans="1:15" x14ac:dyDescent="0.25">
      <c r="A132" s="632"/>
      <c r="B132" s="631"/>
      <c r="C132" s="29">
        <v>2015</v>
      </c>
      <c r="D132" s="30"/>
      <c r="E132" s="31"/>
      <c r="F132" s="31"/>
      <c r="G132" s="129">
        <f t="shared" ref="G132:G137" si="15">SUM(D132:F132)</f>
        <v>0</v>
      </c>
      <c r="H132" s="85"/>
      <c r="I132" s="34"/>
      <c r="J132" s="31"/>
      <c r="K132" s="31"/>
      <c r="L132" s="31"/>
      <c r="M132" s="31"/>
      <c r="N132" s="31"/>
      <c r="O132" s="35"/>
    </row>
    <row r="133" spans="1:15" x14ac:dyDescent="0.25">
      <c r="A133" s="632"/>
      <c r="B133" s="631"/>
      <c r="C133" s="29">
        <v>2016</v>
      </c>
      <c r="D133" s="30"/>
      <c r="E133" s="31"/>
      <c r="F133" s="31"/>
      <c r="G133" s="129">
        <f t="shared" si="15"/>
        <v>0</v>
      </c>
      <c r="H133" s="85"/>
      <c r="I133" s="34"/>
      <c r="J133" s="31"/>
      <c r="K133" s="31"/>
      <c r="L133" s="31"/>
      <c r="M133" s="31"/>
      <c r="N133" s="31"/>
      <c r="O133" s="35"/>
    </row>
    <row r="134" spans="1:15" x14ac:dyDescent="0.25">
      <c r="A134" s="632"/>
      <c r="B134" s="631"/>
      <c r="C134" s="29">
        <v>2017</v>
      </c>
      <c r="D134" s="36"/>
      <c r="E134" s="37"/>
      <c r="F134" s="37"/>
      <c r="G134" s="129">
        <f t="shared" si="15"/>
        <v>0</v>
      </c>
      <c r="H134" s="85"/>
      <c r="I134" s="39"/>
      <c r="J134" s="37"/>
      <c r="K134" s="37"/>
      <c r="L134" s="37"/>
      <c r="M134" s="37"/>
      <c r="N134" s="37"/>
      <c r="O134" s="40"/>
    </row>
    <row r="135" spans="1:15" x14ac:dyDescent="0.25">
      <c r="A135" s="632"/>
      <c r="B135" s="631"/>
      <c r="C135" s="29">
        <v>2018</v>
      </c>
      <c r="D135" s="30"/>
      <c r="E135" s="31"/>
      <c r="F135" s="31"/>
      <c r="G135" s="129">
        <f t="shared" si="15"/>
        <v>0</v>
      </c>
      <c r="H135" s="85"/>
      <c r="I135" s="34"/>
      <c r="J135" s="31"/>
      <c r="K135" s="31"/>
      <c r="L135" s="31"/>
      <c r="M135" s="31"/>
      <c r="N135" s="31"/>
      <c r="O135" s="35"/>
    </row>
    <row r="136" spans="1:15" x14ac:dyDescent="0.25">
      <c r="A136" s="632"/>
      <c r="B136" s="631"/>
      <c r="C136" s="29">
        <v>2019</v>
      </c>
      <c r="D136" s="30"/>
      <c r="E136" s="31"/>
      <c r="F136" s="31"/>
      <c r="G136" s="129">
        <f t="shared" si="15"/>
        <v>0</v>
      </c>
      <c r="H136" s="85"/>
      <c r="I136" s="34"/>
      <c r="J136" s="31"/>
      <c r="K136" s="31"/>
      <c r="L136" s="31"/>
      <c r="M136" s="31"/>
      <c r="N136" s="31"/>
      <c r="O136" s="35"/>
    </row>
    <row r="137" spans="1:15" x14ac:dyDescent="0.25">
      <c r="A137" s="632"/>
      <c r="B137" s="631"/>
      <c r="C137" s="29">
        <v>2020</v>
      </c>
      <c r="D137" s="30">
        <v>18</v>
      </c>
      <c r="E137" s="31"/>
      <c r="F137" s="31">
        <v>2</v>
      </c>
      <c r="G137" s="129">
        <f t="shared" si="15"/>
        <v>20</v>
      </c>
      <c r="H137" s="85">
        <v>20</v>
      </c>
      <c r="I137" s="34">
        <v>20</v>
      </c>
      <c r="J137" s="31"/>
      <c r="K137" s="31"/>
      <c r="L137" s="31"/>
      <c r="M137" s="31"/>
      <c r="N137" s="31"/>
      <c r="O137" s="35"/>
    </row>
    <row r="138" spans="1:15" ht="33" customHeight="1" thickBot="1" x14ac:dyDescent="0.3">
      <c r="A138" s="633"/>
      <c r="B138" s="634"/>
      <c r="C138" s="41" t="s">
        <v>13</v>
      </c>
      <c r="D138" s="42">
        <f>SUM(D131:D137)</f>
        <v>18</v>
      </c>
      <c r="E138" s="43">
        <f>SUM(E131:E137)</f>
        <v>0</v>
      </c>
      <c r="F138" s="43">
        <f>SUM(F131:F137)</f>
        <v>2</v>
      </c>
      <c r="G138" s="135">
        <f t="shared" ref="G138:O138" si="16">SUM(G131:G137)</f>
        <v>20</v>
      </c>
      <c r="H138" s="163">
        <f t="shared" si="16"/>
        <v>20</v>
      </c>
      <c r="I138" s="46">
        <f t="shared" si="16"/>
        <v>20</v>
      </c>
      <c r="J138" s="43">
        <f t="shared" si="16"/>
        <v>0</v>
      </c>
      <c r="K138" s="43">
        <f t="shared" si="16"/>
        <v>0</v>
      </c>
      <c r="L138" s="43">
        <f t="shared" si="16"/>
        <v>0</v>
      </c>
      <c r="M138" s="43">
        <f t="shared" si="16"/>
        <v>0</v>
      </c>
      <c r="N138" s="43">
        <f t="shared" si="16"/>
        <v>0</v>
      </c>
      <c r="O138" s="47">
        <f t="shared" si="16"/>
        <v>0</v>
      </c>
    </row>
    <row r="139" spans="1:15" ht="15.75" thickBot="1" x14ac:dyDescent="0.3">
      <c r="B139" s="9"/>
    </row>
    <row r="140" spans="1:15" ht="19.5" customHeight="1" x14ac:dyDescent="0.25">
      <c r="A140" s="828" t="s">
        <v>83</v>
      </c>
      <c r="B140" s="651" t="s">
        <v>84</v>
      </c>
      <c r="C140" s="639" t="s">
        <v>5</v>
      </c>
      <c r="D140" s="639" t="s">
        <v>77</v>
      </c>
      <c r="E140" s="639"/>
      <c r="F140" s="639"/>
      <c r="G140" s="641"/>
      <c r="H140" s="642" t="s">
        <v>85</v>
      </c>
      <c r="I140" s="639"/>
      <c r="J140" s="639"/>
      <c r="K140" s="639"/>
      <c r="L140" s="643"/>
    </row>
    <row r="141" spans="1:15" ht="102.75" x14ac:dyDescent="0.25">
      <c r="A141" s="829"/>
      <c r="B141" s="830"/>
      <c r="C141" s="640"/>
      <c r="D141" s="164" t="s">
        <v>86</v>
      </c>
      <c r="E141" s="165" t="s">
        <v>87</v>
      </c>
      <c r="F141" s="164" t="s">
        <v>88</v>
      </c>
      <c r="G141" s="166" t="s">
        <v>89</v>
      </c>
      <c r="H141" s="167" t="s">
        <v>90</v>
      </c>
      <c r="I141" s="164" t="s">
        <v>91</v>
      </c>
      <c r="J141" s="164" t="s">
        <v>92</v>
      </c>
      <c r="K141" s="164" t="s">
        <v>93</v>
      </c>
      <c r="L141" s="168" t="s">
        <v>94</v>
      </c>
    </row>
    <row r="142" spans="1:15" ht="15" customHeight="1" x14ac:dyDescent="0.25">
      <c r="A142" s="709" t="s">
        <v>367</v>
      </c>
      <c r="B142" s="710"/>
      <c r="C142" s="169">
        <v>2014</v>
      </c>
      <c r="D142" s="170"/>
      <c r="E142" s="67"/>
      <c r="F142" s="67"/>
      <c r="G142" s="171">
        <f>SUM(D142:F142)</f>
        <v>0</v>
      </c>
      <c r="H142" s="66"/>
      <c r="I142" s="67"/>
      <c r="J142" s="67"/>
      <c r="K142" s="67"/>
      <c r="L142" s="68"/>
    </row>
    <row r="143" spans="1:15" x14ac:dyDescent="0.25">
      <c r="A143" s="630"/>
      <c r="B143" s="646"/>
      <c r="C143" s="29">
        <v>2015</v>
      </c>
      <c r="D143" s="30"/>
      <c r="E143" s="31"/>
      <c r="F143" s="31"/>
      <c r="G143" s="171">
        <f t="shared" ref="G143:G148" si="17">SUM(D143:F143)</f>
        <v>0</v>
      </c>
      <c r="H143" s="34"/>
      <c r="I143" s="31"/>
      <c r="J143" s="31"/>
      <c r="K143" s="31"/>
      <c r="L143" s="35"/>
    </row>
    <row r="144" spans="1:15" x14ac:dyDescent="0.25">
      <c r="A144" s="630"/>
      <c r="B144" s="646"/>
      <c r="C144" s="29">
        <v>2016</v>
      </c>
      <c r="D144" s="30"/>
      <c r="E144" s="31"/>
      <c r="F144" s="31"/>
      <c r="G144" s="171">
        <f t="shared" si="17"/>
        <v>0</v>
      </c>
      <c r="H144" s="34"/>
      <c r="I144" s="31"/>
      <c r="J144" s="31"/>
      <c r="K144" s="31"/>
      <c r="L144" s="35"/>
    </row>
    <row r="145" spans="1:12" x14ac:dyDescent="0.25">
      <c r="A145" s="630"/>
      <c r="B145" s="646"/>
      <c r="C145" s="29">
        <v>2017</v>
      </c>
      <c r="D145" s="36"/>
      <c r="E145" s="37"/>
      <c r="F145" s="37"/>
      <c r="G145" s="171">
        <f t="shared" si="17"/>
        <v>0</v>
      </c>
      <c r="H145" s="39"/>
      <c r="I145" s="37"/>
      <c r="J145" s="37"/>
      <c r="K145" s="37"/>
      <c r="L145" s="40"/>
    </row>
    <row r="146" spans="1:12" x14ac:dyDescent="0.25">
      <c r="A146" s="630"/>
      <c r="B146" s="646"/>
      <c r="C146" s="29">
        <v>2018</v>
      </c>
      <c r="D146" s="30"/>
      <c r="E146" s="31"/>
      <c r="F146" s="31"/>
      <c r="G146" s="171">
        <f t="shared" si="17"/>
        <v>0</v>
      </c>
      <c r="H146" s="34"/>
      <c r="I146" s="31"/>
      <c r="J146" s="31"/>
      <c r="K146" s="31"/>
      <c r="L146" s="35"/>
    </row>
    <row r="147" spans="1:12" x14ac:dyDescent="0.25">
      <c r="A147" s="630"/>
      <c r="B147" s="646"/>
      <c r="C147" s="29">
        <v>2019</v>
      </c>
      <c r="D147" s="30"/>
      <c r="E147" s="31"/>
      <c r="F147" s="31"/>
      <c r="G147" s="171">
        <f t="shared" si="17"/>
        <v>0</v>
      </c>
      <c r="H147" s="34"/>
      <c r="I147" s="31"/>
      <c r="J147" s="31"/>
      <c r="K147" s="31"/>
      <c r="L147" s="35"/>
    </row>
    <row r="148" spans="1:12" x14ac:dyDescent="0.25">
      <c r="A148" s="630"/>
      <c r="B148" s="646"/>
      <c r="C148" s="29">
        <v>2020</v>
      </c>
      <c r="D148" s="30">
        <v>466</v>
      </c>
      <c r="E148" s="31"/>
      <c r="F148" s="31">
        <v>48</v>
      </c>
      <c r="G148" s="171">
        <f t="shared" si="17"/>
        <v>514</v>
      </c>
      <c r="H148" s="34">
        <v>1</v>
      </c>
      <c r="I148" s="31"/>
      <c r="J148" s="31">
        <v>30</v>
      </c>
      <c r="K148" s="31">
        <v>435</v>
      </c>
      <c r="L148" s="35">
        <v>48</v>
      </c>
    </row>
    <row r="149" spans="1:12" ht="49.5" customHeight="1" thickBot="1" x14ac:dyDescent="0.3">
      <c r="A149" s="647"/>
      <c r="B149" s="648"/>
      <c r="C149" s="41" t="s">
        <v>13</v>
      </c>
      <c r="D149" s="42">
        <f t="shared" ref="D149:L149" si="18">SUM(D142:D148)</f>
        <v>466</v>
      </c>
      <c r="E149" s="43">
        <f t="shared" si="18"/>
        <v>0</v>
      </c>
      <c r="F149" s="43">
        <f t="shared" si="18"/>
        <v>48</v>
      </c>
      <c r="G149" s="45">
        <f t="shared" si="18"/>
        <v>514</v>
      </c>
      <c r="H149" s="46">
        <f t="shared" si="18"/>
        <v>1</v>
      </c>
      <c r="I149" s="43">
        <f t="shared" si="18"/>
        <v>0</v>
      </c>
      <c r="J149" s="43">
        <f t="shared" si="18"/>
        <v>30</v>
      </c>
      <c r="K149" s="43">
        <f t="shared" si="18"/>
        <v>435</v>
      </c>
      <c r="L149" s="47">
        <f t="shared" si="18"/>
        <v>48</v>
      </c>
    </row>
    <row r="150" spans="1:12" x14ac:dyDescent="0.25">
      <c r="B150" s="9"/>
    </row>
    <row r="151" spans="1:12" x14ac:dyDescent="0.25">
      <c r="B151" s="9"/>
    </row>
    <row r="152" spans="1:12" ht="21" x14ac:dyDescent="0.35">
      <c r="A152" s="172" t="s">
        <v>95</v>
      </c>
      <c r="B152" s="55"/>
      <c r="C152" s="54"/>
      <c r="D152" s="56"/>
      <c r="E152" s="56"/>
      <c r="F152" s="56"/>
      <c r="G152" s="56"/>
      <c r="H152" s="56"/>
      <c r="I152" s="56"/>
      <c r="J152" s="56"/>
      <c r="K152" s="56"/>
      <c r="L152" s="56"/>
    </row>
    <row r="153" spans="1:12" ht="15.75" thickBot="1" x14ac:dyDescent="0.3">
      <c r="A153" s="75"/>
      <c r="B153" s="76"/>
    </row>
    <row r="154" spans="1:12" s="10" customFormat="1" ht="65.25" x14ac:dyDescent="0.3">
      <c r="A154" s="173" t="s">
        <v>96</v>
      </c>
      <c r="B154" s="174" t="s">
        <v>97</v>
      </c>
      <c r="C154" s="175" t="s">
        <v>98</v>
      </c>
      <c r="D154" s="176" t="s">
        <v>99</v>
      </c>
      <c r="E154" s="177" t="s">
        <v>100</v>
      </c>
      <c r="F154" s="177" t="s">
        <v>101</v>
      </c>
      <c r="G154" s="178" t="s">
        <v>102</v>
      </c>
    </row>
    <row r="155" spans="1:12" ht="15" customHeight="1" x14ac:dyDescent="0.25">
      <c r="A155" s="623" t="s">
        <v>21</v>
      </c>
      <c r="B155" s="624"/>
      <c r="C155" s="29">
        <v>2014</v>
      </c>
      <c r="D155" s="30"/>
      <c r="E155" s="31"/>
      <c r="F155" s="31"/>
      <c r="G155" s="35"/>
    </row>
    <row r="156" spans="1:12" x14ac:dyDescent="0.25">
      <c r="A156" s="623"/>
      <c r="B156" s="624"/>
      <c r="C156" s="29">
        <v>2015</v>
      </c>
      <c r="D156" s="30"/>
      <c r="E156" s="31"/>
      <c r="F156" s="31"/>
      <c r="G156" s="35"/>
    </row>
    <row r="157" spans="1:12" x14ac:dyDescent="0.25">
      <c r="A157" s="623"/>
      <c r="B157" s="624"/>
      <c r="C157" s="29">
        <v>2016</v>
      </c>
      <c r="D157" s="30"/>
      <c r="E157" s="31"/>
      <c r="F157" s="31"/>
      <c r="G157" s="35"/>
    </row>
    <row r="158" spans="1:12" x14ac:dyDescent="0.25">
      <c r="A158" s="623"/>
      <c r="B158" s="624"/>
      <c r="C158" s="29">
        <v>2017</v>
      </c>
      <c r="D158" s="36"/>
      <c r="E158" s="37"/>
      <c r="F158" s="37"/>
      <c r="G158" s="40"/>
    </row>
    <row r="159" spans="1:12" x14ac:dyDescent="0.25">
      <c r="A159" s="623"/>
      <c r="B159" s="624"/>
      <c r="C159" s="29">
        <v>2018</v>
      </c>
      <c r="D159" s="30"/>
      <c r="E159" s="31"/>
      <c r="F159" s="31"/>
      <c r="G159" s="35"/>
    </row>
    <row r="160" spans="1:12" x14ac:dyDescent="0.25">
      <c r="A160" s="623"/>
      <c r="B160" s="624"/>
      <c r="C160" s="29">
        <v>2019</v>
      </c>
      <c r="D160" s="30"/>
      <c r="E160" s="31"/>
      <c r="F160" s="31"/>
      <c r="G160" s="35"/>
    </row>
    <row r="161" spans="1:9" x14ac:dyDescent="0.25">
      <c r="A161" s="623"/>
      <c r="B161" s="624"/>
      <c r="C161" s="29">
        <v>2020</v>
      </c>
      <c r="D161" s="179"/>
      <c r="E161" s="180"/>
      <c r="F161" s="180"/>
      <c r="G161" s="181"/>
    </row>
    <row r="162" spans="1:9" ht="15.75" thickBot="1" x14ac:dyDescent="0.3">
      <c r="A162" s="625"/>
      <c r="B162" s="626"/>
      <c r="C162" s="41" t="s">
        <v>13</v>
      </c>
      <c r="D162" s="42">
        <f>SUM(D155:D161)</f>
        <v>0</v>
      </c>
      <c r="E162" s="42">
        <f t="shared" ref="E162:G162" si="19">SUM(E155:E161)</f>
        <v>0</v>
      </c>
      <c r="F162" s="42">
        <f t="shared" si="19"/>
        <v>0</v>
      </c>
      <c r="G162" s="47">
        <f t="shared" si="19"/>
        <v>0</v>
      </c>
    </row>
    <row r="163" spans="1:9" x14ac:dyDescent="0.25">
      <c r="B163" s="9"/>
    </row>
    <row r="164" spans="1:9" ht="15.75" thickBot="1" x14ac:dyDescent="0.3">
      <c r="B164" s="9"/>
    </row>
    <row r="165" spans="1:9" ht="18.75" x14ac:dyDescent="0.3">
      <c r="A165" s="182" t="s">
        <v>103</v>
      </c>
      <c r="B165" s="183" t="s">
        <v>104</v>
      </c>
      <c r="C165" s="184">
        <v>2014</v>
      </c>
      <c r="D165" s="184">
        <v>2015</v>
      </c>
      <c r="E165" s="184">
        <v>2016</v>
      </c>
      <c r="F165" s="184">
        <v>2017</v>
      </c>
      <c r="G165" s="184">
        <v>2018</v>
      </c>
      <c r="H165" s="184">
        <v>2019</v>
      </c>
      <c r="I165" s="185">
        <v>2020</v>
      </c>
    </row>
    <row r="166" spans="1:9" ht="14.1" customHeight="1" x14ac:dyDescent="0.25">
      <c r="A166" s="186" t="s">
        <v>105</v>
      </c>
      <c r="B166" s="831" t="s">
        <v>368</v>
      </c>
      <c r="C166" s="188">
        <f>SUM(C167:C169)</f>
        <v>0</v>
      </c>
      <c r="D166" s="188">
        <f t="shared" ref="D166:H166" si="20">SUM(D167:D169)</f>
        <v>0</v>
      </c>
      <c r="E166" s="188">
        <f t="shared" si="20"/>
        <v>0</v>
      </c>
      <c r="F166" s="188">
        <f t="shared" si="20"/>
        <v>0</v>
      </c>
      <c r="G166" s="188">
        <f t="shared" si="20"/>
        <v>0</v>
      </c>
      <c r="H166" s="188">
        <f t="shared" si="20"/>
        <v>0</v>
      </c>
      <c r="I166" s="250">
        <v>187083.24</v>
      </c>
    </row>
    <row r="167" spans="1:9" ht="15.75" x14ac:dyDescent="0.25">
      <c r="A167" s="190" t="s">
        <v>106</v>
      </c>
      <c r="B167" s="832"/>
      <c r="C167" s="65"/>
      <c r="D167" s="65"/>
      <c r="E167" s="65"/>
      <c r="F167" s="69"/>
      <c r="G167" s="65"/>
      <c r="H167" s="65"/>
      <c r="I167" s="193"/>
    </row>
    <row r="168" spans="1:9" ht="20.25" customHeight="1" x14ac:dyDescent="0.25">
      <c r="A168" s="190" t="s">
        <v>369</v>
      </c>
      <c r="B168" s="832"/>
      <c r="C168" s="65"/>
      <c r="D168" s="65"/>
      <c r="E168" s="65"/>
      <c r="F168" s="69"/>
      <c r="G168" s="65"/>
      <c r="H168" s="65"/>
      <c r="I168" s="194">
        <v>69280</v>
      </c>
    </row>
    <row r="169" spans="1:9" ht="15.75" x14ac:dyDescent="0.25">
      <c r="A169" s="190" t="s">
        <v>108</v>
      </c>
      <c r="B169" s="832"/>
      <c r="C169" s="65"/>
      <c r="D169" s="65"/>
      <c r="E169" s="65"/>
      <c r="F169" s="69"/>
      <c r="G169" s="65"/>
      <c r="H169" s="65"/>
      <c r="I169" s="193"/>
    </row>
    <row r="170" spans="1:9" ht="31.5" x14ac:dyDescent="0.25">
      <c r="A170" s="186" t="s">
        <v>109</v>
      </c>
      <c r="B170" s="832"/>
      <c r="C170" s="65"/>
      <c r="D170" s="65"/>
      <c r="E170" s="65"/>
      <c r="F170" s="69"/>
      <c r="G170" s="65"/>
      <c r="H170" s="65"/>
      <c r="I170" s="251">
        <v>186304.82</v>
      </c>
    </row>
    <row r="171" spans="1:9" ht="180" customHeight="1" x14ac:dyDescent="0.25">
      <c r="A171" s="833" t="s">
        <v>110</v>
      </c>
      <c r="B171" s="832"/>
      <c r="C171" s="825">
        <f t="shared" ref="C171:I171" si="21">C166+C170</f>
        <v>0</v>
      </c>
      <c r="D171" s="825">
        <f t="shared" si="21"/>
        <v>0</v>
      </c>
      <c r="E171" s="819">
        <f t="shared" si="21"/>
        <v>0</v>
      </c>
      <c r="F171" s="819">
        <f t="shared" si="21"/>
        <v>0</v>
      </c>
      <c r="G171" s="819">
        <f t="shared" si="21"/>
        <v>0</v>
      </c>
      <c r="H171" s="819">
        <f t="shared" si="21"/>
        <v>0</v>
      </c>
      <c r="I171" s="822">
        <f t="shared" si="21"/>
        <v>373388.06</v>
      </c>
    </row>
    <row r="172" spans="1:9" ht="15.75" customHeight="1" x14ac:dyDescent="0.25">
      <c r="A172" s="833"/>
      <c r="B172" s="832"/>
      <c r="C172" s="826"/>
      <c r="D172" s="826"/>
      <c r="E172" s="820"/>
      <c r="F172" s="820"/>
      <c r="G172" s="820"/>
      <c r="H172" s="820"/>
      <c r="I172" s="823"/>
    </row>
    <row r="173" spans="1:9" ht="15.75" customHeight="1" x14ac:dyDescent="0.25">
      <c r="A173" s="833"/>
      <c r="B173" s="832"/>
      <c r="C173" s="826"/>
      <c r="D173" s="826"/>
      <c r="E173" s="820"/>
      <c r="F173" s="820"/>
      <c r="G173" s="820"/>
      <c r="H173" s="820"/>
      <c r="I173" s="823"/>
    </row>
    <row r="174" spans="1:9" ht="15.75" customHeight="1" x14ac:dyDescent="0.25">
      <c r="A174" s="833"/>
      <c r="B174" s="832"/>
      <c r="C174" s="826"/>
      <c r="D174" s="826"/>
      <c r="E174" s="820"/>
      <c r="F174" s="820"/>
      <c r="G174" s="820"/>
      <c r="H174" s="820"/>
      <c r="I174" s="823"/>
    </row>
    <row r="175" spans="1:9" ht="15.75" customHeight="1" x14ac:dyDescent="0.25">
      <c r="A175" s="833"/>
      <c r="B175" s="832"/>
      <c r="C175" s="826"/>
      <c r="D175" s="826"/>
      <c r="E175" s="820"/>
      <c r="F175" s="820"/>
      <c r="G175" s="820"/>
      <c r="H175" s="820"/>
      <c r="I175" s="823"/>
    </row>
    <row r="176" spans="1:9" ht="15.75" customHeight="1" x14ac:dyDescent="0.25">
      <c r="A176" s="833"/>
      <c r="B176" s="832"/>
      <c r="C176" s="826"/>
      <c r="D176" s="826"/>
      <c r="E176" s="820"/>
      <c r="F176" s="820"/>
      <c r="G176" s="820"/>
      <c r="H176" s="820"/>
      <c r="I176" s="823"/>
    </row>
    <row r="177" spans="1:9" ht="15.75" customHeight="1" x14ac:dyDescent="0.25">
      <c r="A177" s="833"/>
      <c r="B177" s="832"/>
      <c r="C177" s="826"/>
      <c r="D177" s="826"/>
      <c r="E177" s="820"/>
      <c r="F177" s="820"/>
      <c r="G177" s="820"/>
      <c r="H177" s="820"/>
      <c r="I177" s="823"/>
    </row>
    <row r="178" spans="1:9" ht="15.75" customHeight="1" x14ac:dyDescent="0.25">
      <c r="A178" s="833"/>
      <c r="B178" s="832"/>
      <c r="C178" s="826"/>
      <c r="D178" s="826"/>
      <c r="E178" s="820"/>
      <c r="F178" s="820"/>
      <c r="G178" s="820"/>
      <c r="H178" s="820"/>
      <c r="I178" s="823"/>
    </row>
    <row r="179" spans="1:9" ht="15.75" customHeight="1" x14ac:dyDescent="0.25">
      <c r="A179" s="833"/>
      <c r="B179" s="832"/>
      <c r="C179" s="826"/>
      <c r="D179" s="826"/>
      <c r="E179" s="820"/>
      <c r="F179" s="820"/>
      <c r="G179" s="820"/>
      <c r="H179" s="820"/>
      <c r="I179" s="823"/>
    </row>
    <row r="180" spans="1:9" ht="15.75" customHeight="1" x14ac:dyDescent="0.25">
      <c r="A180" s="833"/>
      <c r="B180" s="832"/>
      <c r="C180" s="826"/>
      <c r="D180" s="826"/>
      <c r="E180" s="820"/>
      <c r="F180" s="820"/>
      <c r="G180" s="820"/>
      <c r="H180" s="820"/>
      <c r="I180" s="823"/>
    </row>
    <row r="181" spans="1:9" ht="15.75" customHeight="1" x14ac:dyDescent="0.25">
      <c r="A181" s="833"/>
      <c r="B181" s="832"/>
      <c r="C181" s="826"/>
      <c r="D181" s="826"/>
      <c r="E181" s="820"/>
      <c r="F181" s="820"/>
      <c r="G181" s="820"/>
      <c r="H181" s="820"/>
      <c r="I181" s="823"/>
    </row>
    <row r="182" spans="1:9" ht="15.75" customHeight="1" x14ac:dyDescent="0.25">
      <c r="A182" s="833"/>
      <c r="B182" s="832"/>
      <c r="C182" s="826"/>
      <c r="D182" s="826"/>
      <c r="E182" s="820"/>
      <c r="F182" s="820"/>
      <c r="G182" s="820"/>
      <c r="H182" s="820"/>
      <c r="I182" s="823"/>
    </row>
    <row r="183" spans="1:9" ht="15.75" customHeight="1" x14ac:dyDescent="0.25">
      <c r="A183" s="833"/>
      <c r="B183" s="832"/>
      <c r="C183" s="826"/>
      <c r="D183" s="826"/>
      <c r="E183" s="820"/>
      <c r="F183" s="820"/>
      <c r="G183" s="820"/>
      <c r="H183" s="820"/>
      <c r="I183" s="823"/>
    </row>
    <row r="184" spans="1:9" ht="15.75" customHeight="1" x14ac:dyDescent="0.25">
      <c r="A184" s="833"/>
      <c r="B184" s="832"/>
      <c r="C184" s="826"/>
      <c r="D184" s="826"/>
      <c r="E184" s="820"/>
      <c r="F184" s="820"/>
      <c r="G184" s="820"/>
      <c r="H184" s="820"/>
      <c r="I184" s="823"/>
    </row>
    <row r="185" spans="1:9" ht="15.75" customHeight="1" x14ac:dyDescent="0.25">
      <c r="A185" s="833"/>
      <c r="B185" s="832"/>
      <c r="C185" s="826"/>
      <c r="D185" s="826"/>
      <c r="E185" s="820"/>
      <c r="F185" s="820"/>
      <c r="G185" s="820"/>
      <c r="H185" s="820"/>
      <c r="I185" s="823"/>
    </row>
    <row r="186" spans="1:9" ht="15.75" customHeight="1" x14ac:dyDescent="0.25">
      <c r="A186" s="833"/>
      <c r="B186" s="832"/>
      <c r="C186" s="826"/>
      <c r="D186" s="826"/>
      <c r="E186" s="820"/>
      <c r="F186" s="820"/>
      <c r="G186" s="820"/>
      <c r="H186" s="820"/>
      <c r="I186" s="823"/>
    </row>
    <row r="187" spans="1:9" ht="15.75" customHeight="1" x14ac:dyDescent="0.25">
      <c r="A187" s="833"/>
      <c r="B187" s="832"/>
      <c r="C187" s="826"/>
      <c r="D187" s="826"/>
      <c r="E187" s="820"/>
      <c r="F187" s="820"/>
      <c r="G187" s="820"/>
      <c r="H187" s="820"/>
      <c r="I187" s="823"/>
    </row>
    <row r="188" spans="1:9" ht="15.75" customHeight="1" x14ac:dyDescent="0.25">
      <c r="A188" s="833"/>
      <c r="B188" s="832"/>
      <c r="C188" s="826"/>
      <c r="D188" s="826"/>
      <c r="E188" s="820"/>
      <c r="F188" s="820"/>
      <c r="G188" s="820"/>
      <c r="H188" s="820"/>
      <c r="I188" s="823"/>
    </row>
    <row r="189" spans="1:9" ht="15.75" customHeight="1" x14ac:dyDescent="0.25">
      <c r="A189" s="833"/>
      <c r="B189" s="832"/>
      <c r="C189" s="826"/>
      <c r="D189" s="826"/>
      <c r="E189" s="820"/>
      <c r="F189" s="820"/>
      <c r="G189" s="820"/>
      <c r="H189" s="820"/>
      <c r="I189" s="823"/>
    </row>
    <row r="190" spans="1:9" ht="15.75" customHeight="1" x14ac:dyDescent="0.25">
      <c r="A190" s="833"/>
      <c r="B190" s="832"/>
      <c r="C190" s="826"/>
      <c r="D190" s="826"/>
      <c r="E190" s="820"/>
      <c r="F190" s="820"/>
      <c r="G190" s="820"/>
      <c r="H190" s="820"/>
      <c r="I190" s="823"/>
    </row>
    <row r="191" spans="1:9" ht="15.75" customHeight="1" x14ac:dyDescent="0.25">
      <c r="A191" s="833"/>
      <c r="B191" s="832"/>
      <c r="C191" s="826"/>
      <c r="D191" s="826"/>
      <c r="E191" s="820"/>
      <c r="F191" s="820"/>
      <c r="G191" s="820"/>
      <c r="H191" s="820"/>
      <c r="I191" s="823"/>
    </row>
    <row r="192" spans="1:9" ht="15.75" customHeight="1" x14ac:dyDescent="0.25">
      <c r="A192" s="833"/>
      <c r="B192" s="832"/>
      <c r="C192" s="826"/>
      <c r="D192" s="826"/>
      <c r="E192" s="820"/>
      <c r="F192" s="820"/>
      <c r="G192" s="820"/>
      <c r="H192" s="820"/>
      <c r="I192" s="823"/>
    </row>
    <row r="193" spans="1:9" ht="15.75" customHeight="1" x14ac:dyDescent="0.25">
      <c r="A193" s="833"/>
      <c r="B193" s="832"/>
      <c r="C193" s="826"/>
      <c r="D193" s="826"/>
      <c r="E193" s="820"/>
      <c r="F193" s="820"/>
      <c r="G193" s="820"/>
      <c r="H193" s="820"/>
      <c r="I193" s="823"/>
    </row>
    <row r="194" spans="1:9" ht="15.75" customHeight="1" x14ac:dyDescent="0.25">
      <c r="A194" s="833"/>
      <c r="B194" s="832"/>
      <c r="C194" s="826"/>
      <c r="D194" s="826"/>
      <c r="E194" s="820"/>
      <c r="F194" s="820"/>
      <c r="G194" s="820"/>
      <c r="H194" s="820"/>
      <c r="I194" s="823"/>
    </row>
    <row r="195" spans="1:9" ht="15.75" customHeight="1" x14ac:dyDescent="0.25">
      <c r="A195" s="833"/>
      <c r="B195" s="832"/>
      <c r="C195" s="826"/>
      <c r="D195" s="826"/>
      <c r="E195" s="820"/>
      <c r="F195" s="820"/>
      <c r="G195" s="820"/>
      <c r="H195" s="820"/>
      <c r="I195" s="823"/>
    </row>
    <row r="196" spans="1:9" ht="15.75" customHeight="1" x14ac:dyDescent="0.25">
      <c r="A196" s="833"/>
      <c r="B196" s="832"/>
      <c r="C196" s="826"/>
      <c r="D196" s="826"/>
      <c r="E196" s="820"/>
      <c r="F196" s="820"/>
      <c r="G196" s="820"/>
      <c r="H196" s="820"/>
      <c r="I196" s="823"/>
    </row>
    <row r="197" spans="1:9" ht="15.75" customHeight="1" x14ac:dyDescent="0.25">
      <c r="A197" s="833"/>
      <c r="B197" s="832"/>
      <c r="C197" s="826"/>
      <c r="D197" s="826"/>
      <c r="E197" s="820"/>
      <c r="F197" s="820"/>
      <c r="G197" s="820"/>
      <c r="H197" s="820"/>
      <c r="I197" s="823"/>
    </row>
    <row r="198" spans="1:9" ht="15.75" customHeight="1" x14ac:dyDescent="0.25">
      <c r="A198" s="833"/>
      <c r="B198" s="832"/>
      <c r="C198" s="826"/>
      <c r="D198" s="826"/>
      <c r="E198" s="820"/>
      <c r="F198" s="820"/>
      <c r="G198" s="820"/>
      <c r="H198" s="820"/>
      <c r="I198" s="823"/>
    </row>
    <row r="199" spans="1:9" ht="15.75" customHeight="1" x14ac:dyDescent="0.25">
      <c r="A199" s="833"/>
      <c r="B199" s="832"/>
      <c r="C199" s="826"/>
      <c r="D199" s="826"/>
      <c r="E199" s="820"/>
      <c r="F199" s="820"/>
      <c r="G199" s="820"/>
      <c r="H199" s="820"/>
      <c r="I199" s="823"/>
    </row>
    <row r="200" spans="1:9" ht="15.75" customHeight="1" x14ac:dyDescent="0.25">
      <c r="A200" s="833"/>
      <c r="B200" s="832"/>
      <c r="C200" s="826"/>
      <c r="D200" s="826"/>
      <c r="E200" s="820"/>
      <c r="F200" s="820"/>
      <c r="G200" s="820"/>
      <c r="H200" s="820"/>
      <c r="I200" s="823"/>
    </row>
    <row r="201" spans="1:9" ht="15.75" customHeight="1" x14ac:dyDescent="0.25">
      <c r="A201" s="833"/>
      <c r="B201" s="832"/>
      <c r="C201" s="826"/>
      <c r="D201" s="826"/>
      <c r="E201" s="820"/>
      <c r="F201" s="820"/>
      <c r="G201" s="820"/>
      <c r="H201" s="820"/>
      <c r="I201" s="823"/>
    </row>
    <row r="202" spans="1:9" ht="15.75" customHeight="1" x14ac:dyDescent="0.25">
      <c r="A202" s="833"/>
      <c r="B202" s="832"/>
      <c r="C202" s="826"/>
      <c r="D202" s="826"/>
      <c r="E202" s="820"/>
      <c r="F202" s="820"/>
      <c r="G202" s="820"/>
      <c r="H202" s="820"/>
      <c r="I202" s="823"/>
    </row>
    <row r="203" spans="1:9" ht="15.75" customHeight="1" x14ac:dyDescent="0.25">
      <c r="A203" s="833"/>
      <c r="B203" s="832"/>
      <c r="C203" s="826"/>
      <c r="D203" s="826"/>
      <c r="E203" s="820"/>
      <c r="F203" s="820"/>
      <c r="G203" s="820"/>
      <c r="H203" s="820"/>
      <c r="I203" s="823"/>
    </row>
    <row r="204" spans="1:9" ht="15.75" customHeight="1" x14ac:dyDescent="0.25">
      <c r="A204" s="833"/>
      <c r="B204" s="832"/>
      <c r="C204" s="826"/>
      <c r="D204" s="826"/>
      <c r="E204" s="820"/>
      <c r="F204" s="820"/>
      <c r="G204" s="820"/>
      <c r="H204" s="820"/>
      <c r="I204" s="823"/>
    </row>
    <row r="205" spans="1:9" ht="15.75" customHeight="1" thickBot="1" x14ac:dyDescent="0.3">
      <c r="A205" s="834"/>
      <c r="C205" s="827"/>
      <c r="D205" s="827"/>
      <c r="E205" s="821"/>
      <c r="F205" s="821"/>
      <c r="G205" s="821"/>
      <c r="H205" s="821"/>
      <c r="I205" s="824"/>
    </row>
  </sheetData>
  <mergeCells count="58">
    <mergeCell ref="H171:H205"/>
    <mergeCell ref="I171:I205"/>
    <mergeCell ref="D171:D205"/>
    <mergeCell ref="I129:O129"/>
    <mergeCell ref="A131:B138"/>
    <mergeCell ref="A140:A141"/>
    <mergeCell ref="B140:B141"/>
    <mergeCell ref="C140:C141"/>
    <mergeCell ref="D140:G140"/>
    <mergeCell ref="H140:L140"/>
    <mergeCell ref="A142:B149"/>
    <mergeCell ref="A155:B162"/>
    <mergeCell ref="B166:B204"/>
    <mergeCell ref="A171:A205"/>
    <mergeCell ref="C171:C205"/>
    <mergeCell ref="E171:E205"/>
    <mergeCell ref="F171:F205"/>
    <mergeCell ref="G171:G205"/>
    <mergeCell ref="C106:C107"/>
    <mergeCell ref="A108:B115"/>
    <mergeCell ref="A118:B125"/>
    <mergeCell ref="A129:A130"/>
    <mergeCell ref="B129:B130"/>
    <mergeCell ref="C129:C130"/>
    <mergeCell ref="A85:B92"/>
    <mergeCell ref="A94:A95"/>
    <mergeCell ref="B94:B95"/>
    <mergeCell ref="A96:B102"/>
    <mergeCell ref="A106:A107"/>
    <mergeCell ref="B106:B107"/>
    <mergeCell ref="D72:D73"/>
    <mergeCell ref="A74:B81"/>
    <mergeCell ref="A83:A84"/>
    <mergeCell ref="B83:B84"/>
    <mergeCell ref="C83:C84"/>
    <mergeCell ref="D83:D84"/>
    <mergeCell ref="A72:A73"/>
    <mergeCell ref="B72:B73"/>
    <mergeCell ref="C72:C73"/>
    <mergeCell ref="A50:B57"/>
    <mergeCell ref="A61:A62"/>
    <mergeCell ref="B61:B62"/>
    <mergeCell ref="C61:C62"/>
    <mergeCell ref="A63:B70"/>
    <mergeCell ref="D34:D35"/>
    <mergeCell ref="A36:B43"/>
    <mergeCell ref="A48:A49"/>
    <mergeCell ref="B48:B49"/>
    <mergeCell ref="C48:C49"/>
    <mergeCell ref="D48:D49"/>
    <mergeCell ref="A34:A35"/>
    <mergeCell ref="B34:B35"/>
    <mergeCell ref="C34:C35"/>
    <mergeCell ref="B10:B11"/>
    <mergeCell ref="C10:C11"/>
    <mergeCell ref="A12:B19"/>
    <mergeCell ref="C21:C22"/>
    <mergeCell ref="A23:B30"/>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S171"/>
  <sheetViews>
    <sheetView topLeftCell="B1" workbookViewId="0">
      <selection activeCell="J148" sqref="J148:L148"/>
    </sheetView>
  </sheetViews>
  <sheetFormatPr defaultColWidth="8.85546875" defaultRowHeight="15" x14ac:dyDescent="0.25"/>
  <cols>
    <col min="1" max="1" width="87.28515625" customWidth="1"/>
    <col min="2" max="2" width="32.7109375" customWidth="1"/>
    <col min="3" max="3" width="15.7109375" customWidth="1"/>
    <col min="4" max="4" width="16.140625" customWidth="1"/>
    <col min="5" max="5" width="15.28515625" customWidth="1"/>
    <col min="6" max="6" width="18.42578125" customWidth="1"/>
    <col min="7" max="7" width="15.85546875" customWidth="1"/>
    <col min="8" max="8" width="16" customWidth="1"/>
    <col min="9" max="9" width="16.42578125" customWidth="1"/>
    <col min="10" max="10" width="17" customWidth="1"/>
    <col min="11" max="11" width="16.85546875" customWidth="1"/>
    <col min="12" max="12" width="17" customWidth="1"/>
    <col min="13" max="13" width="15.42578125" customWidth="1"/>
    <col min="14" max="14" width="14.85546875" customWidth="1"/>
    <col min="15" max="15" width="13.140625" customWidth="1"/>
    <col min="16" max="17" width="11.85546875" customWidth="1"/>
    <col min="18" max="18" width="12" customWidth="1"/>
  </cols>
  <sheetData>
    <row r="1" spans="1:17" s="1" customFormat="1" ht="31.5" x14ac:dyDescent="0.5">
      <c r="A1" s="1" t="s">
        <v>0</v>
      </c>
    </row>
    <row r="2" spans="1:17" s="2" customFormat="1" ht="15.75" x14ac:dyDescent="0.25"/>
    <row r="3" spans="1:17" s="2" customFormat="1" ht="15.75" x14ac:dyDescent="0.25">
      <c r="A3" s="3" t="s">
        <v>1</v>
      </c>
    </row>
    <row r="4" spans="1:17" s="2" customFormat="1" ht="15.75" x14ac:dyDescent="0.25">
      <c r="A4" s="4" t="s">
        <v>370</v>
      </c>
    </row>
    <row r="5" spans="1:17" s="2" customFormat="1" ht="15.75" x14ac:dyDescent="0.25">
      <c r="A5" s="5" t="s">
        <v>112</v>
      </c>
    </row>
    <row r="6" spans="1:17" s="2" customFormat="1" ht="15.75" x14ac:dyDescent="0.25"/>
    <row r="8" spans="1:17" ht="21" x14ac:dyDescent="0.35">
      <c r="A8" s="6" t="s">
        <v>3</v>
      </c>
      <c r="B8" s="7"/>
      <c r="C8" s="8"/>
      <c r="D8" s="8"/>
      <c r="E8" s="8"/>
      <c r="F8" s="8"/>
      <c r="G8" s="8"/>
      <c r="H8" s="8"/>
      <c r="I8" s="8"/>
      <c r="J8" s="8"/>
      <c r="K8" s="8"/>
      <c r="L8" s="8"/>
      <c r="M8" s="8"/>
      <c r="N8" s="8"/>
    </row>
    <row r="9" spans="1:17" ht="15.75" thickBot="1" x14ac:dyDescent="0.3">
      <c r="B9" s="9"/>
      <c r="O9" s="10"/>
      <c r="P9" s="10"/>
    </row>
    <row r="10" spans="1:17" s="10" customFormat="1" ht="18.75" x14ac:dyDescent="0.3">
      <c r="A10" s="11"/>
      <c r="B10" s="690" t="s">
        <v>4</v>
      </c>
      <c r="C10" s="692" t="s">
        <v>5</v>
      </c>
      <c r="D10" s="12"/>
      <c r="E10" s="13"/>
      <c r="F10" s="14" t="s">
        <v>6</v>
      </c>
      <c r="G10" s="15"/>
      <c r="H10" s="16"/>
      <c r="I10" s="17" t="s">
        <v>7</v>
      </c>
      <c r="J10" s="13"/>
      <c r="K10" s="13"/>
      <c r="L10" s="13"/>
      <c r="M10" s="13"/>
      <c r="N10" s="13"/>
      <c r="O10" s="18"/>
    </row>
    <row r="11" spans="1:17" s="10" customFormat="1" ht="90" customHeight="1" x14ac:dyDescent="0.3">
      <c r="A11" s="19" t="s">
        <v>8</v>
      </c>
      <c r="B11" s="691"/>
      <c r="C11" s="693"/>
      <c r="D11" s="20" t="s">
        <v>9</v>
      </c>
      <c r="E11" s="21" t="s">
        <v>10</v>
      </c>
      <c r="F11" s="22" t="s">
        <v>11</v>
      </c>
      <c r="G11" s="23" t="s">
        <v>12</v>
      </c>
      <c r="H11" s="24" t="s">
        <v>13</v>
      </c>
      <c r="I11" s="25" t="s">
        <v>14</v>
      </c>
      <c r="J11" s="26" t="s">
        <v>15</v>
      </c>
      <c r="K11" s="26" t="s">
        <v>16</v>
      </c>
      <c r="L11" s="27" t="s">
        <v>17</v>
      </c>
      <c r="M11" s="27" t="s">
        <v>18</v>
      </c>
      <c r="N11" s="27" t="s">
        <v>19</v>
      </c>
      <c r="O11" s="28" t="s">
        <v>20</v>
      </c>
    </row>
    <row r="12" spans="1:17" ht="15" customHeight="1" x14ac:dyDescent="0.25">
      <c r="A12" s="630" t="s">
        <v>371</v>
      </c>
      <c r="B12" s="329"/>
      <c r="C12" s="29">
        <v>2014</v>
      </c>
      <c r="D12" s="30"/>
      <c r="E12" s="31"/>
      <c r="F12" s="31"/>
      <c r="G12" s="32"/>
      <c r="H12" s="33">
        <f>SUM(D12:G12)</f>
        <v>0</v>
      </c>
      <c r="I12" s="34"/>
      <c r="J12" s="31"/>
      <c r="K12" s="31"/>
      <c r="L12" s="31"/>
      <c r="M12" s="31"/>
      <c r="N12" s="31"/>
      <c r="O12" s="35"/>
      <c r="P12" s="10"/>
      <c r="Q12" s="10"/>
    </row>
    <row r="13" spans="1:17" x14ac:dyDescent="0.25">
      <c r="A13" s="630"/>
      <c r="B13" s="329"/>
      <c r="C13" s="29">
        <v>2015</v>
      </c>
      <c r="D13" s="30"/>
      <c r="E13" s="31"/>
      <c r="F13" s="31"/>
      <c r="G13" s="32"/>
      <c r="H13" s="33">
        <f t="shared" ref="H13:H18" si="0">SUM(D13:G13)</f>
        <v>0</v>
      </c>
      <c r="I13" s="34"/>
      <c r="J13" s="31"/>
      <c r="K13" s="31"/>
      <c r="L13" s="31"/>
      <c r="M13" s="31"/>
      <c r="N13" s="31"/>
      <c r="O13" s="35"/>
      <c r="P13" s="10"/>
      <c r="Q13" s="10"/>
    </row>
    <row r="14" spans="1:17" x14ac:dyDescent="0.25">
      <c r="A14" s="630"/>
      <c r="B14" s="329"/>
      <c r="C14" s="29">
        <v>2016</v>
      </c>
      <c r="D14" s="30"/>
      <c r="E14" s="31"/>
      <c r="F14" s="31"/>
      <c r="G14" s="32"/>
      <c r="H14" s="33">
        <f t="shared" si="0"/>
        <v>0</v>
      </c>
      <c r="I14" s="34"/>
      <c r="J14" s="31"/>
      <c r="K14" s="31"/>
      <c r="L14" s="31"/>
      <c r="M14" s="31"/>
      <c r="N14" s="31"/>
      <c r="O14" s="35"/>
      <c r="P14" s="10"/>
      <c r="Q14" s="10"/>
    </row>
    <row r="15" spans="1:17" x14ac:dyDescent="0.25">
      <c r="A15" s="630"/>
      <c r="B15" s="329"/>
      <c r="C15" s="29">
        <v>2017</v>
      </c>
      <c r="D15" s="36"/>
      <c r="E15" s="37"/>
      <c r="F15" s="37"/>
      <c r="G15" s="38"/>
      <c r="H15" s="33">
        <f t="shared" si="0"/>
        <v>0</v>
      </c>
      <c r="I15" s="39"/>
      <c r="J15" s="37"/>
      <c r="K15" s="37"/>
      <c r="L15" s="37"/>
      <c r="M15" s="37"/>
      <c r="N15" s="37"/>
      <c r="O15" s="40"/>
      <c r="P15" s="10"/>
      <c r="Q15" s="10"/>
    </row>
    <row r="16" spans="1:17" x14ac:dyDescent="0.25">
      <c r="A16" s="630"/>
      <c r="B16" s="329"/>
      <c r="C16" s="29">
        <v>2018</v>
      </c>
      <c r="D16" s="30"/>
      <c r="E16" s="31"/>
      <c r="F16" s="31"/>
      <c r="G16" s="32"/>
      <c r="H16" s="33">
        <f t="shared" si="0"/>
        <v>0</v>
      </c>
      <c r="I16" s="34"/>
      <c r="J16" s="31"/>
      <c r="K16" s="31"/>
      <c r="L16" s="31"/>
      <c r="M16" s="31"/>
      <c r="N16" s="31"/>
      <c r="O16" s="35"/>
      <c r="P16" s="10"/>
      <c r="Q16" s="10"/>
    </row>
    <row r="17" spans="1:17" x14ac:dyDescent="0.25">
      <c r="A17" s="630"/>
      <c r="B17" s="329"/>
      <c r="C17" s="29">
        <v>2019</v>
      </c>
      <c r="D17" s="30"/>
      <c r="E17" s="31"/>
      <c r="F17" s="31"/>
      <c r="G17" s="32"/>
      <c r="H17" s="33">
        <f t="shared" si="0"/>
        <v>0</v>
      </c>
      <c r="I17" s="34"/>
      <c r="J17" s="31"/>
      <c r="K17" s="31"/>
      <c r="L17" s="31"/>
      <c r="M17" s="31"/>
      <c r="N17" s="31"/>
      <c r="O17" s="35"/>
      <c r="P17" s="10"/>
      <c r="Q17" s="10"/>
    </row>
    <row r="18" spans="1:17" x14ac:dyDescent="0.25">
      <c r="A18" s="630"/>
      <c r="B18" s="329"/>
      <c r="C18" s="29">
        <v>2020</v>
      </c>
      <c r="D18" s="213">
        <v>11</v>
      </c>
      <c r="E18" s="31"/>
      <c r="F18" s="31"/>
      <c r="G18" s="32"/>
      <c r="H18" s="33">
        <f t="shared" si="0"/>
        <v>11</v>
      </c>
      <c r="I18" s="34">
        <v>11</v>
      </c>
      <c r="J18" s="31"/>
      <c r="K18" s="31"/>
      <c r="L18" s="31"/>
      <c r="M18" s="31"/>
      <c r="N18" s="31"/>
      <c r="O18" s="35"/>
      <c r="P18" s="10"/>
      <c r="Q18" s="10"/>
    </row>
    <row r="19" spans="1:17" ht="77.25" customHeight="1" thickBot="1" x14ac:dyDescent="0.3">
      <c r="A19" s="647"/>
      <c r="B19" s="322"/>
      <c r="C19" s="41" t="s">
        <v>13</v>
      </c>
      <c r="D19" s="42">
        <f>SUM(D12:D18)</f>
        <v>11</v>
      </c>
      <c r="E19" s="43">
        <f>SUM(E12:E18)</f>
        <v>0</v>
      </c>
      <c r="F19" s="43">
        <f>SUM(F12:F18)</f>
        <v>0</v>
      </c>
      <c r="G19" s="44"/>
      <c r="H19" s="45">
        <f>SUM(D19:G19)</f>
        <v>11</v>
      </c>
      <c r="I19" s="43">
        <f t="shared" ref="I19:O19" si="1">SUM(I12:I18)</f>
        <v>11</v>
      </c>
      <c r="J19" s="46">
        <f t="shared" si="1"/>
        <v>0</v>
      </c>
      <c r="K19" s="43">
        <f t="shared" si="1"/>
        <v>0</v>
      </c>
      <c r="L19" s="43">
        <f t="shared" si="1"/>
        <v>0</v>
      </c>
      <c r="M19" s="43">
        <f t="shared" si="1"/>
        <v>0</v>
      </c>
      <c r="N19" s="43">
        <f t="shared" si="1"/>
        <v>0</v>
      </c>
      <c r="O19" s="47">
        <f t="shared" si="1"/>
        <v>0</v>
      </c>
      <c r="P19" s="10"/>
      <c r="Q19" s="10"/>
    </row>
    <row r="20" spans="1:17" ht="15.75" thickBot="1" x14ac:dyDescent="0.3">
      <c r="B20" s="9"/>
      <c r="D20" s="48"/>
      <c r="O20" s="10"/>
      <c r="P20" s="10"/>
    </row>
    <row r="21" spans="1:17" s="10" customFormat="1" ht="18.75" x14ac:dyDescent="0.3">
      <c r="A21" s="11"/>
      <c r="B21" s="49"/>
      <c r="C21" s="692" t="s">
        <v>5</v>
      </c>
      <c r="D21" s="12"/>
      <c r="E21" s="13"/>
      <c r="F21" s="14" t="s">
        <v>6</v>
      </c>
      <c r="G21" s="15"/>
      <c r="H21" s="16"/>
    </row>
    <row r="22" spans="1:17" s="10" customFormat="1" ht="44.25" customHeight="1" x14ac:dyDescent="0.3">
      <c r="A22" s="50" t="s">
        <v>22</v>
      </c>
      <c r="B22" s="498" t="s">
        <v>23</v>
      </c>
      <c r="C22" s="693"/>
      <c r="D22" s="20" t="s">
        <v>9</v>
      </c>
      <c r="E22" s="22" t="s">
        <v>10</v>
      </c>
      <c r="F22" s="22" t="s">
        <v>11</v>
      </c>
      <c r="G22" s="23" t="s">
        <v>12</v>
      </c>
      <c r="H22" s="24" t="s">
        <v>13</v>
      </c>
    </row>
    <row r="23" spans="1:17" ht="15" customHeight="1" x14ac:dyDescent="0.25">
      <c r="A23" s="630" t="s">
        <v>372</v>
      </c>
      <c r="B23" s="646"/>
      <c r="C23" s="29">
        <v>2014</v>
      </c>
      <c r="D23" s="30"/>
      <c r="E23" s="31"/>
      <c r="F23" s="31"/>
      <c r="G23" s="32"/>
      <c r="H23" s="33">
        <f>SUM(D23:G23)</f>
        <v>0</v>
      </c>
    </row>
    <row r="24" spans="1:17" x14ac:dyDescent="0.25">
      <c r="A24" s="630"/>
      <c r="B24" s="646"/>
      <c r="C24" s="29">
        <v>2015</v>
      </c>
      <c r="D24" s="30"/>
      <c r="E24" s="31"/>
      <c r="F24" s="31"/>
      <c r="G24" s="32"/>
      <c r="H24" s="33">
        <f t="shared" ref="H24:H29" si="2">SUM(D24:G24)</f>
        <v>0</v>
      </c>
    </row>
    <row r="25" spans="1:17" x14ac:dyDescent="0.25">
      <c r="A25" s="630"/>
      <c r="B25" s="646"/>
      <c r="C25" s="29">
        <v>2016</v>
      </c>
      <c r="D25" s="30"/>
      <c r="E25" s="31"/>
      <c r="F25" s="31"/>
      <c r="G25" s="32"/>
      <c r="H25" s="33">
        <f t="shared" si="2"/>
        <v>0</v>
      </c>
    </row>
    <row r="26" spans="1:17" x14ac:dyDescent="0.25">
      <c r="A26" s="630"/>
      <c r="B26" s="646"/>
      <c r="C26" s="29">
        <v>2017</v>
      </c>
      <c r="D26" s="36"/>
      <c r="E26" s="37"/>
      <c r="F26" s="37"/>
      <c r="G26" s="38"/>
      <c r="H26" s="33">
        <f t="shared" si="2"/>
        <v>0</v>
      </c>
    </row>
    <row r="27" spans="1:17" x14ac:dyDescent="0.25">
      <c r="A27" s="630"/>
      <c r="B27" s="646"/>
      <c r="C27" s="29">
        <v>2018</v>
      </c>
      <c r="D27" s="30"/>
      <c r="E27" s="31"/>
      <c r="F27" s="31"/>
      <c r="G27" s="32"/>
      <c r="H27" s="33">
        <f t="shared" si="2"/>
        <v>0</v>
      </c>
    </row>
    <row r="28" spans="1:17" x14ac:dyDescent="0.25">
      <c r="A28" s="630"/>
      <c r="B28" s="646"/>
      <c r="C28" s="29">
        <v>2019</v>
      </c>
      <c r="D28" s="30"/>
      <c r="E28" s="31"/>
      <c r="F28" s="31"/>
      <c r="G28" s="32"/>
      <c r="H28" s="33">
        <f t="shared" si="2"/>
        <v>0</v>
      </c>
    </row>
    <row r="29" spans="1:17" x14ac:dyDescent="0.25">
      <c r="A29" s="630"/>
      <c r="B29" s="646"/>
      <c r="C29" s="29">
        <v>2020</v>
      </c>
      <c r="D29" s="30">
        <v>297</v>
      </c>
      <c r="E29" s="31"/>
      <c r="F29" s="31"/>
      <c r="G29" s="32"/>
      <c r="H29" s="33">
        <f t="shared" si="2"/>
        <v>297</v>
      </c>
    </row>
    <row r="30" spans="1:17" ht="72" customHeight="1" thickBot="1" x14ac:dyDescent="0.3">
      <c r="A30" s="647"/>
      <c r="B30" s="648"/>
      <c r="C30" s="41" t="s">
        <v>13</v>
      </c>
      <c r="D30" s="42">
        <f>SUM(D23:D29)</f>
        <v>297</v>
      </c>
      <c r="E30" s="43">
        <f>SUM(E23:E29)</f>
        <v>0</v>
      </c>
      <c r="F30" s="43">
        <f>SUM(F23:F29)</f>
        <v>0</v>
      </c>
      <c r="G30" s="43">
        <f>SUM(G23:G29)</f>
        <v>0</v>
      </c>
      <c r="H30" s="45">
        <f t="shared" ref="H30" si="3">SUM(D30:F30)</f>
        <v>297</v>
      </c>
    </row>
    <row r="31" spans="1:17" x14ac:dyDescent="0.25">
      <c r="A31" s="52"/>
      <c r="B31" s="53"/>
      <c r="D31" s="48"/>
    </row>
    <row r="32" spans="1:17" ht="21" x14ac:dyDescent="0.35">
      <c r="A32" s="54" t="s">
        <v>24</v>
      </c>
      <c r="B32" s="55"/>
      <c r="C32" s="54"/>
      <c r="D32" s="56"/>
      <c r="E32" s="56"/>
      <c r="F32" s="56"/>
      <c r="G32" s="56"/>
      <c r="H32" s="56"/>
      <c r="I32" s="56"/>
      <c r="J32" s="56"/>
      <c r="K32" s="56"/>
      <c r="L32" s="56"/>
      <c r="M32" s="56"/>
      <c r="N32" s="56"/>
      <c r="O32" s="56"/>
    </row>
    <row r="33" spans="1:13" ht="15.75" thickBot="1" x14ac:dyDescent="0.3">
      <c r="B33" s="9"/>
    </row>
    <row r="34" spans="1:13" ht="21" customHeight="1" x14ac:dyDescent="0.25">
      <c r="A34" s="684" t="s">
        <v>25</v>
      </c>
      <c r="B34" s="686" t="s">
        <v>26</v>
      </c>
      <c r="C34" s="688" t="s">
        <v>5</v>
      </c>
      <c r="D34" s="670" t="s">
        <v>27</v>
      </c>
      <c r="E34" s="57" t="s">
        <v>7</v>
      </c>
      <c r="F34" s="58"/>
      <c r="G34" s="58"/>
      <c r="H34" s="58"/>
      <c r="I34" s="58"/>
      <c r="J34" s="58"/>
      <c r="K34" s="59"/>
    </row>
    <row r="35" spans="1:13" ht="98.25" customHeight="1" x14ac:dyDescent="0.25">
      <c r="A35" s="685"/>
      <c r="B35" s="687"/>
      <c r="C35" s="689"/>
      <c r="D35" s="671"/>
      <c r="E35" s="60" t="s">
        <v>14</v>
      </c>
      <c r="F35" s="61" t="s">
        <v>15</v>
      </c>
      <c r="G35" s="61" t="s">
        <v>16</v>
      </c>
      <c r="H35" s="62" t="s">
        <v>17</v>
      </c>
      <c r="I35" s="62" t="s">
        <v>28</v>
      </c>
      <c r="J35" s="63" t="s">
        <v>19</v>
      </c>
      <c r="K35" s="64" t="s">
        <v>20</v>
      </c>
    </row>
    <row r="36" spans="1:13" ht="15" customHeight="1" x14ac:dyDescent="0.25">
      <c r="A36" s="623" t="s">
        <v>373</v>
      </c>
      <c r="B36" s="835" t="s">
        <v>374</v>
      </c>
      <c r="C36" s="29">
        <v>2014</v>
      </c>
      <c r="D36" s="65"/>
      <c r="E36" s="66"/>
      <c r="F36" s="67"/>
      <c r="G36" s="67"/>
      <c r="H36" s="67"/>
      <c r="I36" s="67"/>
      <c r="J36" s="67"/>
      <c r="K36" s="68"/>
    </row>
    <row r="37" spans="1:13" x14ac:dyDescent="0.25">
      <c r="A37" s="623"/>
      <c r="B37" s="835"/>
      <c r="C37" s="29">
        <v>2015</v>
      </c>
      <c r="D37" s="65"/>
      <c r="E37" s="34"/>
      <c r="F37" s="31"/>
      <c r="G37" s="31"/>
      <c r="H37" s="31"/>
      <c r="I37" s="31"/>
      <c r="J37" s="31"/>
      <c r="K37" s="35"/>
    </row>
    <row r="38" spans="1:13" x14ac:dyDescent="0.25">
      <c r="A38" s="623"/>
      <c r="B38" s="835"/>
      <c r="C38" s="29">
        <v>2016</v>
      </c>
      <c r="D38" s="65"/>
      <c r="E38" s="34"/>
      <c r="F38" s="31"/>
      <c r="G38" s="31"/>
      <c r="H38" s="31"/>
      <c r="I38" s="31"/>
      <c r="J38" s="31"/>
      <c r="K38" s="35"/>
    </row>
    <row r="39" spans="1:13" x14ac:dyDescent="0.25">
      <c r="A39" s="623"/>
      <c r="B39" s="835"/>
      <c r="C39" s="29">
        <v>2017</v>
      </c>
      <c r="D39" s="69"/>
      <c r="E39" s="39"/>
      <c r="F39" s="37"/>
      <c r="G39" s="37"/>
      <c r="H39" s="37"/>
      <c r="I39" s="37"/>
      <c r="J39" s="37"/>
      <c r="K39" s="40"/>
    </row>
    <row r="40" spans="1:13" x14ac:dyDescent="0.25">
      <c r="A40" s="623"/>
      <c r="B40" s="835"/>
      <c r="C40" s="29">
        <v>2018</v>
      </c>
      <c r="D40" s="65"/>
      <c r="E40" s="34"/>
      <c r="F40" s="31"/>
      <c r="G40" s="31"/>
      <c r="H40" s="31"/>
      <c r="I40" s="31"/>
      <c r="J40" s="31"/>
      <c r="K40" s="35"/>
    </row>
    <row r="41" spans="1:13" x14ac:dyDescent="0.25">
      <c r="A41" s="623"/>
      <c r="B41" s="835"/>
      <c r="C41" s="29">
        <v>2019</v>
      </c>
      <c r="D41" s="65"/>
      <c r="E41" s="34"/>
      <c r="F41" s="31"/>
      <c r="G41" s="31"/>
      <c r="H41" s="31"/>
      <c r="I41" s="31"/>
      <c r="J41" s="31"/>
      <c r="K41" s="35"/>
    </row>
    <row r="42" spans="1:13" ht="17.25" customHeight="1" x14ac:dyDescent="0.25">
      <c r="A42" s="623"/>
      <c r="B42" s="835"/>
      <c r="C42" s="29">
        <v>2020</v>
      </c>
      <c r="D42" s="65">
        <v>6</v>
      </c>
      <c r="E42" s="34"/>
      <c r="F42" s="31"/>
      <c r="G42" s="31"/>
      <c r="H42" s="31"/>
      <c r="I42" s="31"/>
      <c r="J42" s="31"/>
      <c r="K42" s="35">
        <v>6</v>
      </c>
    </row>
    <row r="43" spans="1:13" ht="35.25" customHeight="1" thickBot="1" x14ac:dyDescent="0.3">
      <c r="A43" s="625"/>
      <c r="B43" s="836"/>
      <c r="C43" s="41" t="s">
        <v>13</v>
      </c>
      <c r="D43" s="70">
        <f>SUM(D36:D42)</f>
        <v>6</v>
      </c>
      <c r="E43" s="46">
        <f t="shared" ref="E43:J43" si="4">SUM(E36:E42)</f>
        <v>0</v>
      </c>
      <c r="F43" s="43">
        <f t="shared" si="4"/>
        <v>0</v>
      </c>
      <c r="G43" s="43">
        <f t="shared" si="4"/>
        <v>0</v>
      </c>
      <c r="H43" s="43">
        <f t="shared" si="4"/>
        <v>0</v>
      </c>
      <c r="I43" s="43">
        <f t="shared" si="4"/>
        <v>0</v>
      </c>
      <c r="J43" s="43">
        <f t="shared" si="4"/>
        <v>0</v>
      </c>
      <c r="K43" s="47">
        <f>SUM(K36:K42)</f>
        <v>6</v>
      </c>
    </row>
    <row r="44" spans="1:13" x14ac:dyDescent="0.25">
      <c r="B44" s="9"/>
    </row>
    <row r="45" spans="1:13" x14ac:dyDescent="0.25">
      <c r="B45" s="9"/>
    </row>
    <row r="46" spans="1:13" ht="21" x14ac:dyDescent="0.35">
      <c r="A46" s="71" t="s">
        <v>30</v>
      </c>
      <c r="B46" s="72"/>
      <c r="C46" s="71"/>
      <c r="D46" s="73"/>
      <c r="E46" s="73"/>
      <c r="F46" s="73"/>
      <c r="G46" s="73"/>
      <c r="H46" s="73"/>
      <c r="I46" s="73"/>
      <c r="J46" s="73"/>
      <c r="K46" s="73"/>
      <c r="L46" s="74"/>
      <c r="M46" s="74"/>
    </row>
    <row r="47" spans="1:13" ht="14.25" customHeight="1" thickBot="1" x14ac:dyDescent="0.3">
      <c r="A47" s="75"/>
      <c r="B47" s="76"/>
    </row>
    <row r="48" spans="1:13" ht="14.25" customHeight="1" x14ac:dyDescent="0.25">
      <c r="A48" s="676" t="s">
        <v>31</v>
      </c>
      <c r="B48" s="678" t="s">
        <v>32</v>
      </c>
      <c r="C48" s="680" t="s">
        <v>5</v>
      </c>
      <c r="D48" s="682" t="s">
        <v>33</v>
      </c>
      <c r="E48" s="77" t="s">
        <v>7</v>
      </c>
      <c r="F48" s="78"/>
      <c r="G48" s="78"/>
      <c r="H48" s="78"/>
      <c r="I48" s="78"/>
      <c r="J48" s="78"/>
      <c r="K48" s="79"/>
    </row>
    <row r="49" spans="1:14" s="10" customFormat="1" ht="117" customHeight="1" x14ac:dyDescent="0.25">
      <c r="A49" s="677"/>
      <c r="B49" s="679"/>
      <c r="C49" s="681"/>
      <c r="D49" s="683"/>
      <c r="E49" s="80" t="s">
        <v>14</v>
      </c>
      <c r="F49" s="81" t="s">
        <v>15</v>
      </c>
      <c r="G49" s="81" t="s">
        <v>16</v>
      </c>
      <c r="H49" s="82" t="s">
        <v>17</v>
      </c>
      <c r="I49" s="82" t="s">
        <v>28</v>
      </c>
      <c r="J49" s="83" t="s">
        <v>19</v>
      </c>
      <c r="K49" s="84" t="s">
        <v>20</v>
      </c>
    </row>
    <row r="50" spans="1:14" ht="15" customHeight="1" x14ac:dyDescent="0.25">
      <c r="A50" s="630" t="s">
        <v>21</v>
      </c>
      <c r="B50" s="646"/>
      <c r="C50" s="29">
        <v>2014</v>
      </c>
      <c r="D50" s="85"/>
      <c r="E50" s="34"/>
      <c r="F50" s="31"/>
      <c r="G50" s="31"/>
      <c r="H50" s="31"/>
      <c r="I50" s="31"/>
      <c r="J50" s="31"/>
      <c r="K50" s="35"/>
    </row>
    <row r="51" spans="1:14" x14ac:dyDescent="0.25">
      <c r="A51" s="630"/>
      <c r="B51" s="646"/>
      <c r="C51" s="29">
        <v>2015</v>
      </c>
      <c r="D51" s="85"/>
      <c r="E51" s="34"/>
      <c r="F51" s="31"/>
      <c r="G51" s="31"/>
      <c r="H51" s="31"/>
      <c r="I51" s="31"/>
      <c r="J51" s="31"/>
      <c r="K51" s="35"/>
    </row>
    <row r="52" spans="1:14" x14ac:dyDescent="0.25">
      <c r="A52" s="630"/>
      <c r="B52" s="646"/>
      <c r="C52" s="29">
        <v>2016</v>
      </c>
      <c r="D52" s="85"/>
      <c r="E52" s="34"/>
      <c r="F52" s="31"/>
      <c r="G52" s="31"/>
      <c r="H52" s="31"/>
      <c r="I52" s="31"/>
      <c r="J52" s="31"/>
      <c r="K52" s="35"/>
    </row>
    <row r="53" spans="1:14" x14ac:dyDescent="0.25">
      <c r="A53" s="630"/>
      <c r="B53" s="646"/>
      <c r="C53" s="29">
        <v>2017</v>
      </c>
      <c r="D53" s="86"/>
      <c r="E53" s="39"/>
      <c r="F53" s="37"/>
      <c r="G53" s="37"/>
      <c r="H53" s="37"/>
      <c r="I53" s="37"/>
      <c r="J53" s="37"/>
      <c r="K53" s="40"/>
    </row>
    <row r="54" spans="1:14" x14ac:dyDescent="0.25">
      <c r="A54" s="630"/>
      <c r="B54" s="646"/>
      <c r="C54" s="29">
        <v>2018</v>
      </c>
      <c r="D54" s="85"/>
      <c r="E54" s="34"/>
      <c r="F54" s="31"/>
      <c r="G54" s="31"/>
      <c r="H54" s="31"/>
      <c r="I54" s="31"/>
      <c r="J54" s="31"/>
      <c r="K54" s="35"/>
    </row>
    <row r="55" spans="1:14" x14ac:dyDescent="0.25">
      <c r="A55" s="630"/>
      <c r="B55" s="646"/>
      <c r="C55" s="29">
        <v>2019</v>
      </c>
      <c r="D55" s="85"/>
      <c r="E55" s="34"/>
      <c r="F55" s="31"/>
      <c r="G55" s="31"/>
      <c r="H55" s="31"/>
      <c r="I55" s="31"/>
      <c r="J55" s="31"/>
      <c r="K55" s="35"/>
    </row>
    <row r="56" spans="1:14" x14ac:dyDescent="0.25">
      <c r="A56" s="630"/>
      <c r="B56" s="646"/>
      <c r="C56" s="29">
        <v>2020</v>
      </c>
      <c r="D56" s="85"/>
      <c r="E56" s="34"/>
      <c r="F56" s="31"/>
      <c r="G56" s="31"/>
      <c r="H56" s="31"/>
      <c r="I56" s="31"/>
      <c r="J56" s="31"/>
      <c r="K56" s="35"/>
    </row>
    <row r="57" spans="1:14" ht="94.9" customHeight="1" thickBot="1" x14ac:dyDescent="0.3">
      <c r="A57" s="647"/>
      <c r="B57" s="648"/>
      <c r="C57" s="41" t="s">
        <v>13</v>
      </c>
      <c r="D57" s="87">
        <f t="shared" ref="D57:I57" si="5">SUM(D50:D56)</f>
        <v>0</v>
      </c>
      <c r="E57" s="46">
        <f t="shared" si="5"/>
        <v>0</v>
      </c>
      <c r="F57" s="43">
        <f t="shared" si="5"/>
        <v>0</v>
      </c>
      <c r="G57" s="43">
        <f t="shared" si="5"/>
        <v>0</v>
      </c>
      <c r="H57" s="43">
        <f t="shared" si="5"/>
        <v>0</v>
      </c>
      <c r="I57" s="43">
        <f t="shared" si="5"/>
        <v>0</v>
      </c>
      <c r="J57" s="43">
        <f>SUM(J50:J56)</f>
        <v>0</v>
      </c>
      <c r="K57" s="47">
        <f>SUM(K50:K56)</f>
        <v>0</v>
      </c>
    </row>
    <row r="58" spans="1:14" x14ac:dyDescent="0.25">
      <c r="B58" s="9"/>
    </row>
    <row r="59" spans="1:14" ht="21" x14ac:dyDescent="0.35">
      <c r="A59" s="88" t="s">
        <v>34</v>
      </c>
      <c r="B59" s="89"/>
      <c r="C59" s="88"/>
      <c r="D59" s="90"/>
      <c r="E59" s="90"/>
      <c r="F59" s="90"/>
      <c r="G59" s="90"/>
      <c r="H59" s="90"/>
      <c r="I59" s="90"/>
      <c r="J59" s="90"/>
      <c r="K59" s="90"/>
      <c r="L59" s="90"/>
      <c r="M59" s="10"/>
    </row>
    <row r="60" spans="1:14" ht="15" customHeight="1" thickBot="1" x14ac:dyDescent="0.4">
      <c r="A60" s="91"/>
      <c r="B60" s="76"/>
      <c r="M60" s="10"/>
    </row>
    <row r="61" spans="1:14" s="10" customFormat="1" x14ac:dyDescent="0.25">
      <c r="A61" s="665" t="s">
        <v>35</v>
      </c>
      <c r="B61" s="657" t="s">
        <v>36</v>
      </c>
      <c r="C61" s="666" t="s">
        <v>5</v>
      </c>
      <c r="D61" s="92"/>
      <c r="E61" s="93"/>
      <c r="F61" s="94" t="s">
        <v>37</v>
      </c>
      <c r="G61" s="95"/>
      <c r="H61" s="95"/>
      <c r="I61" s="95"/>
      <c r="J61" s="95"/>
      <c r="K61" s="95"/>
      <c r="L61" s="96"/>
      <c r="N61" s="97"/>
    </row>
    <row r="62" spans="1:14" s="10" customFormat="1" ht="90" customHeight="1" x14ac:dyDescent="0.25">
      <c r="A62" s="656"/>
      <c r="B62" s="658"/>
      <c r="C62" s="667"/>
      <c r="D62" s="98" t="s">
        <v>38</v>
      </c>
      <c r="E62" s="99" t="s">
        <v>39</v>
      </c>
      <c r="F62" s="100" t="s">
        <v>14</v>
      </c>
      <c r="G62" s="101" t="s">
        <v>15</v>
      </c>
      <c r="H62" s="101" t="s">
        <v>16</v>
      </c>
      <c r="I62" s="102" t="s">
        <v>17</v>
      </c>
      <c r="J62" s="102" t="s">
        <v>28</v>
      </c>
      <c r="K62" s="103" t="s">
        <v>19</v>
      </c>
      <c r="L62" s="104" t="s">
        <v>20</v>
      </c>
    </row>
    <row r="63" spans="1:14" x14ac:dyDescent="0.25">
      <c r="A63" s="630" t="s">
        <v>21</v>
      </c>
      <c r="B63" s="646"/>
      <c r="C63" s="29">
        <v>2014</v>
      </c>
      <c r="D63" s="30"/>
      <c r="E63" s="31"/>
      <c r="F63" s="34"/>
      <c r="G63" s="31"/>
      <c r="H63" s="31"/>
      <c r="I63" s="31"/>
      <c r="J63" s="31"/>
      <c r="K63" s="31"/>
      <c r="L63" s="35"/>
      <c r="M63" s="10"/>
    </row>
    <row r="64" spans="1:14" x14ac:dyDescent="0.25">
      <c r="A64" s="630"/>
      <c r="B64" s="646"/>
      <c r="C64" s="29">
        <v>2015</v>
      </c>
      <c r="D64" s="30"/>
      <c r="E64" s="31"/>
      <c r="F64" s="34"/>
      <c r="G64" s="31"/>
      <c r="H64" s="31"/>
      <c r="I64" s="31"/>
      <c r="J64" s="31"/>
      <c r="K64" s="31"/>
      <c r="L64" s="35"/>
      <c r="M64" s="10"/>
    </row>
    <row r="65" spans="1:13" x14ac:dyDescent="0.25">
      <c r="A65" s="630"/>
      <c r="B65" s="646"/>
      <c r="C65" s="29">
        <v>2016</v>
      </c>
      <c r="D65" s="30"/>
      <c r="E65" s="31"/>
      <c r="F65" s="34"/>
      <c r="G65" s="31"/>
      <c r="H65" s="31"/>
      <c r="I65" s="31"/>
      <c r="J65" s="31"/>
      <c r="K65" s="31"/>
      <c r="L65" s="35"/>
      <c r="M65" s="10"/>
    </row>
    <row r="66" spans="1:13" x14ac:dyDescent="0.25">
      <c r="A66" s="630"/>
      <c r="B66" s="646"/>
      <c r="C66" s="29">
        <v>2017</v>
      </c>
      <c r="D66" s="36"/>
      <c r="E66" s="37"/>
      <c r="F66" s="39"/>
      <c r="G66" s="37"/>
      <c r="H66" s="37"/>
      <c r="I66" s="37"/>
      <c r="J66" s="37"/>
      <c r="K66" s="37"/>
      <c r="L66" s="40"/>
      <c r="M66" s="10"/>
    </row>
    <row r="67" spans="1:13" x14ac:dyDescent="0.25">
      <c r="A67" s="630"/>
      <c r="B67" s="646"/>
      <c r="C67" s="29">
        <v>2018</v>
      </c>
      <c r="D67" s="30"/>
      <c r="E67" s="31"/>
      <c r="F67" s="34"/>
      <c r="G67" s="31"/>
      <c r="H67" s="31"/>
      <c r="I67" s="31"/>
      <c r="J67" s="31"/>
      <c r="K67" s="31"/>
      <c r="L67" s="35"/>
      <c r="M67" s="10"/>
    </row>
    <row r="68" spans="1:13" x14ac:dyDescent="0.25">
      <c r="A68" s="630"/>
      <c r="B68" s="646"/>
      <c r="C68" s="29">
        <v>2019</v>
      </c>
      <c r="D68" s="30"/>
      <c r="E68" s="31"/>
      <c r="F68" s="34"/>
      <c r="G68" s="31"/>
      <c r="H68" s="31"/>
      <c r="I68" s="31"/>
      <c r="J68" s="31"/>
      <c r="K68" s="31"/>
      <c r="L68" s="35"/>
      <c r="M68" s="10"/>
    </row>
    <row r="69" spans="1:13" x14ac:dyDescent="0.25">
      <c r="A69" s="630"/>
      <c r="B69" s="646"/>
      <c r="C69" s="29">
        <v>2020</v>
      </c>
      <c r="D69" s="30"/>
      <c r="E69" s="31"/>
      <c r="F69" s="34"/>
      <c r="G69" s="31"/>
      <c r="H69" s="31"/>
      <c r="I69" s="31"/>
      <c r="J69" s="31"/>
      <c r="K69" s="31"/>
      <c r="L69" s="35"/>
      <c r="M69" s="10"/>
    </row>
    <row r="70" spans="1:13" ht="33" customHeight="1" thickBot="1" x14ac:dyDescent="0.3">
      <c r="A70" s="647"/>
      <c r="B70" s="648"/>
      <c r="C70" s="41" t="s">
        <v>13</v>
      </c>
      <c r="D70" s="42">
        <f t="shared" ref="D70:K70" si="6">SUM(D63:D69)</f>
        <v>0</v>
      </c>
      <c r="E70" s="43">
        <f t="shared" si="6"/>
        <v>0</v>
      </c>
      <c r="F70" s="46">
        <f t="shared" si="6"/>
        <v>0</v>
      </c>
      <c r="G70" s="43">
        <f t="shared" si="6"/>
        <v>0</v>
      </c>
      <c r="H70" s="43">
        <f t="shared" si="6"/>
        <v>0</v>
      </c>
      <c r="I70" s="43">
        <f t="shared" si="6"/>
        <v>0</v>
      </c>
      <c r="J70" s="43">
        <f t="shared" si="6"/>
        <v>0</v>
      </c>
      <c r="K70" s="43">
        <f t="shared" si="6"/>
        <v>0</v>
      </c>
      <c r="L70" s="47">
        <f>SUM(L63:L69)</f>
        <v>0</v>
      </c>
      <c r="M70" s="10"/>
    </row>
    <row r="71" spans="1:13" ht="15.75" thickBot="1" x14ac:dyDescent="0.3">
      <c r="A71" s="105"/>
      <c r="B71" s="106"/>
      <c r="D71" s="48"/>
    </row>
    <row r="72" spans="1:13" s="10" customFormat="1" ht="18.95" customHeight="1" x14ac:dyDescent="0.25">
      <c r="A72" s="665" t="s">
        <v>40</v>
      </c>
      <c r="B72" s="657" t="s">
        <v>41</v>
      </c>
      <c r="C72" s="666" t="s">
        <v>5</v>
      </c>
      <c r="D72" s="663" t="s">
        <v>42</v>
      </c>
      <c r="E72" s="94" t="s">
        <v>43</v>
      </c>
      <c r="F72" s="95"/>
      <c r="G72" s="95"/>
      <c r="H72" s="95"/>
      <c r="I72" s="95"/>
      <c r="J72" s="95"/>
      <c r="K72" s="96"/>
      <c r="L72"/>
      <c r="M72" s="97"/>
    </row>
    <row r="73" spans="1:13" s="10" customFormat="1" ht="93.75" customHeight="1" x14ac:dyDescent="0.25">
      <c r="A73" s="656"/>
      <c r="B73" s="658"/>
      <c r="C73" s="667"/>
      <c r="D73" s="664"/>
      <c r="E73" s="100" t="s">
        <v>14</v>
      </c>
      <c r="F73" s="227" t="s">
        <v>15</v>
      </c>
      <c r="G73" s="101" t="s">
        <v>16</v>
      </c>
      <c r="H73" s="102" t="s">
        <v>17</v>
      </c>
      <c r="I73" s="102" t="s">
        <v>28</v>
      </c>
      <c r="J73" s="103" t="s">
        <v>19</v>
      </c>
      <c r="K73" s="104" t="s">
        <v>20</v>
      </c>
      <c r="L73"/>
    </row>
    <row r="74" spans="1:13" ht="15" customHeight="1" x14ac:dyDescent="0.25">
      <c r="A74" s="630" t="s">
        <v>21</v>
      </c>
      <c r="B74" s="646"/>
      <c r="C74" s="29">
        <v>2014</v>
      </c>
      <c r="D74" s="31"/>
      <c r="E74" s="34"/>
      <c r="F74" s="31"/>
      <c r="G74" s="31"/>
      <c r="H74" s="31"/>
      <c r="I74" s="31"/>
      <c r="J74" s="31"/>
      <c r="K74" s="35"/>
    </row>
    <row r="75" spans="1:13" x14ac:dyDescent="0.25">
      <c r="A75" s="630"/>
      <c r="B75" s="646"/>
      <c r="C75" s="29">
        <v>2015</v>
      </c>
      <c r="D75" s="31"/>
      <c r="E75" s="34"/>
      <c r="F75" s="31"/>
      <c r="G75" s="31"/>
      <c r="H75" s="31"/>
      <c r="I75" s="31"/>
      <c r="J75" s="31"/>
      <c r="K75" s="35"/>
    </row>
    <row r="76" spans="1:13" x14ac:dyDescent="0.25">
      <c r="A76" s="630"/>
      <c r="B76" s="646"/>
      <c r="C76" s="29">
        <v>2016</v>
      </c>
      <c r="D76" s="31"/>
      <c r="E76" s="34"/>
      <c r="F76" s="31"/>
      <c r="G76" s="31"/>
      <c r="H76" s="31"/>
      <c r="I76" s="31"/>
      <c r="J76" s="31"/>
      <c r="K76" s="35"/>
    </row>
    <row r="77" spans="1:13" x14ac:dyDescent="0.25">
      <c r="A77" s="630"/>
      <c r="B77" s="646"/>
      <c r="C77" s="29">
        <v>2017</v>
      </c>
      <c r="D77" s="37"/>
      <c r="E77" s="39"/>
      <c r="F77" s="37"/>
      <c r="G77" s="37"/>
      <c r="H77" s="37"/>
      <c r="I77" s="37"/>
      <c r="J77" s="37"/>
      <c r="K77" s="40"/>
    </row>
    <row r="78" spans="1:13" x14ac:dyDescent="0.25">
      <c r="A78" s="630"/>
      <c r="B78" s="646"/>
      <c r="C78" s="29">
        <v>2018</v>
      </c>
      <c r="D78" s="31"/>
      <c r="E78" s="34"/>
      <c r="F78" s="31"/>
      <c r="G78" s="31"/>
      <c r="H78" s="31"/>
      <c r="I78" s="31"/>
      <c r="J78" s="31"/>
      <c r="K78" s="35"/>
    </row>
    <row r="79" spans="1:13" x14ac:dyDescent="0.25">
      <c r="A79" s="630"/>
      <c r="B79" s="646"/>
      <c r="C79" s="29">
        <v>2019</v>
      </c>
      <c r="D79" s="31"/>
      <c r="E79" s="34"/>
      <c r="F79" s="31"/>
      <c r="G79" s="31"/>
      <c r="H79" s="31"/>
      <c r="I79" s="31"/>
      <c r="J79" s="31"/>
      <c r="K79" s="35"/>
    </row>
    <row r="80" spans="1:13" x14ac:dyDescent="0.25">
      <c r="A80" s="630"/>
      <c r="B80" s="646"/>
      <c r="C80" s="29">
        <v>2020</v>
      </c>
      <c r="D80" s="31"/>
      <c r="E80" s="34"/>
      <c r="F80" s="31"/>
      <c r="G80" s="31"/>
      <c r="H80" s="31"/>
      <c r="I80" s="31"/>
      <c r="J80" s="31"/>
      <c r="K80" s="35"/>
    </row>
    <row r="81" spans="1:14" ht="42" customHeight="1" thickBot="1" x14ac:dyDescent="0.3">
      <c r="A81" s="647"/>
      <c r="B81" s="648"/>
      <c r="C81" s="41" t="s">
        <v>13</v>
      </c>
      <c r="D81" s="43">
        <f t="shared" ref="D81:J81" si="7">SUM(D74:D80)</f>
        <v>0</v>
      </c>
      <c r="E81" s="46">
        <f t="shared" si="7"/>
        <v>0</v>
      </c>
      <c r="F81" s="43">
        <f t="shared" si="7"/>
        <v>0</v>
      </c>
      <c r="G81" s="43">
        <f t="shared" si="7"/>
        <v>0</v>
      </c>
      <c r="H81" s="43">
        <f t="shared" si="7"/>
        <v>0</v>
      </c>
      <c r="I81" s="43">
        <f t="shared" si="7"/>
        <v>0</v>
      </c>
      <c r="J81" s="43">
        <f t="shared" si="7"/>
        <v>0</v>
      </c>
      <c r="K81" s="47">
        <f>SUM(K74:K80)</f>
        <v>0</v>
      </c>
    </row>
    <row r="82" spans="1:14" ht="15" customHeight="1" thickBot="1" x14ac:dyDescent="0.4">
      <c r="A82" s="91"/>
      <c r="B82" s="76"/>
    </row>
    <row r="83" spans="1:14" ht="24.95" customHeight="1" x14ac:dyDescent="0.25">
      <c r="A83" s="665" t="s">
        <v>44</v>
      </c>
      <c r="B83" s="657" t="s">
        <v>41</v>
      </c>
      <c r="C83" s="666" t="s">
        <v>5</v>
      </c>
      <c r="D83" s="668" t="s">
        <v>45</v>
      </c>
      <c r="E83" s="94" t="s">
        <v>46</v>
      </c>
      <c r="F83" s="95"/>
      <c r="G83" s="95"/>
      <c r="H83" s="95"/>
      <c r="I83" s="95"/>
      <c r="J83" s="95"/>
      <c r="K83" s="96"/>
      <c r="L83" s="10"/>
    </row>
    <row r="84" spans="1:14" s="10" customFormat="1" ht="93.75" customHeight="1" x14ac:dyDescent="0.25">
      <c r="A84" s="656"/>
      <c r="B84" s="658"/>
      <c r="C84" s="667"/>
      <c r="D84" s="669"/>
      <c r="E84" s="100" t="s">
        <v>14</v>
      </c>
      <c r="F84" s="101" t="s">
        <v>15</v>
      </c>
      <c r="G84" s="101" t="s">
        <v>16</v>
      </c>
      <c r="H84" s="102" t="s">
        <v>17</v>
      </c>
      <c r="I84" s="102" t="s">
        <v>28</v>
      </c>
      <c r="J84" s="103" t="s">
        <v>19</v>
      </c>
      <c r="K84" s="104" t="s">
        <v>20</v>
      </c>
      <c r="L84"/>
    </row>
    <row r="85" spans="1:14" s="10" customFormat="1" ht="18" customHeight="1" x14ac:dyDescent="0.25">
      <c r="A85" s="630" t="s">
        <v>21</v>
      </c>
      <c r="B85" s="646"/>
      <c r="C85" s="29">
        <v>2014</v>
      </c>
      <c r="D85" s="31"/>
      <c r="E85" s="34"/>
      <c r="F85" s="31"/>
      <c r="G85" s="31"/>
      <c r="H85" s="31"/>
      <c r="I85" s="31"/>
      <c r="J85" s="31"/>
      <c r="K85" s="35"/>
      <c r="L85"/>
    </row>
    <row r="86" spans="1:14" ht="15.95" customHeight="1" x14ac:dyDescent="0.25">
      <c r="A86" s="630"/>
      <c r="B86" s="646"/>
      <c r="C86" s="29">
        <v>2015</v>
      </c>
      <c r="D86" s="31"/>
      <c r="E86" s="34"/>
      <c r="F86" s="31"/>
      <c r="G86" s="31"/>
      <c r="H86" s="31"/>
      <c r="I86" s="31"/>
      <c r="J86" s="31"/>
      <c r="K86" s="35"/>
    </row>
    <row r="87" spans="1:14" x14ac:dyDescent="0.25">
      <c r="A87" s="630"/>
      <c r="B87" s="646"/>
      <c r="C87" s="29">
        <v>2016</v>
      </c>
      <c r="D87" s="31"/>
      <c r="E87" s="34"/>
      <c r="F87" s="31"/>
      <c r="G87" s="31"/>
      <c r="H87" s="31"/>
      <c r="I87" s="31"/>
      <c r="J87" s="31"/>
      <c r="K87" s="35"/>
    </row>
    <row r="88" spans="1:14" x14ac:dyDescent="0.25">
      <c r="A88" s="630"/>
      <c r="B88" s="646"/>
      <c r="C88" s="29">
        <v>2017</v>
      </c>
      <c r="D88" s="37"/>
      <c r="E88" s="39"/>
      <c r="F88" s="37"/>
      <c r="G88" s="37"/>
      <c r="H88" s="37"/>
      <c r="I88" s="37"/>
      <c r="J88" s="37"/>
      <c r="K88" s="40"/>
    </row>
    <row r="89" spans="1:14" x14ac:dyDescent="0.25">
      <c r="A89" s="630"/>
      <c r="B89" s="646"/>
      <c r="C89" s="29">
        <v>2018</v>
      </c>
      <c r="D89" s="31"/>
      <c r="E89" s="34"/>
      <c r="F89" s="31"/>
      <c r="G89" s="31"/>
      <c r="H89" s="31"/>
      <c r="I89" s="31"/>
      <c r="J89" s="31"/>
      <c r="K89" s="35"/>
      <c r="L89" s="10"/>
    </row>
    <row r="90" spans="1:14" x14ac:dyDescent="0.25">
      <c r="A90" s="630"/>
      <c r="B90" s="646"/>
      <c r="C90" s="29">
        <v>2019</v>
      </c>
      <c r="D90" s="31"/>
      <c r="E90" s="34"/>
      <c r="F90" s="31"/>
      <c r="G90" s="31"/>
      <c r="H90" s="31"/>
      <c r="I90" s="31"/>
      <c r="J90" s="31"/>
      <c r="K90" s="35"/>
    </row>
    <row r="91" spans="1:14" x14ac:dyDescent="0.25">
      <c r="A91" s="630"/>
      <c r="B91" s="646"/>
      <c r="C91" s="29">
        <v>2020</v>
      </c>
      <c r="D91" s="31"/>
      <c r="E91" s="34"/>
      <c r="F91" s="31"/>
      <c r="G91" s="31"/>
      <c r="H91" s="31"/>
      <c r="I91" s="31"/>
      <c r="J91" s="31"/>
      <c r="K91" s="35"/>
    </row>
    <row r="92" spans="1:14" ht="18.95" customHeight="1" thickBot="1" x14ac:dyDescent="0.3">
      <c r="A92" s="647"/>
      <c r="B92" s="648"/>
      <c r="C92" s="41" t="s">
        <v>13</v>
      </c>
      <c r="D92" s="43">
        <f t="shared" ref="D92:J92" si="8">SUM(D85:D91)</f>
        <v>0</v>
      </c>
      <c r="E92" s="46">
        <f t="shared" si="8"/>
        <v>0</v>
      </c>
      <c r="F92" s="43">
        <f t="shared" si="8"/>
        <v>0</v>
      </c>
      <c r="G92" s="43">
        <f t="shared" si="8"/>
        <v>0</v>
      </c>
      <c r="H92" s="43">
        <f t="shared" si="8"/>
        <v>0</v>
      </c>
      <c r="I92" s="43">
        <f t="shared" si="8"/>
        <v>0</v>
      </c>
      <c r="J92" s="43">
        <f t="shared" si="8"/>
        <v>0</v>
      </c>
      <c r="K92" s="47">
        <f>SUM(K85:K91)</f>
        <v>0</v>
      </c>
    </row>
    <row r="93" spans="1:14" ht="18.75" customHeight="1" thickBot="1" x14ac:dyDescent="0.4">
      <c r="A93" s="91"/>
      <c r="B93" s="76"/>
    </row>
    <row r="94" spans="1:14" x14ac:dyDescent="0.25">
      <c r="A94" s="655" t="s">
        <v>47</v>
      </c>
      <c r="B94" s="657" t="s">
        <v>48</v>
      </c>
      <c r="C94" s="499" t="s">
        <v>5</v>
      </c>
      <c r="D94" s="108" t="s">
        <v>49</v>
      </c>
      <c r="E94" s="109"/>
      <c r="F94" s="109"/>
      <c r="G94" s="110"/>
      <c r="H94" s="10"/>
      <c r="I94" s="10"/>
      <c r="J94" s="10"/>
      <c r="K94" s="10"/>
    </row>
    <row r="95" spans="1:14" ht="64.5" x14ac:dyDescent="0.25">
      <c r="A95" s="656"/>
      <c r="B95" s="658"/>
      <c r="C95" s="500"/>
      <c r="D95" s="98" t="s">
        <v>50</v>
      </c>
      <c r="E95" s="99" t="s">
        <v>51</v>
      </c>
      <c r="F95" s="99" t="s">
        <v>52</v>
      </c>
      <c r="G95" s="112" t="s">
        <v>13</v>
      </c>
      <c r="H95" s="10"/>
      <c r="I95" s="10"/>
      <c r="J95" s="10"/>
      <c r="K95" s="10"/>
      <c r="L95" s="10"/>
      <c r="M95" s="10"/>
      <c r="N95" s="10"/>
    </row>
    <row r="96" spans="1:14" s="10" customFormat="1" ht="26.25" customHeight="1" x14ac:dyDescent="0.25">
      <c r="A96" s="630" t="s">
        <v>21</v>
      </c>
      <c r="B96" s="646"/>
      <c r="C96" s="29">
        <v>2015</v>
      </c>
      <c r="D96" s="30"/>
      <c r="E96" s="31"/>
      <c r="F96" s="31"/>
      <c r="G96" s="33">
        <f t="shared" ref="G96:G101" si="9">SUM(D96:F96)</f>
        <v>0</v>
      </c>
      <c r="H96"/>
      <c r="I96"/>
      <c r="J96"/>
      <c r="K96"/>
    </row>
    <row r="97" spans="1:14" s="10" customFormat="1" ht="16.5" customHeight="1" x14ac:dyDescent="0.25">
      <c r="A97" s="630"/>
      <c r="B97" s="646"/>
      <c r="C97" s="29">
        <v>2016</v>
      </c>
      <c r="D97" s="30"/>
      <c r="E97" s="31"/>
      <c r="F97" s="31"/>
      <c r="G97" s="33">
        <f t="shared" si="9"/>
        <v>0</v>
      </c>
      <c r="H97"/>
      <c r="I97"/>
      <c r="J97"/>
      <c r="K97"/>
      <c r="L97"/>
      <c r="M97"/>
      <c r="N97"/>
    </row>
    <row r="98" spans="1:14" x14ac:dyDescent="0.25">
      <c r="A98" s="630"/>
      <c r="B98" s="646"/>
      <c r="C98" s="29">
        <v>2017</v>
      </c>
      <c r="D98" s="36"/>
      <c r="E98" s="37"/>
      <c r="F98" s="37"/>
      <c r="G98" s="33">
        <f t="shared" si="9"/>
        <v>0</v>
      </c>
    </row>
    <row r="99" spans="1:14" x14ac:dyDescent="0.25">
      <c r="A99" s="630"/>
      <c r="B99" s="646"/>
      <c r="C99" s="29">
        <v>2018</v>
      </c>
      <c r="D99" s="30"/>
      <c r="E99" s="31"/>
      <c r="F99" s="31"/>
      <c r="G99" s="33">
        <f t="shared" si="9"/>
        <v>0</v>
      </c>
    </row>
    <row r="100" spans="1:14" x14ac:dyDescent="0.25">
      <c r="A100" s="630"/>
      <c r="B100" s="646"/>
      <c r="C100" s="29">
        <v>2019</v>
      </c>
      <c r="D100" s="30"/>
      <c r="E100" s="31"/>
      <c r="F100" s="31"/>
      <c r="G100" s="33">
        <f t="shared" si="9"/>
        <v>0</v>
      </c>
    </row>
    <row r="101" spans="1:14" x14ac:dyDescent="0.25">
      <c r="A101" s="630"/>
      <c r="B101" s="646"/>
      <c r="C101" s="29">
        <v>2020</v>
      </c>
      <c r="D101" s="30"/>
      <c r="E101" s="31"/>
      <c r="F101" s="31"/>
      <c r="G101" s="33">
        <f t="shared" si="9"/>
        <v>0</v>
      </c>
    </row>
    <row r="102" spans="1:14" ht="15.75" thickBot="1" x14ac:dyDescent="0.3">
      <c r="A102" s="647"/>
      <c r="B102" s="648"/>
      <c r="C102" s="41" t="s">
        <v>13</v>
      </c>
      <c r="D102" s="42">
        <f>SUM(D96:D101)</f>
        <v>0</v>
      </c>
      <c r="E102" s="43">
        <f>SUM(E96:E101)</f>
        <v>0</v>
      </c>
      <c r="F102" s="43">
        <f>SUM(F96:F101)</f>
        <v>0</v>
      </c>
      <c r="G102" s="113">
        <f>SUM(G95:G101)</f>
        <v>0</v>
      </c>
    </row>
    <row r="103" spans="1:14" x14ac:dyDescent="0.25">
      <c r="A103" s="106"/>
      <c r="B103" s="114"/>
      <c r="C103" s="48"/>
      <c r="D103" s="48"/>
      <c r="J103" s="75"/>
    </row>
    <row r="104" spans="1:14" ht="21" x14ac:dyDescent="0.35">
      <c r="A104" s="115" t="s">
        <v>53</v>
      </c>
      <c r="B104" s="116"/>
      <c r="C104" s="115"/>
      <c r="D104" s="117"/>
      <c r="E104" s="117"/>
      <c r="F104" s="117"/>
      <c r="G104" s="117"/>
      <c r="H104" s="117"/>
      <c r="I104" s="117"/>
      <c r="J104" s="117"/>
      <c r="K104" s="117"/>
      <c r="L104" s="117"/>
    </row>
    <row r="105" spans="1:14" ht="15.75" thickBot="1" x14ac:dyDescent="0.3">
      <c r="B105" s="9"/>
    </row>
    <row r="106" spans="1:14" s="10" customFormat="1" ht="47.25" customHeight="1" x14ac:dyDescent="0.25">
      <c r="A106" s="659" t="s">
        <v>54</v>
      </c>
      <c r="B106" s="661" t="s">
        <v>55</v>
      </c>
      <c r="C106" s="644" t="s">
        <v>5</v>
      </c>
      <c r="D106" s="118" t="s">
        <v>56</v>
      </c>
      <c r="E106" s="118"/>
      <c r="F106" s="119"/>
      <c r="G106" s="119"/>
      <c r="H106" s="120" t="s">
        <v>57</v>
      </c>
      <c r="I106" s="118"/>
      <c r="J106" s="121"/>
    </row>
    <row r="107" spans="1:14" s="10" customFormat="1" ht="87.75" customHeight="1" x14ac:dyDescent="0.25">
      <c r="A107" s="660"/>
      <c r="B107" s="662"/>
      <c r="C107" s="645"/>
      <c r="D107" s="122" t="s">
        <v>58</v>
      </c>
      <c r="E107" s="123" t="s">
        <v>59</v>
      </c>
      <c r="F107" s="124" t="s">
        <v>60</v>
      </c>
      <c r="G107" s="125" t="s">
        <v>61</v>
      </c>
      <c r="H107" s="122" t="s">
        <v>62</v>
      </c>
      <c r="I107" s="123" t="s">
        <v>63</v>
      </c>
      <c r="J107" s="126" t="s">
        <v>64</v>
      </c>
    </row>
    <row r="108" spans="1:14" x14ac:dyDescent="0.25">
      <c r="A108" s="630" t="s">
        <v>21</v>
      </c>
      <c r="B108" s="646"/>
      <c r="C108" s="127">
        <v>2014</v>
      </c>
      <c r="D108" s="30"/>
      <c r="E108" s="31"/>
      <c r="F108" s="128"/>
      <c r="G108" s="129">
        <f>SUM(D108:F108)</f>
        <v>0</v>
      </c>
      <c r="H108" s="30"/>
      <c r="I108" s="31"/>
      <c r="J108" s="35"/>
    </row>
    <row r="109" spans="1:14" x14ac:dyDescent="0.25">
      <c r="A109" s="630"/>
      <c r="B109" s="646"/>
      <c r="C109" s="127">
        <v>2015</v>
      </c>
      <c r="D109" s="30"/>
      <c r="E109" s="31"/>
      <c r="F109" s="128"/>
      <c r="G109" s="129">
        <f t="shared" ref="G109:G114" si="10">SUM(D109:F109)</f>
        <v>0</v>
      </c>
      <c r="H109" s="30"/>
      <c r="I109" s="31"/>
      <c r="J109" s="35"/>
    </row>
    <row r="110" spans="1:14" x14ac:dyDescent="0.25">
      <c r="A110" s="630"/>
      <c r="B110" s="646"/>
      <c r="C110" s="127">
        <v>2016</v>
      </c>
      <c r="D110" s="30"/>
      <c r="E110" s="31"/>
      <c r="F110" s="128"/>
      <c r="G110" s="129">
        <f t="shared" si="10"/>
        <v>0</v>
      </c>
      <c r="H110" s="30"/>
      <c r="I110" s="31"/>
      <c r="J110" s="35"/>
    </row>
    <row r="111" spans="1:14" x14ac:dyDescent="0.25">
      <c r="A111" s="630"/>
      <c r="B111" s="646"/>
      <c r="C111" s="127">
        <v>2017</v>
      </c>
      <c r="D111" s="36"/>
      <c r="E111" s="37"/>
      <c r="F111" s="130"/>
      <c r="G111" s="129">
        <f t="shared" si="10"/>
        <v>0</v>
      </c>
      <c r="H111" s="131"/>
      <c r="I111" s="132"/>
      <c r="J111" s="133"/>
    </row>
    <row r="112" spans="1:14" x14ac:dyDescent="0.25">
      <c r="A112" s="630"/>
      <c r="B112" s="646"/>
      <c r="C112" s="127">
        <v>2018</v>
      </c>
      <c r="D112" s="30"/>
      <c r="E112" s="31"/>
      <c r="F112" s="128"/>
      <c r="G112" s="129">
        <f t="shared" si="10"/>
        <v>0</v>
      </c>
      <c r="H112" s="30"/>
      <c r="I112" s="31"/>
      <c r="J112" s="35"/>
    </row>
    <row r="113" spans="1:19" x14ac:dyDescent="0.25">
      <c r="A113" s="630"/>
      <c r="B113" s="646"/>
      <c r="C113" s="127">
        <v>2019</v>
      </c>
      <c r="D113" s="30"/>
      <c r="E113" s="31"/>
      <c r="F113" s="128"/>
      <c r="G113" s="129">
        <f t="shared" si="10"/>
        <v>0</v>
      </c>
      <c r="H113" s="30"/>
      <c r="I113" s="31"/>
      <c r="J113" s="35"/>
    </row>
    <row r="114" spans="1:19" x14ac:dyDescent="0.25">
      <c r="A114" s="630"/>
      <c r="B114" s="646"/>
      <c r="C114" s="127">
        <v>2020</v>
      </c>
      <c r="D114" s="30"/>
      <c r="E114" s="31"/>
      <c r="F114" s="128"/>
      <c r="G114" s="129">
        <f t="shared" si="10"/>
        <v>0</v>
      </c>
      <c r="H114" s="30"/>
      <c r="I114" s="31"/>
      <c r="J114" s="35"/>
    </row>
    <row r="115" spans="1:19" ht="30.6" customHeight="1" thickBot="1" x14ac:dyDescent="0.3">
      <c r="A115" s="647"/>
      <c r="B115" s="648"/>
      <c r="C115" s="134" t="s">
        <v>13</v>
      </c>
      <c r="D115" s="42">
        <f t="shared" ref="D115:J115" si="11">SUM(D108:D114)</f>
        <v>0</v>
      </c>
      <c r="E115" s="43">
        <f t="shared" si="11"/>
        <v>0</v>
      </c>
      <c r="F115" s="135">
        <f t="shared" si="11"/>
        <v>0</v>
      </c>
      <c r="G115" s="135">
        <f t="shared" si="11"/>
        <v>0</v>
      </c>
      <c r="H115" s="42">
        <f t="shared" si="11"/>
        <v>0</v>
      </c>
      <c r="I115" s="43">
        <f t="shared" si="11"/>
        <v>0</v>
      </c>
      <c r="J115" s="136">
        <f t="shared" si="11"/>
        <v>0</v>
      </c>
    </row>
    <row r="116" spans="1:19" ht="17.100000000000001" customHeight="1" thickBot="1" x14ac:dyDescent="0.3">
      <c r="A116" s="137"/>
      <c r="B116" s="114"/>
      <c r="C116" s="138"/>
      <c r="D116" s="139"/>
      <c r="H116" s="140"/>
      <c r="K116" s="75"/>
    </row>
    <row r="117" spans="1:19" s="10" customFormat="1" ht="78" customHeight="1" x14ac:dyDescent="0.3">
      <c r="A117" s="141" t="s">
        <v>65</v>
      </c>
      <c r="B117" s="501" t="s">
        <v>36</v>
      </c>
      <c r="C117" s="143" t="s">
        <v>5</v>
      </c>
      <c r="D117" s="144" t="s">
        <v>66</v>
      </c>
      <c r="E117" s="145" t="s">
        <v>67</v>
      </c>
      <c r="F117" s="145" t="s">
        <v>68</v>
      </c>
      <c r="G117" s="145" t="s">
        <v>69</v>
      </c>
      <c r="H117" s="145" t="s">
        <v>70</v>
      </c>
      <c r="I117" s="146" t="s">
        <v>71</v>
      </c>
      <c r="J117" s="147" t="s">
        <v>72</v>
      </c>
      <c r="K117" s="147" t="s">
        <v>73</v>
      </c>
    </row>
    <row r="118" spans="1:19" x14ac:dyDescent="0.25">
      <c r="A118" s="630" t="s">
        <v>21</v>
      </c>
      <c r="B118" s="646"/>
      <c r="C118" s="29">
        <v>2014</v>
      </c>
      <c r="D118" s="34"/>
      <c r="E118" s="31"/>
      <c r="F118" s="31"/>
      <c r="G118" s="31"/>
      <c r="H118" s="31"/>
      <c r="I118" s="35"/>
      <c r="J118" s="148">
        <f t="shared" ref="J118:K124" si="12">D118+F118+H118</f>
        <v>0</v>
      </c>
      <c r="K118" s="148">
        <f t="shared" si="12"/>
        <v>0</v>
      </c>
    </row>
    <row r="119" spans="1:19" x14ac:dyDescent="0.25">
      <c r="A119" s="630"/>
      <c r="B119" s="646"/>
      <c r="C119" s="29">
        <v>2015</v>
      </c>
      <c r="D119" s="34"/>
      <c r="E119" s="31"/>
      <c r="F119" s="31"/>
      <c r="G119" s="31"/>
      <c r="H119" s="31"/>
      <c r="I119" s="35"/>
      <c r="J119" s="148">
        <f t="shared" si="12"/>
        <v>0</v>
      </c>
      <c r="K119" s="148">
        <f t="shared" si="12"/>
        <v>0</v>
      </c>
    </row>
    <row r="120" spans="1:19" x14ac:dyDescent="0.25">
      <c r="A120" s="630"/>
      <c r="B120" s="646"/>
      <c r="C120" s="29">
        <v>2016</v>
      </c>
      <c r="D120" s="34"/>
      <c r="E120" s="31"/>
      <c r="F120" s="31"/>
      <c r="G120" s="31"/>
      <c r="H120" s="31"/>
      <c r="I120" s="35"/>
      <c r="J120" s="148">
        <f t="shared" si="12"/>
        <v>0</v>
      </c>
      <c r="K120" s="148">
        <f t="shared" si="12"/>
        <v>0</v>
      </c>
    </row>
    <row r="121" spans="1:19" x14ac:dyDescent="0.25">
      <c r="A121" s="630"/>
      <c r="B121" s="646"/>
      <c r="C121" s="29">
        <v>2017</v>
      </c>
      <c r="D121" s="39"/>
      <c r="E121" s="37"/>
      <c r="F121" s="37"/>
      <c r="G121" s="37"/>
      <c r="H121" s="37"/>
      <c r="I121" s="40"/>
      <c r="J121" s="148">
        <f t="shared" si="12"/>
        <v>0</v>
      </c>
      <c r="K121" s="148">
        <f t="shared" si="12"/>
        <v>0</v>
      </c>
    </row>
    <row r="122" spans="1:19" x14ac:dyDescent="0.25">
      <c r="A122" s="630"/>
      <c r="B122" s="646"/>
      <c r="C122" s="29">
        <v>2018</v>
      </c>
      <c r="D122" s="34"/>
      <c r="E122" s="31"/>
      <c r="F122" s="31"/>
      <c r="G122" s="31"/>
      <c r="H122" s="31"/>
      <c r="I122" s="35"/>
      <c r="J122" s="148">
        <f t="shared" si="12"/>
        <v>0</v>
      </c>
      <c r="K122" s="148">
        <f t="shared" si="12"/>
        <v>0</v>
      </c>
    </row>
    <row r="123" spans="1:19" x14ac:dyDescent="0.25">
      <c r="A123" s="630"/>
      <c r="B123" s="646"/>
      <c r="C123" s="29">
        <v>2019</v>
      </c>
      <c r="D123" s="34"/>
      <c r="E123" s="31"/>
      <c r="F123" s="31"/>
      <c r="G123" s="31"/>
      <c r="H123" s="31"/>
      <c r="I123" s="35"/>
      <c r="J123" s="148">
        <f t="shared" si="12"/>
        <v>0</v>
      </c>
      <c r="K123" s="148">
        <f t="shared" si="12"/>
        <v>0</v>
      </c>
    </row>
    <row r="124" spans="1:19" x14ac:dyDescent="0.25">
      <c r="A124" s="630"/>
      <c r="B124" s="646"/>
      <c r="C124" s="29">
        <v>2020</v>
      </c>
      <c r="D124" s="34"/>
      <c r="E124" s="31"/>
      <c r="F124" s="31"/>
      <c r="G124" s="31"/>
      <c r="H124" s="31"/>
      <c r="I124" s="35"/>
      <c r="J124" s="148">
        <f t="shared" si="12"/>
        <v>0</v>
      </c>
      <c r="K124" s="148">
        <f t="shared" si="12"/>
        <v>0</v>
      </c>
    </row>
    <row r="125" spans="1:19" ht="51" customHeight="1" thickBot="1" x14ac:dyDescent="0.3">
      <c r="A125" s="647"/>
      <c r="B125" s="648"/>
      <c r="C125" s="41" t="s">
        <v>13</v>
      </c>
      <c r="D125" s="43">
        <f t="shared" ref="D125" si="13">SUM(D118:D124)</f>
        <v>0</v>
      </c>
      <c r="E125" s="43">
        <f>SUM(E118:E124)</f>
        <v>0</v>
      </c>
      <c r="F125" s="43">
        <f t="shared" ref="F125:I125" si="14">SUM(F118:F124)</f>
        <v>0</v>
      </c>
      <c r="G125" s="43">
        <f t="shared" si="14"/>
        <v>0</v>
      </c>
      <c r="H125" s="43">
        <f t="shared" si="14"/>
        <v>0</v>
      </c>
      <c r="I125" s="43">
        <f t="shared" si="14"/>
        <v>0</v>
      </c>
      <c r="J125" s="47">
        <f>SUM(J118:J124)</f>
        <v>0</v>
      </c>
      <c r="K125" s="47">
        <f>SUM(K118:K124)</f>
        <v>0</v>
      </c>
    </row>
    <row r="126" spans="1:19" ht="18.95" customHeight="1" x14ac:dyDescent="0.25">
      <c r="A126" s="149"/>
      <c r="B126" s="114"/>
      <c r="C126" s="48"/>
      <c r="D126" s="48"/>
      <c r="S126" s="75"/>
    </row>
    <row r="127" spans="1:19" ht="21" x14ac:dyDescent="0.35">
      <c r="A127" s="150" t="s">
        <v>74</v>
      </c>
      <c r="B127" s="151"/>
      <c r="C127" s="150"/>
      <c r="D127" s="152"/>
      <c r="E127" s="152"/>
      <c r="F127" s="152"/>
      <c r="G127" s="152"/>
      <c r="H127" s="152"/>
      <c r="I127" s="152"/>
      <c r="J127" s="152"/>
      <c r="K127" s="152"/>
      <c r="L127" s="152"/>
      <c r="M127" s="152"/>
      <c r="N127" s="152"/>
      <c r="O127" s="152"/>
    </row>
    <row r="128" spans="1:19" ht="21.75" thickBot="1" x14ac:dyDescent="0.4">
      <c r="A128" s="91"/>
      <c r="B128" s="76"/>
    </row>
    <row r="129" spans="1:15" s="10" customFormat="1" ht="27" customHeight="1" x14ac:dyDescent="0.25">
      <c r="A129" s="649" t="s">
        <v>75</v>
      </c>
      <c r="B129" s="651" t="s">
        <v>36</v>
      </c>
      <c r="C129" s="653" t="s">
        <v>76</v>
      </c>
      <c r="D129" s="153" t="s">
        <v>77</v>
      </c>
      <c r="E129" s="154"/>
      <c r="F129" s="154"/>
      <c r="G129" s="155"/>
      <c r="H129" s="156"/>
      <c r="I129" s="627" t="s">
        <v>7</v>
      </c>
      <c r="J129" s="628"/>
      <c r="K129" s="628"/>
      <c r="L129" s="628"/>
      <c r="M129" s="628"/>
      <c r="N129" s="628"/>
      <c r="O129" s="629"/>
    </row>
    <row r="130" spans="1:15" s="10" customFormat="1" ht="110.25" customHeight="1" x14ac:dyDescent="0.25">
      <c r="A130" s="650"/>
      <c r="B130" s="652"/>
      <c r="C130" s="654"/>
      <c r="D130" s="157" t="s">
        <v>78</v>
      </c>
      <c r="E130" s="158" t="s">
        <v>79</v>
      </c>
      <c r="F130" s="158" t="s">
        <v>80</v>
      </c>
      <c r="G130" s="159" t="s">
        <v>81</v>
      </c>
      <c r="H130" s="160" t="s">
        <v>82</v>
      </c>
      <c r="I130" s="161" t="s">
        <v>14</v>
      </c>
      <c r="J130" s="161" t="s">
        <v>15</v>
      </c>
      <c r="K130" s="158" t="s">
        <v>16</v>
      </c>
      <c r="L130" s="157" t="s">
        <v>17</v>
      </c>
      <c r="M130" s="157" t="s">
        <v>28</v>
      </c>
      <c r="N130" s="158" t="s">
        <v>19</v>
      </c>
      <c r="O130" s="162" t="s">
        <v>20</v>
      </c>
    </row>
    <row r="131" spans="1:15" ht="15" customHeight="1" x14ac:dyDescent="0.25">
      <c r="A131" s="630" t="s">
        <v>375</v>
      </c>
      <c r="B131" s="838" t="s">
        <v>376</v>
      </c>
      <c r="C131" s="29">
        <v>2014</v>
      </c>
      <c r="D131" s="30"/>
      <c r="E131" s="31"/>
      <c r="F131" s="31"/>
      <c r="G131" s="129">
        <f>SUM(D131:F131)</f>
        <v>0</v>
      </c>
      <c r="H131" s="85"/>
      <c r="I131" s="34"/>
      <c r="J131" s="31"/>
      <c r="K131" s="31"/>
      <c r="L131" s="31"/>
      <c r="M131" s="31"/>
      <c r="N131" s="31"/>
      <c r="O131" s="35"/>
    </row>
    <row r="132" spans="1:15" x14ac:dyDescent="0.25">
      <c r="A132" s="630"/>
      <c r="B132" s="838"/>
      <c r="C132" s="29">
        <v>2015</v>
      </c>
      <c r="D132" s="30"/>
      <c r="E132" s="31"/>
      <c r="F132" s="31"/>
      <c r="G132" s="129">
        <f t="shared" ref="G132:G137" si="15">SUM(D132:F132)</f>
        <v>0</v>
      </c>
      <c r="H132" s="85"/>
      <c r="I132" s="34"/>
      <c r="J132" s="31"/>
      <c r="K132" s="31"/>
      <c r="L132" s="31"/>
      <c r="M132" s="31"/>
      <c r="N132" s="31"/>
      <c r="O132" s="35"/>
    </row>
    <row r="133" spans="1:15" x14ac:dyDescent="0.25">
      <c r="A133" s="630"/>
      <c r="B133" s="838"/>
      <c r="C133" s="29">
        <v>2016</v>
      </c>
      <c r="D133" s="30"/>
      <c r="E133" s="31"/>
      <c r="F133" s="31"/>
      <c r="G133" s="129">
        <f t="shared" si="15"/>
        <v>0</v>
      </c>
      <c r="H133" s="85"/>
      <c r="I133" s="34"/>
      <c r="J133" s="31"/>
      <c r="K133" s="31"/>
      <c r="L133" s="31"/>
      <c r="M133" s="31"/>
      <c r="N133" s="31"/>
      <c r="O133" s="35"/>
    </row>
    <row r="134" spans="1:15" x14ac:dyDescent="0.25">
      <c r="A134" s="630"/>
      <c r="B134" s="838"/>
      <c r="C134" s="29">
        <v>2017</v>
      </c>
      <c r="D134" s="36"/>
      <c r="E134" s="37"/>
      <c r="F134" s="37"/>
      <c r="G134" s="129">
        <f t="shared" si="15"/>
        <v>0</v>
      </c>
      <c r="H134" s="85"/>
      <c r="I134" s="39"/>
      <c r="J134" s="37"/>
      <c r="K134" s="37"/>
      <c r="L134" s="37"/>
      <c r="M134" s="37"/>
      <c r="N134" s="37"/>
      <c r="O134" s="40"/>
    </row>
    <row r="135" spans="1:15" x14ac:dyDescent="0.25">
      <c r="A135" s="630"/>
      <c r="B135" s="838"/>
      <c r="C135" s="29">
        <v>2018</v>
      </c>
      <c r="D135" s="30"/>
      <c r="E135" s="31"/>
      <c r="F135" s="31"/>
      <c r="G135" s="129">
        <f t="shared" si="15"/>
        <v>0</v>
      </c>
      <c r="H135" s="85"/>
      <c r="I135" s="34"/>
      <c r="J135" s="31"/>
      <c r="K135" s="31"/>
      <c r="L135" s="31"/>
      <c r="M135" s="31"/>
      <c r="N135" s="31"/>
      <c r="O135" s="35"/>
    </row>
    <row r="136" spans="1:15" x14ac:dyDescent="0.25">
      <c r="A136" s="630"/>
      <c r="B136" s="838"/>
      <c r="C136" s="29">
        <v>2019</v>
      </c>
      <c r="D136" s="30"/>
      <c r="E136" s="31"/>
      <c r="F136" s="31"/>
      <c r="G136" s="129">
        <f t="shared" si="15"/>
        <v>0</v>
      </c>
      <c r="H136" s="85"/>
      <c r="I136" s="34"/>
      <c r="J136" s="31"/>
      <c r="K136" s="31"/>
      <c r="L136" s="31"/>
      <c r="M136" s="31"/>
      <c r="N136" s="31"/>
      <c r="O136" s="35"/>
    </row>
    <row r="137" spans="1:15" x14ac:dyDescent="0.25">
      <c r="A137" s="630"/>
      <c r="B137" s="838"/>
      <c r="C137" s="29">
        <v>2020</v>
      </c>
      <c r="D137" s="30">
        <v>4</v>
      </c>
      <c r="E137" s="31">
        <v>4</v>
      </c>
      <c r="F137" s="31">
        <v>2</v>
      </c>
      <c r="G137" s="129">
        <f t="shared" si="15"/>
        <v>10</v>
      </c>
      <c r="H137" s="85"/>
      <c r="I137" s="34">
        <v>4</v>
      </c>
      <c r="J137" s="31"/>
      <c r="K137" s="31"/>
      <c r="L137" s="31"/>
      <c r="M137" s="31"/>
      <c r="N137" s="31"/>
      <c r="O137" s="35">
        <v>6</v>
      </c>
    </row>
    <row r="138" spans="1:15" ht="183" customHeight="1" thickBot="1" x14ac:dyDescent="0.3">
      <c r="A138" s="647"/>
      <c r="B138" s="839"/>
      <c r="C138" s="41" t="s">
        <v>13</v>
      </c>
      <c r="D138" s="42">
        <f>SUM(D131:D137)</f>
        <v>4</v>
      </c>
      <c r="E138" s="43">
        <f>SUM(E131:E137)</f>
        <v>4</v>
      </c>
      <c r="F138" s="43">
        <f>SUM(F131:F137)</f>
        <v>2</v>
      </c>
      <c r="G138" s="135">
        <f t="shared" ref="G138:O138" si="16">SUM(G131:G137)</f>
        <v>10</v>
      </c>
      <c r="H138" s="163">
        <f t="shared" si="16"/>
        <v>0</v>
      </c>
      <c r="I138" s="46">
        <f t="shared" si="16"/>
        <v>4</v>
      </c>
      <c r="J138" s="43">
        <f t="shared" si="16"/>
        <v>0</v>
      </c>
      <c r="K138" s="43">
        <f t="shared" si="16"/>
        <v>0</v>
      </c>
      <c r="L138" s="43">
        <f t="shared" si="16"/>
        <v>0</v>
      </c>
      <c r="M138" s="43">
        <f t="shared" si="16"/>
        <v>0</v>
      </c>
      <c r="N138" s="43">
        <f t="shared" si="16"/>
        <v>0</v>
      </c>
      <c r="O138" s="47">
        <f t="shared" si="16"/>
        <v>6</v>
      </c>
    </row>
    <row r="139" spans="1:15" ht="15.75" thickBot="1" x14ac:dyDescent="0.3">
      <c r="B139" s="9"/>
    </row>
    <row r="140" spans="1:15" ht="19.5" customHeight="1" x14ac:dyDescent="0.25">
      <c r="A140" s="635" t="s">
        <v>83</v>
      </c>
      <c r="B140" s="637" t="s">
        <v>84</v>
      </c>
      <c r="C140" s="639" t="s">
        <v>5</v>
      </c>
      <c r="D140" s="639" t="s">
        <v>77</v>
      </c>
      <c r="E140" s="639"/>
      <c r="F140" s="639"/>
      <c r="G140" s="641"/>
      <c r="H140" s="642" t="s">
        <v>85</v>
      </c>
      <c r="I140" s="639"/>
      <c r="J140" s="639"/>
      <c r="K140" s="639"/>
      <c r="L140" s="643"/>
    </row>
    <row r="141" spans="1:15" ht="102.75" x14ac:dyDescent="0.25">
      <c r="A141" s="636"/>
      <c r="B141" s="638"/>
      <c r="C141" s="640"/>
      <c r="D141" s="164" t="s">
        <v>86</v>
      </c>
      <c r="E141" s="165" t="s">
        <v>87</v>
      </c>
      <c r="F141" s="164" t="s">
        <v>88</v>
      </c>
      <c r="G141" s="166" t="s">
        <v>89</v>
      </c>
      <c r="H141" s="167" t="s">
        <v>90</v>
      </c>
      <c r="I141" s="164" t="s">
        <v>91</v>
      </c>
      <c r="J141" s="164" t="s">
        <v>92</v>
      </c>
      <c r="K141" s="164" t="s">
        <v>93</v>
      </c>
      <c r="L141" s="168" t="s">
        <v>94</v>
      </c>
    </row>
    <row r="142" spans="1:15" ht="15" customHeight="1" x14ac:dyDescent="0.25">
      <c r="A142" s="709" t="s">
        <v>377</v>
      </c>
      <c r="B142" s="837" t="s">
        <v>378</v>
      </c>
      <c r="C142" s="169">
        <v>2014</v>
      </c>
      <c r="D142" s="170"/>
      <c r="E142" s="67"/>
      <c r="F142" s="67"/>
      <c r="G142" s="171">
        <f>SUM(D142:F142)</f>
        <v>0</v>
      </c>
      <c r="H142" s="66"/>
      <c r="I142" s="67"/>
      <c r="J142" s="67"/>
      <c r="K142" s="67"/>
      <c r="L142" s="68"/>
    </row>
    <row r="143" spans="1:15" x14ac:dyDescent="0.25">
      <c r="A143" s="630"/>
      <c r="B143" s="724"/>
      <c r="C143" s="29">
        <v>2015</v>
      </c>
      <c r="D143" s="30"/>
      <c r="E143" s="31"/>
      <c r="F143" s="31"/>
      <c r="G143" s="171">
        <f t="shared" ref="G143:G148" si="17">SUM(D143:F143)</f>
        <v>0</v>
      </c>
      <c r="H143" s="34"/>
      <c r="I143" s="31"/>
      <c r="J143" s="31"/>
      <c r="K143" s="31"/>
      <c r="L143" s="35"/>
    </row>
    <row r="144" spans="1:15" x14ac:dyDescent="0.25">
      <c r="A144" s="630"/>
      <c r="B144" s="724"/>
      <c r="C144" s="29">
        <v>2016</v>
      </c>
      <c r="D144" s="30"/>
      <c r="E144" s="31"/>
      <c r="F144" s="31"/>
      <c r="G144" s="171">
        <f t="shared" si="17"/>
        <v>0</v>
      </c>
      <c r="H144" s="34"/>
      <c r="I144" s="31"/>
      <c r="J144" s="31"/>
      <c r="K144" s="31"/>
      <c r="L144" s="35"/>
    </row>
    <row r="145" spans="1:13" x14ac:dyDescent="0.25">
      <c r="A145" s="630"/>
      <c r="B145" s="724"/>
      <c r="C145" s="29">
        <v>2017</v>
      </c>
      <c r="D145" s="36"/>
      <c r="E145" s="37"/>
      <c r="F145" s="37"/>
      <c r="G145" s="171">
        <f t="shared" si="17"/>
        <v>0</v>
      </c>
      <c r="H145" s="39"/>
      <c r="I145" s="37"/>
      <c r="J145" s="37"/>
      <c r="K145" s="37"/>
      <c r="L145" s="40"/>
    </row>
    <row r="146" spans="1:13" x14ac:dyDescent="0.25">
      <c r="A146" s="630"/>
      <c r="B146" s="724"/>
      <c r="C146" s="29">
        <v>2018</v>
      </c>
      <c r="D146" s="30"/>
      <c r="E146" s="31"/>
      <c r="F146" s="31"/>
      <c r="G146" s="171">
        <f t="shared" si="17"/>
        <v>0</v>
      </c>
      <c r="H146" s="34"/>
      <c r="I146" s="31"/>
      <c r="J146" s="31"/>
      <c r="K146" s="31"/>
      <c r="L146" s="35"/>
    </row>
    <row r="147" spans="1:13" x14ac:dyDescent="0.25">
      <c r="A147" s="630"/>
      <c r="B147" s="724"/>
      <c r="C147" s="29">
        <v>2019</v>
      </c>
      <c r="D147" s="30"/>
      <c r="E147" s="31"/>
      <c r="F147" s="31"/>
      <c r="G147" s="171">
        <f t="shared" si="17"/>
        <v>0</v>
      </c>
      <c r="H147" s="34"/>
      <c r="I147" s="31"/>
      <c r="J147" s="31"/>
      <c r="K147" s="31"/>
      <c r="L147" s="35"/>
    </row>
    <row r="148" spans="1:13" x14ac:dyDescent="0.25">
      <c r="A148" s="630"/>
      <c r="B148" s="724"/>
      <c r="C148" s="29">
        <v>2020</v>
      </c>
      <c r="D148" s="30">
        <v>105</v>
      </c>
      <c r="E148" s="31">
        <v>112</v>
      </c>
      <c r="F148" s="31">
        <v>70</v>
      </c>
      <c r="G148" s="171">
        <f t="shared" si="17"/>
        <v>287</v>
      </c>
      <c r="H148" s="34"/>
      <c r="I148" s="31"/>
      <c r="J148" s="31">
        <v>43</v>
      </c>
      <c r="K148" s="31"/>
      <c r="L148" s="35">
        <v>244</v>
      </c>
    </row>
    <row r="149" spans="1:13" ht="83.25" customHeight="1" thickBot="1" x14ac:dyDescent="0.3">
      <c r="A149" s="647"/>
      <c r="B149" s="726"/>
      <c r="C149" s="41" t="s">
        <v>13</v>
      </c>
      <c r="D149" s="42">
        <f t="shared" ref="D149:L149" si="18">SUM(D142:D148)</f>
        <v>105</v>
      </c>
      <c r="E149" s="43">
        <f t="shared" si="18"/>
        <v>112</v>
      </c>
      <c r="F149" s="43">
        <f t="shared" si="18"/>
        <v>70</v>
      </c>
      <c r="G149" s="45">
        <f t="shared" si="18"/>
        <v>287</v>
      </c>
      <c r="H149" s="46">
        <f t="shared" si="18"/>
        <v>0</v>
      </c>
      <c r="I149" s="43">
        <f t="shared" si="18"/>
        <v>0</v>
      </c>
      <c r="J149" s="43">
        <f t="shared" si="18"/>
        <v>43</v>
      </c>
      <c r="K149" s="43">
        <f t="shared" si="18"/>
        <v>0</v>
      </c>
      <c r="L149" s="47">
        <f t="shared" si="18"/>
        <v>244</v>
      </c>
      <c r="M149" s="516"/>
    </row>
    <row r="150" spans="1:13" x14ac:dyDescent="0.25">
      <c r="B150" s="9"/>
    </row>
    <row r="151" spans="1:13" x14ac:dyDescent="0.25">
      <c r="B151" s="9"/>
    </row>
    <row r="152" spans="1:13" ht="21" x14ac:dyDescent="0.35">
      <c r="A152" s="172" t="s">
        <v>95</v>
      </c>
      <c r="B152" s="55"/>
      <c r="C152" s="54"/>
      <c r="D152" s="56"/>
      <c r="E152" s="56"/>
      <c r="F152" s="56"/>
      <c r="G152" s="56"/>
      <c r="H152" s="56"/>
      <c r="I152" s="56"/>
      <c r="J152" s="56"/>
      <c r="K152" s="56"/>
      <c r="L152" s="56"/>
    </row>
    <row r="153" spans="1:13" ht="15.75" thickBot="1" x14ac:dyDescent="0.3">
      <c r="A153" s="75"/>
      <c r="B153" s="76"/>
    </row>
    <row r="154" spans="1:13" s="10" customFormat="1" ht="65.25" x14ac:dyDescent="0.3">
      <c r="A154" s="173" t="s">
        <v>96</v>
      </c>
      <c r="B154" s="174" t="s">
        <v>97</v>
      </c>
      <c r="C154" s="175" t="s">
        <v>98</v>
      </c>
      <c r="D154" s="176" t="s">
        <v>99</v>
      </c>
      <c r="E154" s="177" t="s">
        <v>100</v>
      </c>
      <c r="F154" s="177" t="s">
        <v>101</v>
      </c>
      <c r="G154" s="178" t="s">
        <v>102</v>
      </c>
    </row>
    <row r="155" spans="1:13" ht="15" customHeight="1" x14ac:dyDescent="0.25">
      <c r="A155" s="623" t="s">
        <v>21</v>
      </c>
      <c r="B155" s="624"/>
      <c r="C155" s="29">
        <v>2014</v>
      </c>
      <c r="D155" s="30"/>
      <c r="E155" s="31"/>
      <c r="F155" s="31"/>
      <c r="G155" s="35"/>
    </row>
    <row r="156" spans="1:13" x14ac:dyDescent="0.25">
      <c r="A156" s="623"/>
      <c r="B156" s="624"/>
      <c r="C156" s="29">
        <v>2015</v>
      </c>
      <c r="D156" s="30"/>
      <c r="E156" s="31"/>
      <c r="F156" s="31"/>
      <c r="G156" s="35"/>
    </row>
    <row r="157" spans="1:13" x14ac:dyDescent="0.25">
      <c r="A157" s="623"/>
      <c r="B157" s="624"/>
      <c r="C157" s="29">
        <v>2016</v>
      </c>
      <c r="D157" s="30"/>
      <c r="E157" s="31"/>
      <c r="F157" s="31"/>
      <c r="G157" s="35"/>
    </row>
    <row r="158" spans="1:13" x14ac:dyDescent="0.25">
      <c r="A158" s="623"/>
      <c r="B158" s="624"/>
      <c r="C158" s="29">
        <v>2017</v>
      </c>
      <c r="D158" s="36"/>
      <c r="E158" s="37"/>
      <c r="F158" s="37"/>
      <c r="G158" s="40"/>
    </row>
    <row r="159" spans="1:13" x14ac:dyDescent="0.25">
      <c r="A159" s="623"/>
      <c r="B159" s="624"/>
      <c r="C159" s="29">
        <v>2018</v>
      </c>
      <c r="D159" s="30"/>
      <c r="E159" s="31"/>
      <c r="F159" s="31"/>
      <c r="G159" s="35"/>
    </row>
    <row r="160" spans="1:13" x14ac:dyDescent="0.25">
      <c r="A160" s="623"/>
      <c r="B160" s="624"/>
      <c r="C160" s="29">
        <v>2019</v>
      </c>
      <c r="D160" s="30"/>
      <c r="E160" s="31"/>
      <c r="F160" s="31"/>
      <c r="G160" s="35"/>
    </row>
    <row r="161" spans="1:9" x14ac:dyDescent="0.25">
      <c r="A161" s="623"/>
      <c r="B161" s="624"/>
      <c r="C161" s="29">
        <v>2020</v>
      </c>
      <c r="D161" s="179"/>
      <c r="E161" s="180"/>
      <c r="F161" s="180"/>
      <c r="G161" s="181"/>
    </row>
    <row r="162" spans="1:9" ht="15.75" thickBot="1" x14ac:dyDescent="0.3">
      <c r="A162" s="625"/>
      <c r="B162" s="626"/>
      <c r="C162" s="41" t="s">
        <v>13</v>
      </c>
      <c r="D162" s="42">
        <f>SUM(D155:D161)</f>
        <v>0</v>
      </c>
      <c r="E162" s="42">
        <f t="shared" ref="E162:G162" si="19">SUM(E155:E161)</f>
        <v>0</v>
      </c>
      <c r="F162" s="42">
        <f t="shared" si="19"/>
        <v>0</v>
      </c>
      <c r="G162" s="47">
        <f t="shared" si="19"/>
        <v>0</v>
      </c>
    </row>
    <row r="163" spans="1:9" x14ac:dyDescent="0.25">
      <c r="B163" s="9"/>
    </row>
    <row r="164" spans="1:9" ht="15.75" thickBot="1" x14ac:dyDescent="0.3">
      <c r="B164" s="9"/>
    </row>
    <row r="165" spans="1:9" ht="18.75" x14ac:dyDescent="0.3">
      <c r="A165" s="182" t="s">
        <v>103</v>
      </c>
      <c r="B165" s="183" t="s">
        <v>104</v>
      </c>
      <c r="C165" s="184">
        <v>2014</v>
      </c>
      <c r="D165" s="184">
        <v>2015</v>
      </c>
      <c r="E165" s="184">
        <v>2016</v>
      </c>
      <c r="F165" s="184">
        <v>2017</v>
      </c>
      <c r="G165" s="184">
        <v>2018</v>
      </c>
      <c r="H165" s="184">
        <v>2019</v>
      </c>
      <c r="I165" s="185">
        <v>2020</v>
      </c>
    </row>
    <row r="166" spans="1:9" ht="14.1" customHeight="1" x14ac:dyDescent="0.25">
      <c r="A166" s="186" t="s">
        <v>105</v>
      </c>
      <c r="B166" s="187"/>
      <c r="C166" s="188">
        <f>SUM(C167:C169)</f>
        <v>0</v>
      </c>
      <c r="D166" s="188">
        <f t="shared" ref="D166:I166" si="20">SUM(D167:D169)</f>
        <v>0</v>
      </c>
      <c r="E166" s="188">
        <f t="shared" si="20"/>
        <v>0</v>
      </c>
      <c r="F166" s="188">
        <f t="shared" si="20"/>
        <v>0</v>
      </c>
      <c r="G166" s="188">
        <f t="shared" si="20"/>
        <v>0</v>
      </c>
      <c r="H166" s="188">
        <f t="shared" si="20"/>
        <v>0</v>
      </c>
      <c r="I166" s="250">
        <f t="shared" si="20"/>
        <v>207096.11000000002</v>
      </c>
    </row>
    <row r="167" spans="1:9" ht="15.75" x14ac:dyDescent="0.25">
      <c r="A167" s="190" t="s">
        <v>106</v>
      </c>
      <c r="B167" s="191"/>
      <c r="C167" s="65"/>
      <c r="D167" s="65"/>
      <c r="E167" s="65"/>
      <c r="F167" s="69"/>
      <c r="G167" s="65"/>
      <c r="H167" s="65"/>
      <c r="I167" s="251">
        <v>207096.11000000002</v>
      </c>
    </row>
    <row r="168" spans="1:9" ht="15.75" x14ac:dyDescent="0.25">
      <c r="A168" s="190" t="s">
        <v>107</v>
      </c>
      <c r="B168" s="191"/>
      <c r="C168" s="65"/>
      <c r="D168" s="65"/>
      <c r="E168" s="65"/>
      <c r="F168" s="69"/>
      <c r="G168" s="65"/>
      <c r="H168" s="65"/>
      <c r="I168" s="251"/>
    </row>
    <row r="169" spans="1:9" ht="15.75" x14ac:dyDescent="0.25">
      <c r="A169" s="190" t="s">
        <v>108</v>
      </c>
      <c r="B169" s="191"/>
      <c r="C169" s="65"/>
      <c r="D169" s="65"/>
      <c r="E169" s="65"/>
      <c r="F169" s="69"/>
      <c r="G169" s="65"/>
      <c r="H169" s="65"/>
      <c r="I169" s="251"/>
    </row>
    <row r="170" spans="1:9" ht="31.5" x14ac:dyDescent="0.25">
      <c r="A170" s="186" t="s">
        <v>109</v>
      </c>
      <c r="B170" s="191"/>
      <c r="C170" s="65"/>
      <c r="D170" s="65"/>
      <c r="E170" s="65"/>
      <c r="F170" s="69"/>
      <c r="G170" s="65"/>
      <c r="H170" s="65"/>
      <c r="I170" s="251">
        <v>175177.46000000005</v>
      </c>
    </row>
    <row r="171" spans="1:9" ht="16.5" thickBot="1" x14ac:dyDescent="0.3">
      <c r="A171" s="195" t="s">
        <v>110</v>
      </c>
      <c r="B171" s="196"/>
      <c r="C171" s="197">
        <f t="shared" ref="C171:I171" si="21">C166+C170</f>
        <v>0</v>
      </c>
      <c r="D171" s="197">
        <f t="shared" si="21"/>
        <v>0</v>
      </c>
      <c r="E171" s="197">
        <f t="shared" si="21"/>
        <v>0</v>
      </c>
      <c r="F171" s="197">
        <f t="shared" si="21"/>
        <v>0</v>
      </c>
      <c r="G171" s="197">
        <f t="shared" si="21"/>
        <v>0</v>
      </c>
      <c r="H171" s="197">
        <f t="shared" si="21"/>
        <v>0</v>
      </c>
      <c r="I171" s="252">
        <f t="shared" si="21"/>
        <v>382273.57000000007</v>
      </c>
    </row>
  </sheetData>
  <mergeCells count="52">
    <mergeCell ref="A142:A149"/>
    <mergeCell ref="B142:B149"/>
    <mergeCell ref="A155:B162"/>
    <mergeCell ref="I129:O129"/>
    <mergeCell ref="A131:A138"/>
    <mergeCell ref="B131:B138"/>
    <mergeCell ref="A140:A141"/>
    <mergeCell ref="B140:B141"/>
    <mergeCell ref="C140:C141"/>
    <mergeCell ref="D140:G140"/>
    <mergeCell ref="H140:L140"/>
    <mergeCell ref="C106:C107"/>
    <mergeCell ref="A108:B115"/>
    <mergeCell ref="A118:B125"/>
    <mergeCell ref="A129:A130"/>
    <mergeCell ref="B129:B130"/>
    <mergeCell ref="C129:C130"/>
    <mergeCell ref="A85:B92"/>
    <mergeCell ref="A94:A95"/>
    <mergeCell ref="B94:B95"/>
    <mergeCell ref="A96:B102"/>
    <mergeCell ref="A106:A107"/>
    <mergeCell ref="B106:B107"/>
    <mergeCell ref="D72:D73"/>
    <mergeCell ref="A74:B81"/>
    <mergeCell ref="A83:A84"/>
    <mergeCell ref="B83:B84"/>
    <mergeCell ref="C83:C84"/>
    <mergeCell ref="D83:D84"/>
    <mergeCell ref="A72:A73"/>
    <mergeCell ref="B72:B73"/>
    <mergeCell ref="C72:C73"/>
    <mergeCell ref="A50:B57"/>
    <mergeCell ref="A61:A62"/>
    <mergeCell ref="B61:B62"/>
    <mergeCell ref="C61:C62"/>
    <mergeCell ref="A63:B70"/>
    <mergeCell ref="D34:D35"/>
    <mergeCell ref="A36:A43"/>
    <mergeCell ref="B36:B43"/>
    <mergeCell ref="A48:A49"/>
    <mergeCell ref="B48:B49"/>
    <mergeCell ref="C48:C49"/>
    <mergeCell ref="D48:D49"/>
    <mergeCell ref="A34:A35"/>
    <mergeCell ref="B34:B35"/>
    <mergeCell ref="C34:C35"/>
    <mergeCell ref="B10:B11"/>
    <mergeCell ref="C10:C11"/>
    <mergeCell ref="A12:A19"/>
    <mergeCell ref="C21:C22"/>
    <mergeCell ref="A23:B30"/>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S171"/>
  <sheetViews>
    <sheetView topLeftCell="C1" workbookViewId="0">
      <selection activeCell="K144" sqref="K144"/>
    </sheetView>
  </sheetViews>
  <sheetFormatPr defaultColWidth="8.7109375" defaultRowHeight="15" x14ac:dyDescent="0.25"/>
  <cols>
    <col min="1" max="1" width="87.28515625" customWidth="1"/>
    <col min="2" max="2" width="29.42578125" customWidth="1"/>
    <col min="3" max="3" width="15.7109375" customWidth="1"/>
    <col min="4" max="4" width="16.28515625" customWidth="1"/>
    <col min="5" max="5" width="15.28515625" customWidth="1"/>
    <col min="6" max="6" width="18.42578125" customWidth="1"/>
    <col min="7" max="7" width="15.7109375" customWidth="1"/>
    <col min="8" max="8" width="16" customWidth="1"/>
    <col min="9" max="9" width="16.42578125" customWidth="1"/>
    <col min="10" max="10" width="17" customWidth="1"/>
    <col min="11" max="11" width="16.7109375" customWidth="1"/>
    <col min="12" max="12" width="17" customWidth="1"/>
    <col min="13" max="13" width="15.42578125" customWidth="1"/>
    <col min="14" max="14" width="14.7109375" customWidth="1"/>
    <col min="15" max="15" width="13.28515625" customWidth="1"/>
    <col min="16" max="17" width="11.7109375" customWidth="1"/>
    <col min="18" max="18" width="12" customWidth="1"/>
  </cols>
  <sheetData>
    <row r="1" spans="1:17" s="1" customFormat="1" ht="31.5" x14ac:dyDescent="0.5">
      <c r="A1" s="1" t="s">
        <v>0</v>
      </c>
    </row>
    <row r="2" spans="1:17" s="2" customFormat="1" ht="15.75" x14ac:dyDescent="0.25"/>
    <row r="3" spans="1:17" s="2" customFormat="1" ht="15.75" x14ac:dyDescent="0.25">
      <c r="A3" s="3" t="s">
        <v>1</v>
      </c>
    </row>
    <row r="4" spans="1:17" s="2" customFormat="1" ht="15.75" x14ac:dyDescent="0.25">
      <c r="A4" s="4" t="s">
        <v>379</v>
      </c>
    </row>
    <row r="5" spans="1:17" s="2" customFormat="1" ht="15.75" x14ac:dyDescent="0.25">
      <c r="A5" s="5" t="s">
        <v>2</v>
      </c>
    </row>
    <row r="6" spans="1:17" s="2" customFormat="1" ht="15.75" x14ac:dyDescent="0.25"/>
    <row r="8" spans="1:17" ht="21" x14ac:dyDescent="0.35">
      <c r="A8" s="6" t="s">
        <v>3</v>
      </c>
      <c r="B8" s="7"/>
      <c r="C8" s="8"/>
      <c r="D8" s="8"/>
      <c r="E8" s="8"/>
      <c r="F8" s="8"/>
      <c r="G8" s="8"/>
      <c r="H8" s="8"/>
      <c r="I8" s="8"/>
      <c r="J8" s="8"/>
      <c r="K8" s="8"/>
      <c r="L8" s="8"/>
      <c r="M8" s="8"/>
      <c r="N8" s="8"/>
    </row>
    <row r="9" spans="1:17" ht="15.75" thickBot="1" x14ac:dyDescent="0.3">
      <c r="B9" s="9"/>
      <c r="O9" s="10"/>
      <c r="P9" s="10"/>
    </row>
    <row r="10" spans="1:17" s="10" customFormat="1" ht="18.75" x14ac:dyDescent="0.3">
      <c r="A10" s="11"/>
      <c r="B10" s="690" t="s">
        <v>4</v>
      </c>
      <c r="C10" s="692" t="s">
        <v>5</v>
      </c>
      <c r="D10" s="12"/>
      <c r="E10" s="13"/>
      <c r="F10" s="14" t="s">
        <v>6</v>
      </c>
      <c r="G10" s="15"/>
      <c r="H10" s="16"/>
      <c r="I10" s="17" t="s">
        <v>7</v>
      </c>
      <c r="J10" s="13"/>
      <c r="K10" s="13"/>
      <c r="L10" s="13"/>
      <c r="M10" s="13"/>
      <c r="N10" s="13"/>
      <c r="O10" s="18"/>
    </row>
    <row r="11" spans="1:17" s="10" customFormat="1" ht="90" customHeight="1" x14ac:dyDescent="0.3">
      <c r="A11" s="19" t="s">
        <v>8</v>
      </c>
      <c r="B11" s="691"/>
      <c r="C11" s="693"/>
      <c r="D11" s="20" t="s">
        <v>9</v>
      </c>
      <c r="E11" s="21" t="s">
        <v>10</v>
      </c>
      <c r="F11" s="22" t="s">
        <v>11</v>
      </c>
      <c r="G11" s="23" t="s">
        <v>12</v>
      </c>
      <c r="H11" s="24" t="s">
        <v>13</v>
      </c>
      <c r="I11" s="25" t="s">
        <v>14</v>
      </c>
      <c r="J11" s="26" t="s">
        <v>15</v>
      </c>
      <c r="K11" s="26" t="s">
        <v>16</v>
      </c>
      <c r="L11" s="27" t="s">
        <v>17</v>
      </c>
      <c r="M11" s="27" t="s">
        <v>18</v>
      </c>
      <c r="N11" s="27" t="s">
        <v>19</v>
      </c>
      <c r="O11" s="28" t="s">
        <v>20</v>
      </c>
    </row>
    <row r="12" spans="1:17" ht="15" customHeight="1" x14ac:dyDescent="0.25">
      <c r="A12" s="630" t="s">
        <v>380</v>
      </c>
      <c r="B12" s="840"/>
      <c r="C12" s="29">
        <v>2014</v>
      </c>
      <c r="D12" s="30"/>
      <c r="E12" s="31"/>
      <c r="F12" s="31"/>
      <c r="G12" s="32"/>
      <c r="H12" s="33">
        <f>SUM(D12:G12)</f>
        <v>0</v>
      </c>
      <c r="I12" s="34"/>
      <c r="J12" s="31"/>
      <c r="K12" s="31"/>
      <c r="L12" s="31"/>
      <c r="M12" s="31"/>
      <c r="N12" s="31"/>
      <c r="O12" s="35"/>
      <c r="P12" s="10"/>
      <c r="Q12" s="10"/>
    </row>
    <row r="13" spans="1:17" x14ac:dyDescent="0.25">
      <c r="A13" s="841"/>
      <c r="B13" s="840"/>
      <c r="C13" s="29">
        <v>2015</v>
      </c>
      <c r="D13" s="30"/>
      <c r="E13" s="31"/>
      <c r="F13" s="31"/>
      <c r="G13" s="32"/>
      <c r="H13" s="33">
        <f t="shared" ref="H13:H17" si="0">SUM(D13:G13)</f>
        <v>0</v>
      </c>
      <c r="I13" s="34"/>
      <c r="J13" s="31"/>
      <c r="K13" s="31"/>
      <c r="L13" s="31"/>
      <c r="M13" s="31"/>
      <c r="N13" s="31"/>
      <c r="O13" s="35"/>
      <c r="P13" s="10"/>
      <c r="Q13" s="10"/>
    </row>
    <row r="14" spans="1:17" x14ac:dyDescent="0.25">
      <c r="A14" s="841"/>
      <c r="B14" s="840"/>
      <c r="C14" s="29">
        <v>2016</v>
      </c>
      <c r="D14" s="30"/>
      <c r="E14" s="31"/>
      <c r="F14" s="31"/>
      <c r="G14" s="32"/>
      <c r="H14" s="33">
        <f t="shared" si="0"/>
        <v>0</v>
      </c>
      <c r="I14" s="34"/>
      <c r="J14" s="31"/>
      <c r="K14" s="31"/>
      <c r="L14" s="31"/>
      <c r="M14" s="31"/>
      <c r="N14" s="31"/>
      <c r="O14" s="35"/>
      <c r="P14" s="10"/>
      <c r="Q14" s="10"/>
    </row>
    <row r="15" spans="1:17" x14ac:dyDescent="0.25">
      <c r="A15" s="841"/>
      <c r="B15" s="840"/>
      <c r="C15" s="29">
        <v>2017</v>
      </c>
      <c r="D15" s="36"/>
      <c r="E15" s="37"/>
      <c r="F15" s="37"/>
      <c r="G15" s="38"/>
      <c r="H15" s="33">
        <f t="shared" si="0"/>
        <v>0</v>
      </c>
      <c r="I15" s="39"/>
      <c r="J15" s="37"/>
      <c r="K15" s="37"/>
      <c r="L15" s="37"/>
      <c r="M15" s="37"/>
      <c r="N15" s="37"/>
      <c r="O15" s="40"/>
      <c r="P15" s="10"/>
      <c r="Q15" s="10"/>
    </row>
    <row r="16" spans="1:17" x14ac:dyDescent="0.25">
      <c r="A16" s="841"/>
      <c r="B16" s="840"/>
      <c r="C16" s="29">
        <v>2018</v>
      </c>
      <c r="D16" s="30"/>
      <c r="E16" s="31"/>
      <c r="F16" s="31"/>
      <c r="G16" s="32"/>
      <c r="H16" s="33">
        <f t="shared" si="0"/>
        <v>0</v>
      </c>
      <c r="I16" s="34"/>
      <c r="J16" s="31"/>
      <c r="K16" s="31"/>
      <c r="L16" s="31"/>
      <c r="M16" s="31"/>
      <c r="N16" s="31"/>
      <c r="O16" s="35"/>
      <c r="P16" s="10"/>
      <c r="Q16" s="10"/>
    </row>
    <row r="17" spans="1:17" x14ac:dyDescent="0.25">
      <c r="A17" s="841"/>
      <c r="B17" s="840"/>
      <c r="C17" s="29">
        <v>2019</v>
      </c>
      <c r="D17" s="30"/>
      <c r="E17" s="31"/>
      <c r="F17" s="31"/>
      <c r="G17" s="32"/>
      <c r="H17" s="33">
        <f t="shared" si="0"/>
        <v>0</v>
      </c>
      <c r="I17" s="34"/>
      <c r="J17" s="31"/>
      <c r="K17" s="31"/>
      <c r="L17" s="31"/>
      <c r="M17" s="31"/>
      <c r="N17" s="31"/>
      <c r="O17" s="35"/>
      <c r="P17" s="10"/>
      <c r="Q17" s="10"/>
    </row>
    <row r="18" spans="1:17" x14ac:dyDescent="0.25">
      <c r="A18" s="841"/>
      <c r="B18" s="840"/>
      <c r="C18" s="29">
        <v>2020</v>
      </c>
      <c r="D18" s="30">
        <v>6</v>
      </c>
      <c r="E18" s="31"/>
      <c r="F18" s="31"/>
      <c r="G18" s="32"/>
      <c r="H18" s="33">
        <v>6</v>
      </c>
      <c r="I18" s="34">
        <v>6</v>
      </c>
      <c r="J18" s="31"/>
      <c r="K18" s="31"/>
      <c r="L18" s="31"/>
      <c r="M18" s="31"/>
      <c r="N18" s="31"/>
      <c r="O18" s="35"/>
      <c r="P18" s="10"/>
      <c r="Q18" s="10"/>
    </row>
    <row r="19" spans="1:17" ht="77.25" customHeight="1" thickBot="1" x14ac:dyDescent="0.3">
      <c r="A19" s="842"/>
      <c r="B19" s="843"/>
      <c r="C19" s="41" t="s">
        <v>13</v>
      </c>
      <c r="D19" s="42">
        <v>6</v>
      </c>
      <c r="E19" s="43">
        <f>SUM(E12:E18)</f>
        <v>0</v>
      </c>
      <c r="F19" s="43">
        <f>SUM(F12:F18)</f>
        <v>0</v>
      </c>
      <c r="G19" s="43">
        <f t="shared" ref="G19:H19" si="1">SUM(G12:G18)</f>
        <v>0</v>
      </c>
      <c r="H19" s="43">
        <f t="shared" si="1"/>
        <v>6</v>
      </c>
      <c r="I19" s="43">
        <v>6</v>
      </c>
      <c r="J19" s="46">
        <f t="shared" ref="J19:O19" si="2">SUM(J12:J18)</f>
        <v>0</v>
      </c>
      <c r="K19" s="43">
        <f t="shared" si="2"/>
        <v>0</v>
      </c>
      <c r="L19" s="43">
        <f t="shared" si="2"/>
        <v>0</v>
      </c>
      <c r="M19" s="43">
        <f t="shared" si="2"/>
        <v>0</v>
      </c>
      <c r="N19" s="43">
        <f t="shared" si="2"/>
        <v>0</v>
      </c>
      <c r="O19" s="47">
        <f t="shared" si="2"/>
        <v>0</v>
      </c>
      <c r="P19" s="10"/>
      <c r="Q19" s="10"/>
    </row>
    <row r="20" spans="1:17" ht="15.75" thickBot="1" x14ac:dyDescent="0.3">
      <c r="B20" s="9"/>
      <c r="D20" s="48"/>
      <c r="O20" s="10"/>
      <c r="P20" s="10"/>
    </row>
    <row r="21" spans="1:17" s="10" customFormat="1" ht="18.75" x14ac:dyDescent="0.3">
      <c r="A21" s="11"/>
      <c r="B21" s="49"/>
      <c r="C21" s="692" t="s">
        <v>5</v>
      </c>
      <c r="D21" s="12"/>
      <c r="E21" s="13"/>
      <c r="F21" s="14" t="s">
        <v>6</v>
      </c>
      <c r="G21" s="15"/>
      <c r="H21" s="16"/>
    </row>
    <row r="22" spans="1:17" s="10" customFormat="1" ht="44.25" customHeight="1" x14ac:dyDescent="0.3">
      <c r="A22" s="50" t="s">
        <v>22</v>
      </c>
      <c r="B22" s="509" t="s">
        <v>23</v>
      </c>
      <c r="C22" s="693"/>
      <c r="D22" s="20" t="s">
        <v>9</v>
      </c>
      <c r="E22" s="22" t="s">
        <v>10</v>
      </c>
      <c r="F22" s="22" t="s">
        <v>11</v>
      </c>
      <c r="G22" s="23" t="s">
        <v>12</v>
      </c>
      <c r="H22" s="24" t="s">
        <v>13</v>
      </c>
    </row>
    <row r="23" spans="1:17" ht="15" customHeight="1" x14ac:dyDescent="0.25">
      <c r="A23" s="630" t="s">
        <v>381</v>
      </c>
      <c r="B23" s="646"/>
      <c r="C23" s="29">
        <v>2014</v>
      </c>
      <c r="D23" s="30"/>
      <c r="E23" s="31"/>
      <c r="F23" s="31"/>
      <c r="G23" s="32"/>
      <c r="H23" s="33">
        <f>SUM(D23:G23)</f>
        <v>0</v>
      </c>
    </row>
    <row r="24" spans="1:17" x14ac:dyDescent="0.25">
      <c r="A24" s="630"/>
      <c r="B24" s="646"/>
      <c r="C24" s="29">
        <v>2015</v>
      </c>
      <c r="D24" s="30"/>
      <c r="E24" s="31"/>
      <c r="F24" s="31"/>
      <c r="G24" s="32"/>
      <c r="H24" s="33">
        <f t="shared" ref="H24:H29" si="3">SUM(D24:G24)</f>
        <v>0</v>
      </c>
    </row>
    <row r="25" spans="1:17" x14ac:dyDescent="0.25">
      <c r="A25" s="630"/>
      <c r="B25" s="646"/>
      <c r="C25" s="29">
        <v>2016</v>
      </c>
      <c r="D25" s="30"/>
      <c r="E25" s="31"/>
      <c r="F25" s="31"/>
      <c r="G25" s="32"/>
      <c r="H25" s="33">
        <f t="shared" si="3"/>
        <v>0</v>
      </c>
    </row>
    <row r="26" spans="1:17" x14ac:dyDescent="0.25">
      <c r="A26" s="630"/>
      <c r="B26" s="646"/>
      <c r="C26" s="29">
        <v>2017</v>
      </c>
      <c r="D26" s="36"/>
      <c r="E26" s="37"/>
      <c r="F26" s="37"/>
      <c r="G26" s="38"/>
      <c r="H26" s="33">
        <f t="shared" si="3"/>
        <v>0</v>
      </c>
    </row>
    <row r="27" spans="1:17" x14ac:dyDescent="0.25">
      <c r="A27" s="630"/>
      <c r="B27" s="646"/>
      <c r="C27" s="29">
        <v>2018</v>
      </c>
      <c r="D27" s="30"/>
      <c r="E27" s="31"/>
      <c r="F27" s="31"/>
      <c r="G27" s="32"/>
      <c r="H27" s="33">
        <f t="shared" si="3"/>
        <v>0</v>
      </c>
    </row>
    <row r="28" spans="1:17" x14ac:dyDescent="0.25">
      <c r="A28" s="630"/>
      <c r="B28" s="646"/>
      <c r="C28" s="29">
        <v>2019</v>
      </c>
      <c r="D28" s="30"/>
      <c r="E28" s="31"/>
      <c r="F28" s="31"/>
      <c r="G28" s="32"/>
      <c r="H28" s="33">
        <f t="shared" si="3"/>
        <v>0</v>
      </c>
    </row>
    <row r="29" spans="1:17" x14ac:dyDescent="0.25">
      <c r="A29" s="630"/>
      <c r="B29" s="646"/>
      <c r="C29" s="29">
        <v>2020</v>
      </c>
      <c r="D29" s="30">
        <v>740</v>
      </c>
      <c r="E29" s="31"/>
      <c r="F29" s="31"/>
      <c r="G29" s="32"/>
      <c r="H29" s="33">
        <f t="shared" si="3"/>
        <v>740</v>
      </c>
    </row>
    <row r="30" spans="1:17" ht="24" customHeight="1" thickBot="1" x14ac:dyDescent="0.3">
      <c r="A30" s="647"/>
      <c r="B30" s="648"/>
      <c r="C30" s="41" t="s">
        <v>13</v>
      </c>
      <c r="D30" s="42">
        <f>SUM(D23:D29)</f>
        <v>740</v>
      </c>
      <c r="E30" s="43">
        <f>SUM(E23:E29)</f>
        <v>0</v>
      </c>
      <c r="F30" s="43">
        <f>SUM(F23:F29)</f>
        <v>0</v>
      </c>
      <c r="G30" s="43">
        <f>SUM(G23:G29)</f>
        <v>0</v>
      </c>
      <c r="H30" s="45">
        <f t="shared" ref="H30" si="4">SUM(D30:F30)</f>
        <v>740</v>
      </c>
    </row>
    <row r="31" spans="1:17" x14ac:dyDescent="0.25">
      <c r="A31" s="52"/>
      <c r="B31" s="53"/>
      <c r="D31" s="48"/>
    </row>
    <row r="32" spans="1:17" ht="21" x14ac:dyDescent="0.35">
      <c r="A32" s="54" t="s">
        <v>24</v>
      </c>
      <c r="B32" s="55"/>
      <c r="C32" s="54"/>
      <c r="D32" s="56"/>
      <c r="E32" s="56"/>
      <c r="F32" s="56"/>
      <c r="G32" s="56"/>
      <c r="H32" s="56"/>
      <c r="I32" s="56"/>
      <c r="J32" s="56"/>
      <c r="K32" s="56"/>
      <c r="L32" s="56"/>
      <c r="M32" s="56"/>
      <c r="N32" s="56"/>
      <c r="O32" s="56"/>
    </row>
    <row r="33" spans="1:13" ht="15.75" thickBot="1" x14ac:dyDescent="0.3">
      <c r="B33" s="9"/>
    </row>
    <row r="34" spans="1:13" ht="21" customHeight="1" x14ac:dyDescent="0.25">
      <c r="A34" s="684" t="s">
        <v>25</v>
      </c>
      <c r="B34" s="686" t="s">
        <v>26</v>
      </c>
      <c r="C34" s="688" t="s">
        <v>5</v>
      </c>
      <c r="D34" s="670" t="s">
        <v>27</v>
      </c>
      <c r="E34" s="57" t="s">
        <v>7</v>
      </c>
      <c r="F34" s="58"/>
      <c r="G34" s="58"/>
      <c r="H34" s="58"/>
      <c r="I34" s="58"/>
      <c r="J34" s="58"/>
      <c r="K34" s="59"/>
    </row>
    <row r="35" spans="1:13" ht="98.25" customHeight="1" x14ac:dyDescent="0.25">
      <c r="A35" s="685"/>
      <c r="B35" s="687"/>
      <c r="C35" s="689"/>
      <c r="D35" s="671"/>
      <c r="E35" s="60" t="s">
        <v>14</v>
      </c>
      <c r="F35" s="61" t="s">
        <v>15</v>
      </c>
      <c r="G35" s="61" t="s">
        <v>16</v>
      </c>
      <c r="H35" s="62" t="s">
        <v>17</v>
      </c>
      <c r="I35" s="62" t="s">
        <v>28</v>
      </c>
      <c r="J35" s="63" t="s">
        <v>19</v>
      </c>
      <c r="K35" s="64" t="s">
        <v>20</v>
      </c>
    </row>
    <row r="36" spans="1:13" ht="15" customHeight="1" x14ac:dyDescent="0.25">
      <c r="A36" s="623" t="s">
        <v>382</v>
      </c>
      <c r="B36" s="624"/>
      <c r="C36" s="29">
        <v>2014</v>
      </c>
      <c r="D36" s="65"/>
      <c r="E36" s="66"/>
      <c r="F36" s="67"/>
      <c r="G36" s="67"/>
      <c r="H36" s="67"/>
      <c r="I36" s="67"/>
      <c r="J36" s="67"/>
      <c r="K36" s="68"/>
    </row>
    <row r="37" spans="1:13" x14ac:dyDescent="0.25">
      <c r="A37" s="623"/>
      <c r="B37" s="624"/>
      <c r="C37" s="29">
        <v>2015</v>
      </c>
      <c r="D37" s="65"/>
      <c r="E37" s="34"/>
      <c r="F37" s="31"/>
      <c r="G37" s="31"/>
      <c r="H37" s="31"/>
      <c r="I37" s="31"/>
      <c r="J37" s="31"/>
      <c r="K37" s="35"/>
    </row>
    <row r="38" spans="1:13" x14ac:dyDescent="0.25">
      <c r="A38" s="623"/>
      <c r="B38" s="624"/>
      <c r="C38" s="29">
        <v>2016</v>
      </c>
      <c r="D38" s="65"/>
      <c r="E38" s="34"/>
      <c r="F38" s="31"/>
      <c r="G38" s="31"/>
      <c r="H38" s="31"/>
      <c r="I38" s="31"/>
      <c r="J38" s="31"/>
      <c r="K38" s="35"/>
    </row>
    <row r="39" spans="1:13" x14ac:dyDescent="0.25">
      <c r="A39" s="623"/>
      <c r="B39" s="624"/>
      <c r="C39" s="29">
        <v>2017</v>
      </c>
      <c r="D39" s="69"/>
      <c r="E39" s="39"/>
      <c r="F39" s="37"/>
      <c r="G39" s="37"/>
      <c r="H39" s="37"/>
      <c r="I39" s="37"/>
      <c r="J39" s="37"/>
      <c r="K39" s="40"/>
    </row>
    <row r="40" spans="1:13" x14ac:dyDescent="0.25">
      <c r="A40" s="623"/>
      <c r="B40" s="624"/>
      <c r="C40" s="29">
        <v>2018</v>
      </c>
      <c r="D40" s="65"/>
      <c r="E40" s="34"/>
      <c r="F40" s="31"/>
      <c r="G40" s="31"/>
      <c r="H40" s="31"/>
      <c r="I40" s="31"/>
      <c r="J40" s="31"/>
      <c r="K40" s="35"/>
    </row>
    <row r="41" spans="1:13" x14ac:dyDescent="0.25">
      <c r="A41" s="623"/>
      <c r="B41" s="624"/>
      <c r="C41" s="29">
        <v>2019</v>
      </c>
      <c r="D41" s="65"/>
      <c r="E41" s="34"/>
      <c r="F41" s="31"/>
      <c r="G41" s="31"/>
      <c r="H41" s="31"/>
      <c r="I41" s="31"/>
      <c r="J41" s="31"/>
      <c r="K41" s="35"/>
    </row>
    <row r="42" spans="1:13" ht="17.25" customHeight="1" x14ac:dyDescent="0.25">
      <c r="A42" s="623"/>
      <c r="B42" s="624"/>
      <c r="C42" s="29">
        <v>2020</v>
      </c>
      <c r="D42" s="65">
        <v>3</v>
      </c>
      <c r="E42" s="34">
        <v>3</v>
      </c>
      <c r="F42" s="31"/>
      <c r="G42" s="31"/>
      <c r="H42" s="31"/>
      <c r="I42" s="31"/>
      <c r="J42" s="31"/>
      <c r="K42" s="35"/>
    </row>
    <row r="43" spans="1:13" ht="35.25" customHeight="1" thickBot="1" x14ac:dyDescent="0.3">
      <c r="A43" s="625"/>
      <c r="B43" s="626"/>
      <c r="C43" s="41" t="s">
        <v>13</v>
      </c>
      <c r="D43" s="70">
        <v>3</v>
      </c>
      <c r="E43" s="46">
        <f t="shared" ref="E43:J43" si="5">SUM(E36:E42)</f>
        <v>3</v>
      </c>
      <c r="F43" s="43">
        <f t="shared" si="5"/>
        <v>0</v>
      </c>
      <c r="G43" s="43">
        <f t="shared" si="5"/>
        <v>0</v>
      </c>
      <c r="H43" s="43">
        <f t="shared" si="5"/>
        <v>0</v>
      </c>
      <c r="I43" s="43">
        <f t="shared" si="5"/>
        <v>0</v>
      </c>
      <c r="J43" s="43">
        <f t="shared" si="5"/>
        <v>0</v>
      </c>
      <c r="K43" s="47">
        <f>SUM(K36:K42)</f>
        <v>0</v>
      </c>
    </row>
    <row r="44" spans="1:13" x14ac:dyDescent="0.25">
      <c r="B44" s="9"/>
    </row>
    <row r="45" spans="1:13" x14ac:dyDescent="0.25">
      <c r="B45" s="9"/>
    </row>
    <row r="46" spans="1:13" ht="21" x14ac:dyDescent="0.35">
      <c r="A46" s="71" t="s">
        <v>30</v>
      </c>
      <c r="B46" s="72"/>
      <c r="C46" s="71"/>
      <c r="D46" s="73"/>
      <c r="E46" s="73"/>
      <c r="F46" s="73"/>
      <c r="G46" s="73"/>
      <c r="H46" s="73"/>
      <c r="I46" s="73"/>
      <c r="J46" s="73"/>
      <c r="K46" s="73"/>
      <c r="L46" s="74"/>
      <c r="M46" s="74"/>
    </row>
    <row r="47" spans="1:13" ht="14.25" customHeight="1" thickBot="1" x14ac:dyDescent="0.3">
      <c r="A47" s="75"/>
      <c r="B47" s="76"/>
    </row>
    <row r="48" spans="1:13" ht="14.25" customHeight="1" x14ac:dyDescent="0.25">
      <c r="A48" s="676" t="s">
        <v>31</v>
      </c>
      <c r="B48" s="678" t="s">
        <v>32</v>
      </c>
      <c r="C48" s="680" t="s">
        <v>5</v>
      </c>
      <c r="D48" s="682" t="s">
        <v>33</v>
      </c>
      <c r="E48" s="77" t="s">
        <v>7</v>
      </c>
      <c r="F48" s="78"/>
      <c r="G48" s="78"/>
      <c r="H48" s="78"/>
      <c r="I48" s="78"/>
      <c r="J48" s="78"/>
      <c r="K48" s="79"/>
    </row>
    <row r="49" spans="1:14" s="10" customFormat="1" ht="117" customHeight="1" x14ac:dyDescent="0.25">
      <c r="A49" s="677"/>
      <c r="B49" s="679"/>
      <c r="C49" s="681"/>
      <c r="D49" s="683"/>
      <c r="E49" s="80" t="s">
        <v>14</v>
      </c>
      <c r="F49" s="81" t="s">
        <v>15</v>
      </c>
      <c r="G49" s="81" t="s">
        <v>16</v>
      </c>
      <c r="H49" s="82" t="s">
        <v>17</v>
      </c>
      <c r="I49" s="82" t="s">
        <v>28</v>
      </c>
      <c r="J49" s="83" t="s">
        <v>19</v>
      </c>
      <c r="K49" s="84" t="s">
        <v>20</v>
      </c>
    </row>
    <row r="50" spans="1:14" ht="15" customHeight="1" x14ac:dyDescent="0.25">
      <c r="A50" s="630" t="s">
        <v>21</v>
      </c>
      <c r="B50" s="646"/>
      <c r="C50" s="29">
        <v>2014</v>
      </c>
      <c r="D50" s="85"/>
      <c r="E50" s="34"/>
      <c r="F50" s="31"/>
      <c r="G50" s="31"/>
      <c r="H50" s="31"/>
      <c r="I50" s="31"/>
      <c r="J50" s="31"/>
      <c r="K50" s="35"/>
    </row>
    <row r="51" spans="1:14" x14ac:dyDescent="0.25">
      <c r="A51" s="630"/>
      <c r="B51" s="646"/>
      <c r="C51" s="29">
        <v>2015</v>
      </c>
      <c r="D51" s="85"/>
      <c r="E51" s="34"/>
      <c r="F51" s="31"/>
      <c r="G51" s="31"/>
      <c r="H51" s="31"/>
      <c r="I51" s="31"/>
      <c r="J51" s="31"/>
      <c r="K51" s="35"/>
    </row>
    <row r="52" spans="1:14" x14ac:dyDescent="0.25">
      <c r="A52" s="630"/>
      <c r="B52" s="646"/>
      <c r="C52" s="29">
        <v>2016</v>
      </c>
      <c r="D52" s="85"/>
      <c r="E52" s="34"/>
      <c r="F52" s="31"/>
      <c r="G52" s="31"/>
      <c r="H52" s="31"/>
      <c r="I52" s="31"/>
      <c r="J52" s="31"/>
      <c r="K52" s="35"/>
    </row>
    <row r="53" spans="1:14" x14ac:dyDescent="0.25">
      <c r="A53" s="630"/>
      <c r="B53" s="646"/>
      <c r="C53" s="29">
        <v>2017</v>
      </c>
      <c r="D53" s="86"/>
      <c r="E53" s="39"/>
      <c r="F53" s="37"/>
      <c r="G53" s="37"/>
      <c r="H53" s="37"/>
      <c r="I53" s="37"/>
      <c r="J53" s="37"/>
      <c r="K53" s="40"/>
    </row>
    <row r="54" spans="1:14" x14ac:dyDescent="0.25">
      <c r="A54" s="630"/>
      <c r="B54" s="646"/>
      <c r="C54" s="29">
        <v>2018</v>
      </c>
      <c r="D54" s="85"/>
      <c r="E54" s="34"/>
      <c r="F54" s="31"/>
      <c r="G54" s="31"/>
      <c r="H54" s="31"/>
      <c r="I54" s="31"/>
      <c r="J54" s="31"/>
      <c r="K54" s="35"/>
    </row>
    <row r="55" spans="1:14" x14ac:dyDescent="0.25">
      <c r="A55" s="630"/>
      <c r="B55" s="646"/>
      <c r="C55" s="29">
        <v>2019</v>
      </c>
      <c r="D55" s="85"/>
      <c r="E55" s="34"/>
      <c r="F55" s="31"/>
      <c r="G55" s="31"/>
      <c r="H55" s="31"/>
      <c r="I55" s="31"/>
      <c r="J55" s="31"/>
      <c r="K55" s="35"/>
    </row>
    <row r="56" spans="1:14" x14ac:dyDescent="0.25">
      <c r="A56" s="630"/>
      <c r="B56" s="646"/>
      <c r="C56" s="29">
        <v>2020</v>
      </c>
      <c r="D56" s="85"/>
      <c r="E56" s="34"/>
      <c r="F56" s="31"/>
      <c r="G56" s="31"/>
      <c r="H56" s="31"/>
      <c r="I56" s="31"/>
      <c r="J56" s="31"/>
      <c r="K56" s="35"/>
    </row>
    <row r="57" spans="1:14" ht="94.9" customHeight="1" thickBot="1" x14ac:dyDescent="0.3">
      <c r="A57" s="647"/>
      <c r="B57" s="648"/>
      <c r="C57" s="41" t="s">
        <v>13</v>
      </c>
      <c r="D57" s="87">
        <f t="shared" ref="D57:I57" si="6">SUM(D50:D56)</f>
        <v>0</v>
      </c>
      <c r="E57" s="46">
        <f t="shared" si="6"/>
        <v>0</v>
      </c>
      <c r="F57" s="43">
        <f t="shared" si="6"/>
        <v>0</v>
      </c>
      <c r="G57" s="43">
        <f t="shared" si="6"/>
        <v>0</v>
      </c>
      <c r="H57" s="43">
        <f t="shared" si="6"/>
        <v>0</v>
      </c>
      <c r="I57" s="43">
        <f t="shared" si="6"/>
        <v>0</v>
      </c>
      <c r="J57" s="43">
        <f>SUM(J50:J56)</f>
        <v>0</v>
      </c>
      <c r="K57" s="47">
        <f>SUM(K50:K56)</f>
        <v>0</v>
      </c>
    </row>
    <row r="58" spans="1:14" x14ac:dyDescent="0.25">
      <c r="B58" s="9"/>
    </row>
    <row r="59" spans="1:14" ht="21" x14ac:dyDescent="0.35">
      <c r="A59" s="88" t="s">
        <v>34</v>
      </c>
      <c r="B59" s="89"/>
      <c r="C59" s="88"/>
      <c r="D59" s="90"/>
      <c r="E59" s="90"/>
      <c r="F59" s="90"/>
      <c r="G59" s="90"/>
      <c r="H59" s="90"/>
      <c r="I59" s="90"/>
      <c r="J59" s="90"/>
      <c r="K59" s="90"/>
      <c r="L59" s="90"/>
      <c r="M59" s="10"/>
    </row>
    <row r="60" spans="1:14" ht="15" customHeight="1" thickBot="1" x14ac:dyDescent="0.4">
      <c r="A60" s="91"/>
      <c r="B60" s="76"/>
      <c r="M60" s="10"/>
    </row>
    <row r="61" spans="1:14" s="10" customFormat="1" x14ac:dyDescent="0.25">
      <c r="A61" s="665" t="s">
        <v>35</v>
      </c>
      <c r="B61" s="657" t="s">
        <v>36</v>
      </c>
      <c r="C61" s="666" t="s">
        <v>5</v>
      </c>
      <c r="D61" s="92"/>
      <c r="E61" s="93"/>
      <c r="F61" s="94" t="s">
        <v>37</v>
      </c>
      <c r="G61" s="95"/>
      <c r="H61" s="95"/>
      <c r="I61" s="95"/>
      <c r="J61" s="95"/>
      <c r="K61" s="95"/>
      <c r="L61" s="96"/>
      <c r="N61" s="97"/>
    </row>
    <row r="62" spans="1:14" s="10" customFormat="1" ht="90" customHeight="1" x14ac:dyDescent="0.25">
      <c r="A62" s="656"/>
      <c r="B62" s="658"/>
      <c r="C62" s="667"/>
      <c r="D62" s="98" t="s">
        <v>38</v>
      </c>
      <c r="E62" s="99" t="s">
        <v>39</v>
      </c>
      <c r="F62" s="100" t="s">
        <v>14</v>
      </c>
      <c r="G62" s="101" t="s">
        <v>15</v>
      </c>
      <c r="H62" s="101" t="s">
        <v>16</v>
      </c>
      <c r="I62" s="102" t="s">
        <v>17</v>
      </c>
      <c r="J62" s="102" t="s">
        <v>28</v>
      </c>
      <c r="K62" s="103" t="s">
        <v>19</v>
      </c>
      <c r="L62" s="104" t="s">
        <v>20</v>
      </c>
    </row>
    <row r="63" spans="1:14" x14ac:dyDescent="0.25">
      <c r="A63" s="630" t="s">
        <v>21</v>
      </c>
      <c r="B63" s="646"/>
      <c r="C63" s="29">
        <v>2014</v>
      </c>
      <c r="D63" s="30"/>
      <c r="E63" s="31"/>
      <c r="F63" s="34"/>
      <c r="G63" s="31"/>
      <c r="H63" s="31"/>
      <c r="I63" s="31"/>
      <c r="J63" s="31"/>
      <c r="K63" s="31"/>
      <c r="L63" s="35"/>
      <c r="M63" s="10"/>
    </row>
    <row r="64" spans="1:14" x14ac:dyDescent="0.25">
      <c r="A64" s="630"/>
      <c r="B64" s="646"/>
      <c r="C64" s="29">
        <v>2015</v>
      </c>
      <c r="D64" s="30"/>
      <c r="E64" s="31"/>
      <c r="F64" s="34"/>
      <c r="G64" s="31"/>
      <c r="H64" s="31"/>
      <c r="I64" s="31"/>
      <c r="J64" s="31"/>
      <c r="K64" s="31"/>
      <c r="L64" s="35"/>
      <c r="M64" s="10"/>
    </row>
    <row r="65" spans="1:13" x14ac:dyDescent="0.25">
      <c r="A65" s="630"/>
      <c r="B65" s="646"/>
      <c r="C65" s="29">
        <v>2016</v>
      </c>
      <c r="D65" s="30"/>
      <c r="E65" s="31"/>
      <c r="F65" s="34"/>
      <c r="G65" s="31"/>
      <c r="H65" s="31"/>
      <c r="I65" s="31"/>
      <c r="J65" s="31"/>
      <c r="K65" s="31"/>
      <c r="L65" s="35"/>
      <c r="M65" s="10"/>
    </row>
    <row r="66" spans="1:13" x14ac:dyDescent="0.25">
      <c r="A66" s="630"/>
      <c r="B66" s="646"/>
      <c r="C66" s="29">
        <v>2017</v>
      </c>
      <c r="D66" s="36"/>
      <c r="E66" s="37"/>
      <c r="F66" s="39"/>
      <c r="G66" s="37"/>
      <c r="H66" s="37"/>
      <c r="I66" s="37"/>
      <c r="J66" s="37"/>
      <c r="K66" s="37"/>
      <c r="L66" s="40"/>
      <c r="M66" s="10"/>
    </row>
    <row r="67" spans="1:13" x14ac:dyDescent="0.25">
      <c r="A67" s="630"/>
      <c r="B67" s="646"/>
      <c r="C67" s="29">
        <v>2018</v>
      </c>
      <c r="D67" s="30"/>
      <c r="E67" s="31"/>
      <c r="F67" s="34"/>
      <c r="G67" s="31"/>
      <c r="H67" s="31"/>
      <c r="I67" s="31"/>
      <c r="J67" s="31"/>
      <c r="K67" s="31"/>
      <c r="L67" s="35"/>
      <c r="M67" s="10"/>
    </row>
    <row r="68" spans="1:13" x14ac:dyDescent="0.25">
      <c r="A68" s="630"/>
      <c r="B68" s="646"/>
      <c r="C68" s="29">
        <v>2019</v>
      </c>
      <c r="D68" s="30"/>
      <c r="E68" s="31"/>
      <c r="F68" s="34"/>
      <c r="G68" s="31"/>
      <c r="H68" s="31"/>
      <c r="I68" s="31"/>
      <c r="J68" s="31"/>
      <c r="K68" s="31"/>
      <c r="L68" s="35"/>
      <c r="M68" s="10"/>
    </row>
    <row r="69" spans="1:13" x14ac:dyDescent="0.25">
      <c r="A69" s="630"/>
      <c r="B69" s="646"/>
      <c r="C69" s="29">
        <v>2020</v>
      </c>
      <c r="D69" s="30"/>
      <c r="E69" s="31"/>
      <c r="F69" s="34"/>
      <c r="G69" s="31"/>
      <c r="H69" s="31"/>
      <c r="I69" s="31"/>
      <c r="J69" s="31"/>
      <c r="K69" s="31"/>
      <c r="L69" s="35"/>
      <c r="M69" s="10"/>
    </row>
    <row r="70" spans="1:13" ht="33" customHeight="1" thickBot="1" x14ac:dyDescent="0.3">
      <c r="A70" s="647"/>
      <c r="B70" s="648"/>
      <c r="C70" s="41" t="s">
        <v>13</v>
      </c>
      <c r="D70" s="42">
        <f t="shared" ref="D70:K70" si="7">SUM(D63:D69)</f>
        <v>0</v>
      </c>
      <c r="E70" s="43">
        <f t="shared" si="7"/>
        <v>0</v>
      </c>
      <c r="F70" s="46">
        <f t="shared" si="7"/>
        <v>0</v>
      </c>
      <c r="G70" s="43">
        <f t="shared" si="7"/>
        <v>0</v>
      </c>
      <c r="H70" s="43">
        <f t="shared" si="7"/>
        <v>0</v>
      </c>
      <c r="I70" s="43">
        <f t="shared" si="7"/>
        <v>0</v>
      </c>
      <c r="J70" s="43">
        <f t="shared" si="7"/>
        <v>0</v>
      </c>
      <c r="K70" s="43">
        <f t="shared" si="7"/>
        <v>0</v>
      </c>
      <c r="L70" s="47">
        <f>SUM(L63:L69)</f>
        <v>0</v>
      </c>
      <c r="M70" s="10"/>
    </row>
    <row r="71" spans="1:13" ht="15.75" thickBot="1" x14ac:dyDescent="0.3">
      <c r="A71" s="105"/>
      <c r="B71" s="106"/>
      <c r="D71" s="48"/>
    </row>
    <row r="72" spans="1:13" s="10" customFormat="1" ht="19.149999999999999" customHeight="1" x14ac:dyDescent="0.25">
      <c r="A72" s="665" t="s">
        <v>40</v>
      </c>
      <c r="B72" s="657" t="s">
        <v>41</v>
      </c>
      <c r="C72" s="666" t="s">
        <v>5</v>
      </c>
      <c r="D72" s="663" t="s">
        <v>42</v>
      </c>
      <c r="E72" s="94" t="s">
        <v>43</v>
      </c>
      <c r="F72" s="95"/>
      <c r="G72" s="95"/>
      <c r="H72" s="95"/>
      <c r="I72" s="95"/>
      <c r="J72" s="95"/>
      <c r="K72" s="96"/>
      <c r="L72"/>
      <c r="M72" s="97"/>
    </row>
    <row r="73" spans="1:13" s="10" customFormat="1" ht="93.75" customHeight="1" x14ac:dyDescent="0.25">
      <c r="A73" s="656"/>
      <c r="B73" s="658"/>
      <c r="C73" s="667"/>
      <c r="D73" s="664"/>
      <c r="E73" s="100" t="s">
        <v>14</v>
      </c>
      <c r="F73" s="227" t="s">
        <v>15</v>
      </c>
      <c r="G73" s="101" t="s">
        <v>16</v>
      </c>
      <c r="H73" s="102" t="s">
        <v>17</v>
      </c>
      <c r="I73" s="102" t="s">
        <v>28</v>
      </c>
      <c r="J73" s="103" t="s">
        <v>19</v>
      </c>
      <c r="K73" s="104" t="s">
        <v>20</v>
      </c>
      <c r="L73"/>
    </row>
    <row r="74" spans="1:13" ht="15" customHeight="1" x14ac:dyDescent="0.25">
      <c r="A74" s="630" t="s">
        <v>383</v>
      </c>
      <c r="B74" s="646"/>
      <c r="C74" s="29">
        <v>2014</v>
      </c>
      <c r="D74" s="31"/>
      <c r="E74" s="34"/>
      <c r="F74" s="31"/>
      <c r="G74" s="31"/>
      <c r="H74" s="31"/>
      <c r="I74" s="31"/>
      <c r="J74" s="31"/>
      <c r="K74" s="35"/>
    </row>
    <row r="75" spans="1:13" x14ac:dyDescent="0.25">
      <c r="A75" s="630"/>
      <c r="B75" s="646"/>
      <c r="C75" s="29">
        <v>2015</v>
      </c>
      <c r="D75" s="31"/>
      <c r="E75" s="34"/>
      <c r="F75" s="31"/>
      <c r="G75" s="31"/>
      <c r="H75" s="31"/>
      <c r="I75" s="31"/>
      <c r="J75" s="31"/>
      <c r="K75" s="35"/>
    </row>
    <row r="76" spans="1:13" x14ac:dyDescent="0.25">
      <c r="A76" s="630"/>
      <c r="B76" s="646"/>
      <c r="C76" s="29">
        <v>2016</v>
      </c>
      <c r="D76" s="31"/>
      <c r="E76" s="34"/>
      <c r="F76" s="31"/>
      <c r="G76" s="31"/>
      <c r="H76" s="31"/>
      <c r="I76" s="31"/>
      <c r="J76" s="31"/>
      <c r="K76" s="35"/>
    </row>
    <row r="77" spans="1:13" x14ac:dyDescent="0.25">
      <c r="A77" s="630"/>
      <c r="B77" s="646"/>
      <c r="C77" s="29">
        <v>2017</v>
      </c>
      <c r="D77" s="37"/>
      <c r="E77" s="39"/>
      <c r="F77" s="37"/>
      <c r="G77" s="37"/>
      <c r="H77" s="37"/>
      <c r="I77" s="37"/>
      <c r="J77" s="37"/>
      <c r="K77" s="40"/>
    </row>
    <row r="78" spans="1:13" x14ac:dyDescent="0.25">
      <c r="A78" s="630"/>
      <c r="B78" s="646"/>
      <c r="C78" s="29">
        <v>2018</v>
      </c>
      <c r="D78" s="31"/>
      <c r="E78" s="34"/>
      <c r="F78" s="31"/>
      <c r="G78" s="31"/>
      <c r="H78" s="31"/>
      <c r="I78" s="31"/>
      <c r="J78" s="31"/>
      <c r="K78" s="35"/>
    </row>
    <row r="79" spans="1:13" x14ac:dyDescent="0.25">
      <c r="A79" s="630"/>
      <c r="B79" s="646"/>
      <c r="C79" s="29">
        <v>2019</v>
      </c>
      <c r="D79" s="31"/>
      <c r="E79" s="34"/>
      <c r="F79" s="31"/>
      <c r="G79" s="31"/>
      <c r="H79" s="31"/>
      <c r="I79" s="31"/>
      <c r="J79" s="31"/>
      <c r="K79" s="35"/>
    </row>
    <row r="80" spans="1:13" x14ac:dyDescent="0.25">
      <c r="A80" s="630"/>
      <c r="B80" s="646"/>
      <c r="C80" s="29">
        <v>2020</v>
      </c>
      <c r="D80" s="31">
        <v>5</v>
      </c>
      <c r="E80" s="34">
        <v>5</v>
      </c>
      <c r="F80" s="31"/>
      <c r="G80" s="31"/>
      <c r="H80" s="31"/>
      <c r="I80" s="31"/>
      <c r="J80" s="31"/>
      <c r="K80" s="35"/>
    </row>
    <row r="81" spans="1:14" ht="42" customHeight="1" thickBot="1" x14ac:dyDescent="0.3">
      <c r="A81" s="647"/>
      <c r="B81" s="648"/>
      <c r="C81" s="41" t="s">
        <v>13</v>
      </c>
      <c r="D81" s="43">
        <f t="shared" ref="D81:J81" si="8">SUM(D74:D80)</f>
        <v>5</v>
      </c>
      <c r="E81" s="46">
        <f t="shared" si="8"/>
        <v>5</v>
      </c>
      <c r="F81" s="43">
        <f t="shared" si="8"/>
        <v>0</v>
      </c>
      <c r="G81" s="43">
        <f t="shared" si="8"/>
        <v>0</v>
      </c>
      <c r="H81" s="43">
        <f t="shared" si="8"/>
        <v>0</v>
      </c>
      <c r="I81" s="43">
        <f t="shared" si="8"/>
        <v>0</v>
      </c>
      <c r="J81" s="43">
        <f t="shared" si="8"/>
        <v>0</v>
      </c>
      <c r="K81" s="47">
        <f>SUM(K74:K80)</f>
        <v>0</v>
      </c>
    </row>
    <row r="82" spans="1:14" ht="15" customHeight="1" thickBot="1" x14ac:dyDescent="0.4">
      <c r="A82" s="91"/>
      <c r="B82" s="76"/>
    </row>
    <row r="83" spans="1:14" ht="25.15" customHeight="1" x14ac:dyDescent="0.25">
      <c r="A83" s="665" t="s">
        <v>44</v>
      </c>
      <c r="B83" s="657" t="s">
        <v>41</v>
      </c>
      <c r="C83" s="666" t="s">
        <v>5</v>
      </c>
      <c r="D83" s="668" t="s">
        <v>45</v>
      </c>
      <c r="E83" s="94" t="s">
        <v>46</v>
      </c>
      <c r="F83" s="95"/>
      <c r="G83" s="95"/>
      <c r="H83" s="95"/>
      <c r="I83" s="95"/>
      <c r="J83" s="95"/>
      <c r="K83" s="96"/>
      <c r="L83" s="10"/>
    </row>
    <row r="84" spans="1:14" s="10" customFormat="1" ht="93.75" customHeight="1" x14ac:dyDescent="0.25">
      <c r="A84" s="656"/>
      <c r="B84" s="658"/>
      <c r="C84" s="667"/>
      <c r="D84" s="669"/>
      <c r="E84" s="100" t="s">
        <v>14</v>
      </c>
      <c r="F84" s="101" t="s">
        <v>15</v>
      </c>
      <c r="G84" s="101" t="s">
        <v>16</v>
      </c>
      <c r="H84" s="102" t="s">
        <v>17</v>
      </c>
      <c r="I84" s="102" t="s">
        <v>28</v>
      </c>
      <c r="J84" s="103" t="s">
        <v>19</v>
      </c>
      <c r="K84" s="104" t="s">
        <v>20</v>
      </c>
      <c r="L84"/>
    </row>
    <row r="85" spans="1:14" s="10" customFormat="1" ht="18" customHeight="1" x14ac:dyDescent="0.25">
      <c r="A85" s="630" t="s">
        <v>21</v>
      </c>
      <c r="B85" s="646"/>
      <c r="C85" s="29">
        <v>2014</v>
      </c>
      <c r="D85" s="31"/>
      <c r="E85" s="34"/>
      <c r="F85" s="31"/>
      <c r="G85" s="31"/>
      <c r="H85" s="31"/>
      <c r="I85" s="31"/>
      <c r="J85" s="31"/>
      <c r="K85" s="35"/>
      <c r="L85"/>
    </row>
    <row r="86" spans="1:14" ht="16.149999999999999" customHeight="1" x14ac:dyDescent="0.25">
      <c r="A86" s="630"/>
      <c r="B86" s="646"/>
      <c r="C86" s="29">
        <v>2015</v>
      </c>
      <c r="D86" s="31"/>
      <c r="E86" s="34"/>
      <c r="F86" s="31"/>
      <c r="G86" s="31"/>
      <c r="H86" s="31"/>
      <c r="I86" s="31"/>
      <c r="J86" s="31"/>
      <c r="K86" s="35"/>
    </row>
    <row r="87" spans="1:14" x14ac:dyDescent="0.25">
      <c r="A87" s="630"/>
      <c r="B87" s="646"/>
      <c r="C87" s="29">
        <v>2016</v>
      </c>
      <c r="D87" s="31"/>
      <c r="E87" s="34"/>
      <c r="F87" s="31"/>
      <c r="G87" s="31"/>
      <c r="H87" s="31"/>
      <c r="I87" s="31"/>
      <c r="J87" s="31"/>
      <c r="K87" s="35"/>
    </row>
    <row r="88" spans="1:14" x14ac:dyDescent="0.25">
      <c r="A88" s="630"/>
      <c r="B88" s="646"/>
      <c r="C88" s="29">
        <v>2017</v>
      </c>
      <c r="D88" s="37"/>
      <c r="E88" s="39"/>
      <c r="F88" s="37"/>
      <c r="G88" s="37"/>
      <c r="H88" s="37"/>
      <c r="I88" s="37"/>
      <c r="J88" s="37"/>
      <c r="K88" s="40"/>
    </row>
    <row r="89" spans="1:14" x14ac:dyDescent="0.25">
      <c r="A89" s="630"/>
      <c r="B89" s="646"/>
      <c r="C89" s="29">
        <v>2018</v>
      </c>
      <c r="D89" s="31"/>
      <c r="E89" s="34"/>
      <c r="F89" s="31"/>
      <c r="G89" s="31"/>
      <c r="H89" s="31"/>
      <c r="I89" s="31"/>
      <c r="J89" s="31"/>
      <c r="K89" s="35"/>
      <c r="L89" s="10"/>
    </row>
    <row r="90" spans="1:14" x14ac:dyDescent="0.25">
      <c r="A90" s="630"/>
      <c r="B90" s="646"/>
      <c r="C90" s="29">
        <v>2019</v>
      </c>
      <c r="D90" s="31"/>
      <c r="E90" s="34"/>
      <c r="F90" s="31"/>
      <c r="G90" s="31"/>
      <c r="H90" s="31"/>
      <c r="I90" s="31"/>
      <c r="J90" s="31"/>
      <c r="K90" s="35"/>
    </row>
    <row r="91" spans="1:14" x14ac:dyDescent="0.25">
      <c r="A91" s="630"/>
      <c r="B91" s="646"/>
      <c r="C91" s="29">
        <v>2020</v>
      </c>
      <c r="D91" s="31"/>
      <c r="E91" s="34"/>
      <c r="F91" s="31"/>
      <c r="G91" s="31"/>
      <c r="H91" s="31"/>
      <c r="I91" s="31"/>
      <c r="J91" s="31"/>
      <c r="K91" s="35"/>
    </row>
    <row r="92" spans="1:14" ht="19.149999999999999" customHeight="1" thickBot="1" x14ac:dyDescent="0.3">
      <c r="A92" s="647"/>
      <c r="B92" s="648"/>
      <c r="C92" s="41" t="s">
        <v>13</v>
      </c>
      <c r="D92" s="43">
        <f t="shared" ref="D92:J92" si="9">SUM(D85:D91)</f>
        <v>0</v>
      </c>
      <c r="E92" s="46">
        <f t="shared" si="9"/>
        <v>0</v>
      </c>
      <c r="F92" s="43">
        <f t="shared" si="9"/>
        <v>0</v>
      </c>
      <c r="G92" s="43">
        <f t="shared" si="9"/>
        <v>0</v>
      </c>
      <c r="H92" s="43">
        <f t="shared" si="9"/>
        <v>0</v>
      </c>
      <c r="I92" s="43">
        <f t="shared" si="9"/>
        <v>0</v>
      </c>
      <c r="J92" s="43">
        <f t="shared" si="9"/>
        <v>0</v>
      </c>
      <c r="K92" s="47">
        <f>SUM(K85:K91)</f>
        <v>0</v>
      </c>
    </row>
    <row r="93" spans="1:14" ht="18.75" customHeight="1" thickBot="1" x14ac:dyDescent="0.4">
      <c r="A93" s="91"/>
      <c r="B93" s="76"/>
    </row>
    <row r="94" spans="1:14" x14ac:dyDescent="0.25">
      <c r="A94" s="655" t="s">
        <v>47</v>
      </c>
      <c r="B94" s="657" t="s">
        <v>48</v>
      </c>
      <c r="C94" s="507" t="s">
        <v>5</v>
      </c>
      <c r="D94" s="108" t="s">
        <v>49</v>
      </c>
      <c r="E94" s="109"/>
      <c r="F94" s="109"/>
      <c r="G94" s="110"/>
      <c r="H94" s="10"/>
      <c r="I94" s="10"/>
      <c r="J94" s="10"/>
      <c r="K94" s="10"/>
    </row>
    <row r="95" spans="1:14" ht="64.5" x14ac:dyDescent="0.25">
      <c r="A95" s="656"/>
      <c r="B95" s="658"/>
      <c r="C95" s="508"/>
      <c r="D95" s="98" t="s">
        <v>50</v>
      </c>
      <c r="E95" s="99" t="s">
        <v>51</v>
      </c>
      <c r="F95" s="99" t="s">
        <v>52</v>
      </c>
      <c r="G95" s="112" t="s">
        <v>13</v>
      </c>
      <c r="H95" s="10"/>
      <c r="I95" s="10"/>
      <c r="J95" s="10"/>
      <c r="K95" s="10"/>
      <c r="L95" s="10"/>
      <c r="M95" s="10"/>
      <c r="N95" s="10"/>
    </row>
    <row r="96" spans="1:14" s="10" customFormat="1" ht="26.25" customHeight="1" x14ac:dyDescent="0.25">
      <c r="A96" s="630" t="s">
        <v>384</v>
      </c>
      <c r="B96" s="646"/>
      <c r="C96" s="29">
        <v>2015</v>
      </c>
      <c r="D96" s="30"/>
      <c r="E96" s="31"/>
      <c r="F96" s="31"/>
      <c r="G96" s="33">
        <f t="shared" ref="G96:G101" si="10">SUM(D96:F96)</f>
        <v>0</v>
      </c>
      <c r="H96"/>
      <c r="I96"/>
      <c r="J96"/>
      <c r="K96"/>
    </row>
    <row r="97" spans="1:14" s="10" customFormat="1" ht="16.5" customHeight="1" x14ac:dyDescent="0.25">
      <c r="A97" s="630"/>
      <c r="B97" s="646"/>
      <c r="C97" s="29">
        <v>2016</v>
      </c>
      <c r="D97" s="30"/>
      <c r="E97" s="31"/>
      <c r="F97" s="31"/>
      <c r="G97" s="33">
        <f t="shared" si="10"/>
        <v>0</v>
      </c>
      <c r="H97"/>
      <c r="I97"/>
      <c r="J97"/>
      <c r="K97"/>
      <c r="L97"/>
      <c r="M97"/>
      <c r="N97"/>
    </row>
    <row r="98" spans="1:14" x14ac:dyDescent="0.25">
      <c r="A98" s="630"/>
      <c r="B98" s="646"/>
      <c r="C98" s="29">
        <v>2017</v>
      </c>
      <c r="D98" s="36"/>
      <c r="E98" s="37"/>
      <c r="F98" s="37"/>
      <c r="G98" s="33">
        <f t="shared" si="10"/>
        <v>0</v>
      </c>
    </row>
    <row r="99" spans="1:14" x14ac:dyDescent="0.25">
      <c r="A99" s="630"/>
      <c r="B99" s="646"/>
      <c r="C99" s="29">
        <v>2018</v>
      </c>
      <c r="D99" s="30"/>
      <c r="E99" s="31"/>
      <c r="F99" s="31"/>
      <c r="G99" s="33">
        <f t="shared" si="10"/>
        <v>0</v>
      </c>
    </row>
    <row r="100" spans="1:14" x14ac:dyDescent="0.25">
      <c r="A100" s="630"/>
      <c r="B100" s="646"/>
      <c r="C100" s="29">
        <v>2019</v>
      </c>
      <c r="D100" s="30"/>
      <c r="E100" s="31"/>
      <c r="F100" s="31"/>
      <c r="G100" s="33">
        <f t="shared" si="10"/>
        <v>0</v>
      </c>
    </row>
    <row r="101" spans="1:14" x14ac:dyDescent="0.25">
      <c r="A101" s="630"/>
      <c r="B101" s="646"/>
      <c r="C101" s="29">
        <v>2020</v>
      </c>
      <c r="D101" s="30">
        <v>0</v>
      </c>
      <c r="E101" s="31">
        <v>8</v>
      </c>
      <c r="F101" s="31"/>
      <c r="G101" s="33">
        <f t="shared" si="10"/>
        <v>8</v>
      </c>
    </row>
    <row r="102" spans="1:14" ht="15.75" thickBot="1" x14ac:dyDescent="0.3">
      <c r="A102" s="647"/>
      <c r="B102" s="648"/>
      <c r="C102" s="41" t="s">
        <v>13</v>
      </c>
      <c r="D102" s="42">
        <f>SUM(D96:D101)</f>
        <v>0</v>
      </c>
      <c r="E102" s="43">
        <v>0</v>
      </c>
      <c r="F102" s="43">
        <f>SUM(F96:F101)</f>
        <v>0</v>
      </c>
      <c r="G102" s="113">
        <f>SUM(G95:G101)</f>
        <v>8</v>
      </c>
    </row>
    <row r="103" spans="1:14" x14ac:dyDescent="0.25">
      <c r="A103" s="106"/>
      <c r="B103" s="510"/>
      <c r="C103" s="48"/>
      <c r="D103" s="48"/>
      <c r="J103" s="75"/>
    </row>
    <row r="104" spans="1:14" ht="21" x14ac:dyDescent="0.35">
      <c r="A104" s="115" t="s">
        <v>53</v>
      </c>
      <c r="B104" s="116"/>
      <c r="C104" s="115"/>
      <c r="D104" s="117"/>
      <c r="E104" s="117"/>
      <c r="F104" s="117"/>
      <c r="G104" s="117"/>
      <c r="H104" s="117"/>
      <c r="I104" s="117"/>
      <c r="J104" s="117"/>
      <c r="K104" s="117"/>
      <c r="L104" s="117"/>
    </row>
    <row r="105" spans="1:14" ht="15.75" thickBot="1" x14ac:dyDescent="0.3">
      <c r="B105" s="9"/>
    </row>
    <row r="106" spans="1:14" s="10" customFormat="1" ht="47.25" customHeight="1" x14ac:dyDescent="0.25">
      <c r="A106" s="659" t="s">
        <v>54</v>
      </c>
      <c r="B106" s="661" t="s">
        <v>55</v>
      </c>
      <c r="C106" s="644" t="s">
        <v>5</v>
      </c>
      <c r="D106" s="118" t="s">
        <v>56</v>
      </c>
      <c r="E106" s="118"/>
      <c r="F106" s="119"/>
      <c r="G106" s="119"/>
      <c r="H106" s="120" t="s">
        <v>57</v>
      </c>
      <c r="I106" s="118"/>
      <c r="J106" s="121"/>
    </row>
    <row r="107" spans="1:14" s="10" customFormat="1" ht="87.75" customHeight="1" x14ac:dyDescent="0.25">
      <c r="A107" s="660"/>
      <c r="B107" s="662"/>
      <c r="C107" s="645"/>
      <c r="D107" s="122" t="s">
        <v>58</v>
      </c>
      <c r="E107" s="123" t="s">
        <v>59</v>
      </c>
      <c r="F107" s="124" t="s">
        <v>60</v>
      </c>
      <c r="G107" s="125" t="s">
        <v>61</v>
      </c>
      <c r="H107" s="122" t="s">
        <v>62</v>
      </c>
      <c r="I107" s="123" t="s">
        <v>63</v>
      </c>
      <c r="J107" s="126" t="s">
        <v>64</v>
      </c>
    </row>
    <row r="108" spans="1:14" x14ac:dyDescent="0.25">
      <c r="A108" s="630" t="s">
        <v>21</v>
      </c>
      <c r="B108" s="646"/>
      <c r="C108" s="127">
        <v>2014</v>
      </c>
      <c r="D108" s="30"/>
      <c r="E108" s="31"/>
      <c r="F108" s="128"/>
      <c r="G108" s="129">
        <f>SUM(D108:F108)</f>
        <v>0</v>
      </c>
      <c r="H108" s="30"/>
      <c r="I108" s="31"/>
      <c r="J108" s="35"/>
    </row>
    <row r="109" spans="1:14" x14ac:dyDescent="0.25">
      <c r="A109" s="630"/>
      <c r="B109" s="646"/>
      <c r="C109" s="127">
        <v>2015</v>
      </c>
      <c r="D109" s="30"/>
      <c r="E109" s="31"/>
      <c r="F109" s="128"/>
      <c r="G109" s="129">
        <f t="shared" ref="G109:G114" si="11">SUM(D109:F109)</f>
        <v>0</v>
      </c>
      <c r="H109" s="30"/>
      <c r="I109" s="31"/>
      <c r="J109" s="35"/>
    </row>
    <row r="110" spans="1:14" x14ac:dyDescent="0.25">
      <c r="A110" s="630"/>
      <c r="B110" s="646"/>
      <c r="C110" s="127">
        <v>2016</v>
      </c>
      <c r="D110" s="30"/>
      <c r="E110" s="31"/>
      <c r="F110" s="128"/>
      <c r="G110" s="129">
        <f t="shared" si="11"/>
        <v>0</v>
      </c>
      <c r="H110" s="30"/>
      <c r="I110" s="31"/>
      <c r="J110" s="35"/>
    </row>
    <row r="111" spans="1:14" x14ac:dyDescent="0.25">
      <c r="A111" s="630"/>
      <c r="B111" s="646"/>
      <c r="C111" s="127">
        <v>2017</v>
      </c>
      <c r="D111" s="36"/>
      <c r="E111" s="37"/>
      <c r="F111" s="130"/>
      <c r="G111" s="129">
        <f t="shared" si="11"/>
        <v>0</v>
      </c>
      <c r="H111" s="131"/>
      <c r="I111" s="132"/>
      <c r="J111" s="133"/>
    </row>
    <row r="112" spans="1:14" x14ac:dyDescent="0.25">
      <c r="A112" s="630"/>
      <c r="B112" s="646"/>
      <c r="C112" s="127">
        <v>2018</v>
      </c>
      <c r="D112" s="30"/>
      <c r="E112" s="31"/>
      <c r="F112" s="128"/>
      <c r="G112" s="129">
        <f t="shared" si="11"/>
        <v>0</v>
      </c>
      <c r="H112" s="30"/>
      <c r="I112" s="31"/>
      <c r="J112" s="35"/>
    </row>
    <row r="113" spans="1:19" x14ac:dyDescent="0.25">
      <c r="A113" s="630"/>
      <c r="B113" s="646"/>
      <c r="C113" s="127">
        <v>2019</v>
      </c>
      <c r="D113" s="30"/>
      <c r="E113" s="31"/>
      <c r="F113" s="128"/>
      <c r="G113" s="129">
        <f t="shared" si="11"/>
        <v>0</v>
      </c>
      <c r="H113" s="30"/>
      <c r="I113" s="31"/>
      <c r="J113" s="35"/>
    </row>
    <row r="114" spans="1:19" x14ac:dyDescent="0.25">
      <c r="A114" s="630"/>
      <c r="B114" s="646"/>
      <c r="C114" s="127">
        <v>2020</v>
      </c>
      <c r="D114" s="30"/>
      <c r="E114" s="31"/>
      <c r="F114" s="128"/>
      <c r="G114" s="129">
        <f t="shared" si="11"/>
        <v>0</v>
      </c>
      <c r="H114" s="30"/>
      <c r="I114" s="31"/>
      <c r="J114" s="35"/>
    </row>
    <row r="115" spans="1:19" ht="30.6" customHeight="1" thickBot="1" x14ac:dyDescent="0.3">
      <c r="A115" s="647"/>
      <c r="B115" s="648"/>
      <c r="C115" s="134" t="s">
        <v>13</v>
      </c>
      <c r="D115" s="42">
        <f t="shared" ref="D115:J115" si="12">SUM(D108:D114)</f>
        <v>0</v>
      </c>
      <c r="E115" s="43">
        <f t="shared" si="12"/>
        <v>0</v>
      </c>
      <c r="F115" s="135">
        <f t="shared" si="12"/>
        <v>0</v>
      </c>
      <c r="G115" s="135">
        <f t="shared" si="12"/>
        <v>0</v>
      </c>
      <c r="H115" s="42">
        <f t="shared" si="12"/>
        <v>0</v>
      </c>
      <c r="I115" s="43">
        <f t="shared" si="12"/>
        <v>0</v>
      </c>
      <c r="J115" s="136">
        <f t="shared" si="12"/>
        <v>0</v>
      </c>
    </row>
    <row r="116" spans="1:19" ht="17.100000000000001" customHeight="1" thickBot="1" x14ac:dyDescent="0.3">
      <c r="A116" s="137"/>
      <c r="B116" s="510"/>
      <c r="C116" s="138"/>
      <c r="D116" s="139"/>
      <c r="H116" s="140"/>
      <c r="K116" s="75"/>
    </row>
    <row r="117" spans="1:19" s="10" customFormat="1" ht="78" customHeight="1" x14ac:dyDescent="0.3">
      <c r="A117" s="141" t="s">
        <v>65</v>
      </c>
      <c r="B117" s="506" t="s">
        <v>36</v>
      </c>
      <c r="C117" s="143" t="s">
        <v>5</v>
      </c>
      <c r="D117" s="144" t="s">
        <v>66</v>
      </c>
      <c r="E117" s="145" t="s">
        <v>67</v>
      </c>
      <c r="F117" s="145" t="s">
        <v>68</v>
      </c>
      <c r="G117" s="145" t="s">
        <v>69</v>
      </c>
      <c r="H117" s="145" t="s">
        <v>70</v>
      </c>
      <c r="I117" s="146" t="s">
        <v>71</v>
      </c>
      <c r="J117" s="147" t="s">
        <v>72</v>
      </c>
      <c r="K117" s="147" t="s">
        <v>73</v>
      </c>
    </row>
    <row r="118" spans="1:19" x14ac:dyDescent="0.25">
      <c r="A118" s="630" t="s">
        <v>21</v>
      </c>
      <c r="B118" s="646"/>
      <c r="C118" s="29">
        <v>2014</v>
      </c>
      <c r="D118" s="34"/>
      <c r="E118" s="31"/>
      <c r="F118" s="31"/>
      <c r="G118" s="31"/>
      <c r="H118" s="31"/>
      <c r="I118" s="35"/>
      <c r="J118" s="148">
        <f t="shared" ref="J118:K124" si="13">D118+F118+H118</f>
        <v>0</v>
      </c>
      <c r="K118" s="148">
        <f t="shared" si="13"/>
        <v>0</v>
      </c>
    </row>
    <row r="119" spans="1:19" x14ac:dyDescent="0.25">
      <c r="A119" s="630"/>
      <c r="B119" s="646"/>
      <c r="C119" s="29">
        <v>2015</v>
      </c>
      <c r="D119" s="34"/>
      <c r="E119" s="31"/>
      <c r="F119" s="31"/>
      <c r="G119" s="31"/>
      <c r="H119" s="31"/>
      <c r="I119" s="35"/>
      <c r="J119" s="148">
        <f t="shared" si="13"/>
        <v>0</v>
      </c>
      <c r="K119" s="148">
        <f t="shared" si="13"/>
        <v>0</v>
      </c>
    </row>
    <row r="120" spans="1:19" x14ac:dyDescent="0.25">
      <c r="A120" s="630"/>
      <c r="B120" s="646"/>
      <c r="C120" s="29">
        <v>2016</v>
      </c>
      <c r="D120" s="34"/>
      <c r="E120" s="31"/>
      <c r="F120" s="31"/>
      <c r="G120" s="31"/>
      <c r="H120" s="31"/>
      <c r="I120" s="35"/>
      <c r="J120" s="148">
        <f t="shared" si="13"/>
        <v>0</v>
      </c>
      <c r="K120" s="148">
        <f t="shared" si="13"/>
        <v>0</v>
      </c>
    </row>
    <row r="121" spans="1:19" x14ac:dyDescent="0.25">
      <c r="A121" s="630"/>
      <c r="B121" s="646"/>
      <c r="C121" s="29">
        <v>2017</v>
      </c>
      <c r="D121" s="39"/>
      <c r="E121" s="37"/>
      <c r="F121" s="37"/>
      <c r="G121" s="37"/>
      <c r="H121" s="37"/>
      <c r="I121" s="40"/>
      <c r="J121" s="148">
        <f t="shared" si="13"/>
        <v>0</v>
      </c>
      <c r="K121" s="148">
        <f t="shared" si="13"/>
        <v>0</v>
      </c>
    </row>
    <row r="122" spans="1:19" x14ac:dyDescent="0.25">
      <c r="A122" s="630"/>
      <c r="B122" s="646"/>
      <c r="C122" s="29">
        <v>2018</v>
      </c>
      <c r="D122" s="34"/>
      <c r="E122" s="31"/>
      <c r="F122" s="31"/>
      <c r="G122" s="31"/>
      <c r="H122" s="31"/>
      <c r="I122" s="35"/>
      <c r="J122" s="148">
        <f t="shared" si="13"/>
        <v>0</v>
      </c>
      <c r="K122" s="148">
        <f t="shared" si="13"/>
        <v>0</v>
      </c>
    </row>
    <row r="123" spans="1:19" x14ac:dyDescent="0.25">
      <c r="A123" s="630"/>
      <c r="B123" s="646"/>
      <c r="C123" s="29">
        <v>2019</v>
      </c>
      <c r="D123" s="34"/>
      <c r="E123" s="31"/>
      <c r="F123" s="31"/>
      <c r="G123" s="31"/>
      <c r="H123" s="31"/>
      <c r="I123" s="35"/>
      <c r="J123" s="148">
        <f t="shared" si="13"/>
        <v>0</v>
      </c>
      <c r="K123" s="148">
        <f t="shared" si="13"/>
        <v>0</v>
      </c>
    </row>
    <row r="124" spans="1:19" x14ac:dyDescent="0.25">
      <c r="A124" s="630"/>
      <c r="B124" s="646"/>
      <c r="C124" s="29">
        <v>2020</v>
      </c>
      <c r="D124" s="34"/>
      <c r="E124" s="31"/>
      <c r="F124" s="31"/>
      <c r="G124" s="31"/>
      <c r="H124" s="31"/>
      <c r="I124" s="35"/>
      <c r="J124" s="148">
        <f t="shared" si="13"/>
        <v>0</v>
      </c>
      <c r="K124" s="148">
        <f t="shared" si="13"/>
        <v>0</v>
      </c>
    </row>
    <row r="125" spans="1:19" ht="51" customHeight="1" thickBot="1" x14ac:dyDescent="0.3">
      <c r="A125" s="647"/>
      <c r="B125" s="648"/>
      <c r="C125" s="41" t="s">
        <v>13</v>
      </c>
      <c r="D125" s="43">
        <f t="shared" ref="D125" si="14">SUM(D118:D124)</f>
        <v>0</v>
      </c>
      <c r="E125" s="43">
        <f>SUM(E118:E124)</f>
        <v>0</v>
      </c>
      <c r="F125" s="43">
        <f t="shared" ref="F125:I125" si="15">SUM(F118:F124)</f>
        <v>0</v>
      </c>
      <c r="G125" s="43">
        <f t="shared" si="15"/>
        <v>0</v>
      </c>
      <c r="H125" s="43">
        <f t="shared" si="15"/>
        <v>0</v>
      </c>
      <c r="I125" s="43">
        <f t="shared" si="15"/>
        <v>0</v>
      </c>
      <c r="J125" s="47">
        <f>SUM(J118:J124)</f>
        <v>0</v>
      </c>
      <c r="K125" s="47">
        <f>SUM(K118:K124)</f>
        <v>0</v>
      </c>
    </row>
    <row r="126" spans="1:19" ht="19.149999999999999" customHeight="1" x14ac:dyDescent="0.25">
      <c r="A126" s="149"/>
      <c r="B126" s="510"/>
      <c r="C126" s="48"/>
      <c r="D126" s="48"/>
      <c r="S126" s="75"/>
    </row>
    <row r="127" spans="1:19" ht="21" x14ac:dyDescent="0.35">
      <c r="A127" s="150" t="s">
        <v>74</v>
      </c>
      <c r="B127" s="151"/>
      <c r="C127" s="150"/>
      <c r="D127" s="152"/>
      <c r="E127" s="152"/>
      <c r="F127" s="152"/>
      <c r="G127" s="152"/>
      <c r="H127" s="152"/>
      <c r="I127" s="152"/>
      <c r="J127" s="152"/>
      <c r="K127" s="152"/>
      <c r="L127" s="152"/>
      <c r="M127" s="152"/>
      <c r="N127" s="152"/>
      <c r="O127" s="152"/>
    </row>
    <row r="128" spans="1:19" ht="21.75" thickBot="1" x14ac:dyDescent="0.4">
      <c r="A128" s="91"/>
      <c r="B128" s="76"/>
    </row>
    <row r="129" spans="1:15" s="10" customFormat="1" ht="27" customHeight="1" x14ac:dyDescent="0.25">
      <c r="A129" s="649" t="s">
        <v>75</v>
      </c>
      <c r="B129" s="651" t="s">
        <v>36</v>
      </c>
      <c r="C129" s="653" t="s">
        <v>76</v>
      </c>
      <c r="D129" s="153" t="s">
        <v>77</v>
      </c>
      <c r="E129" s="154"/>
      <c r="F129" s="154"/>
      <c r="G129" s="155"/>
      <c r="H129" s="156"/>
      <c r="I129" s="627" t="s">
        <v>7</v>
      </c>
      <c r="J129" s="628"/>
      <c r="K129" s="628"/>
      <c r="L129" s="628"/>
      <c r="M129" s="628"/>
      <c r="N129" s="628"/>
      <c r="O129" s="629"/>
    </row>
    <row r="130" spans="1:15" s="10" customFormat="1" ht="110.25" customHeight="1" x14ac:dyDescent="0.25">
      <c r="A130" s="650"/>
      <c r="B130" s="652"/>
      <c r="C130" s="654"/>
      <c r="D130" s="157" t="s">
        <v>78</v>
      </c>
      <c r="E130" s="158" t="s">
        <v>79</v>
      </c>
      <c r="F130" s="158" t="s">
        <v>80</v>
      </c>
      <c r="G130" s="159" t="s">
        <v>81</v>
      </c>
      <c r="H130" s="160" t="s">
        <v>82</v>
      </c>
      <c r="I130" s="161" t="s">
        <v>14</v>
      </c>
      <c r="J130" s="161" t="s">
        <v>15</v>
      </c>
      <c r="K130" s="158" t="s">
        <v>16</v>
      </c>
      <c r="L130" s="157" t="s">
        <v>17</v>
      </c>
      <c r="M130" s="157" t="s">
        <v>28</v>
      </c>
      <c r="N130" s="158" t="s">
        <v>19</v>
      </c>
      <c r="O130" s="162" t="s">
        <v>20</v>
      </c>
    </row>
    <row r="131" spans="1:15" ht="15" customHeight="1" x14ac:dyDescent="0.25">
      <c r="A131" s="632" t="s">
        <v>385</v>
      </c>
      <c r="B131" s="631"/>
      <c r="C131" s="29">
        <v>2014</v>
      </c>
      <c r="D131" s="30"/>
      <c r="E131" s="31"/>
      <c r="F131" s="31"/>
      <c r="G131" s="129">
        <f>SUM(D131:F131)</f>
        <v>0</v>
      </c>
      <c r="H131" s="85"/>
      <c r="I131" s="34"/>
      <c r="J131" s="31"/>
      <c r="K131" s="31"/>
      <c r="L131" s="31"/>
      <c r="M131" s="31"/>
      <c r="N131" s="31"/>
      <c r="O131" s="35"/>
    </row>
    <row r="132" spans="1:15" x14ac:dyDescent="0.25">
      <c r="A132" s="632"/>
      <c r="B132" s="631"/>
      <c r="C132" s="29">
        <v>2015</v>
      </c>
      <c r="D132" s="30"/>
      <c r="E132" s="31"/>
      <c r="F132" s="31"/>
      <c r="G132" s="129">
        <f t="shared" ref="G132:G137" si="16">SUM(D132:F132)</f>
        <v>0</v>
      </c>
      <c r="H132" s="85"/>
      <c r="I132" s="34"/>
      <c r="J132" s="31"/>
      <c r="K132" s="31"/>
      <c r="L132" s="31"/>
      <c r="M132" s="31"/>
      <c r="N132" s="31"/>
      <c r="O132" s="35"/>
    </row>
    <row r="133" spans="1:15" x14ac:dyDescent="0.25">
      <c r="A133" s="632"/>
      <c r="B133" s="631"/>
      <c r="C133" s="29">
        <v>2016</v>
      </c>
      <c r="D133" s="30"/>
      <c r="E133" s="31"/>
      <c r="F133" s="31"/>
      <c r="G133" s="129">
        <f t="shared" si="16"/>
        <v>0</v>
      </c>
      <c r="H133" s="85"/>
      <c r="I133" s="34"/>
      <c r="J133" s="31"/>
      <c r="K133" s="31"/>
      <c r="L133" s="31"/>
      <c r="M133" s="31"/>
      <c r="N133" s="31"/>
      <c r="O133" s="35"/>
    </row>
    <row r="134" spans="1:15" x14ac:dyDescent="0.25">
      <c r="A134" s="632"/>
      <c r="B134" s="631"/>
      <c r="C134" s="29">
        <v>2017</v>
      </c>
      <c r="D134" s="36"/>
      <c r="E134" s="37"/>
      <c r="F134" s="37"/>
      <c r="G134" s="129">
        <f t="shared" si="16"/>
        <v>0</v>
      </c>
      <c r="H134" s="85"/>
      <c r="I134" s="39"/>
      <c r="J134" s="37"/>
      <c r="K134" s="37"/>
      <c r="L134" s="37"/>
      <c r="M134" s="37"/>
      <c r="N134" s="37"/>
      <c r="O134" s="40"/>
    </row>
    <row r="135" spans="1:15" x14ac:dyDescent="0.25">
      <c r="A135" s="632"/>
      <c r="B135" s="631"/>
      <c r="C135" s="29">
        <v>2018</v>
      </c>
      <c r="D135" s="30"/>
      <c r="E135" s="31"/>
      <c r="F135" s="31"/>
      <c r="G135" s="129">
        <f t="shared" si="16"/>
        <v>0</v>
      </c>
      <c r="H135" s="85"/>
      <c r="I135" s="34"/>
      <c r="J135" s="31"/>
      <c r="K135" s="31"/>
      <c r="L135" s="31"/>
      <c r="M135" s="31"/>
      <c r="N135" s="31"/>
      <c r="O135" s="35"/>
    </row>
    <row r="136" spans="1:15" x14ac:dyDescent="0.25">
      <c r="A136" s="632"/>
      <c r="B136" s="631"/>
      <c r="C136" s="29">
        <v>2019</v>
      </c>
      <c r="D136" s="30"/>
      <c r="E136" s="31"/>
      <c r="F136" s="31"/>
      <c r="G136" s="129">
        <f t="shared" si="16"/>
        <v>0</v>
      </c>
      <c r="H136" s="85"/>
      <c r="I136" s="34"/>
      <c r="J136" s="31"/>
      <c r="K136" s="31"/>
      <c r="L136" s="31"/>
      <c r="M136" s="31"/>
      <c r="N136" s="31"/>
      <c r="O136" s="35"/>
    </row>
    <row r="137" spans="1:15" x14ac:dyDescent="0.25">
      <c r="A137" s="632"/>
      <c r="B137" s="631"/>
      <c r="C137" s="29">
        <v>2020</v>
      </c>
      <c r="D137" s="30">
        <v>5</v>
      </c>
      <c r="E137" s="31"/>
      <c r="F137" s="31"/>
      <c r="G137" s="129">
        <f t="shared" si="16"/>
        <v>5</v>
      </c>
      <c r="H137" s="85">
        <v>5</v>
      </c>
      <c r="I137" s="34">
        <v>5</v>
      </c>
      <c r="J137" s="31"/>
      <c r="K137" s="31"/>
      <c r="L137" s="31"/>
      <c r="M137" s="31"/>
      <c r="N137" s="31"/>
      <c r="O137" s="35"/>
    </row>
    <row r="138" spans="1:15" ht="16.149999999999999" customHeight="1" thickBot="1" x14ac:dyDescent="0.3">
      <c r="A138" s="633"/>
      <c r="B138" s="634"/>
      <c r="C138" s="41" t="s">
        <v>13</v>
      </c>
      <c r="D138" s="42">
        <v>5</v>
      </c>
      <c r="E138" s="43">
        <f>SUM(E131:E137)</f>
        <v>0</v>
      </c>
      <c r="F138" s="43">
        <f>SUM(F131:F137)</f>
        <v>0</v>
      </c>
      <c r="G138" s="135">
        <f t="shared" ref="G138:O138" si="17">SUM(G131:G137)</f>
        <v>5</v>
      </c>
      <c r="H138" s="163">
        <f>SUM(H131:H137)</f>
        <v>5</v>
      </c>
      <c r="I138" s="46">
        <f t="shared" si="17"/>
        <v>5</v>
      </c>
      <c r="J138" s="43">
        <f t="shared" si="17"/>
        <v>0</v>
      </c>
      <c r="K138" s="43">
        <f t="shared" si="17"/>
        <v>0</v>
      </c>
      <c r="L138" s="43">
        <f t="shared" si="17"/>
        <v>0</v>
      </c>
      <c r="M138" s="43">
        <f t="shared" si="17"/>
        <v>0</v>
      </c>
      <c r="N138" s="43">
        <f t="shared" si="17"/>
        <v>0</v>
      </c>
      <c r="O138" s="47">
        <f t="shared" si="17"/>
        <v>0</v>
      </c>
    </row>
    <row r="139" spans="1:15" ht="15.75" thickBot="1" x14ac:dyDescent="0.3">
      <c r="B139" s="9"/>
    </row>
    <row r="140" spans="1:15" ht="19.5" customHeight="1" x14ac:dyDescent="0.25">
      <c r="A140" s="635" t="s">
        <v>83</v>
      </c>
      <c r="B140" s="637" t="s">
        <v>84</v>
      </c>
      <c r="C140" s="639" t="s">
        <v>5</v>
      </c>
      <c r="D140" s="639" t="s">
        <v>77</v>
      </c>
      <c r="E140" s="639"/>
      <c r="F140" s="639"/>
      <c r="G140" s="641"/>
      <c r="H140" s="642" t="s">
        <v>85</v>
      </c>
      <c r="I140" s="639"/>
      <c r="J140" s="639"/>
      <c r="K140" s="639"/>
      <c r="L140" s="643"/>
    </row>
    <row r="141" spans="1:15" ht="102.75" x14ac:dyDescent="0.25">
      <c r="A141" s="636"/>
      <c r="B141" s="638"/>
      <c r="C141" s="640"/>
      <c r="D141" s="164" t="s">
        <v>86</v>
      </c>
      <c r="E141" s="165" t="s">
        <v>87</v>
      </c>
      <c r="F141" s="164" t="s">
        <v>88</v>
      </c>
      <c r="G141" s="166" t="s">
        <v>89</v>
      </c>
      <c r="H141" s="167" t="s">
        <v>90</v>
      </c>
      <c r="I141" s="164" t="s">
        <v>91</v>
      </c>
      <c r="J141" s="164" t="s">
        <v>92</v>
      </c>
      <c r="K141" s="164" t="s">
        <v>93</v>
      </c>
      <c r="L141" s="168" t="s">
        <v>94</v>
      </c>
    </row>
    <row r="142" spans="1:15" ht="15" customHeight="1" x14ac:dyDescent="0.25">
      <c r="A142" s="709" t="s">
        <v>386</v>
      </c>
      <c r="B142" s="710"/>
      <c r="C142" s="169">
        <v>2014</v>
      </c>
      <c r="D142" s="170"/>
      <c r="E142" s="67"/>
      <c r="F142" s="67"/>
      <c r="G142" s="171">
        <f>SUM(D142:F142)</f>
        <v>0</v>
      </c>
      <c r="H142" s="66"/>
      <c r="I142" s="67"/>
      <c r="J142" s="67"/>
      <c r="K142" s="67"/>
      <c r="L142" s="68"/>
    </row>
    <row r="143" spans="1:15" x14ac:dyDescent="0.25">
      <c r="A143" s="630"/>
      <c r="B143" s="646"/>
      <c r="C143" s="29">
        <v>2015</v>
      </c>
      <c r="D143" s="30"/>
      <c r="E143" s="31"/>
      <c r="F143" s="31"/>
      <c r="G143" s="171">
        <f t="shared" ref="G143:G148" si="18">SUM(D143:F143)</f>
        <v>0</v>
      </c>
      <c r="H143" s="34"/>
      <c r="I143" s="31"/>
      <c r="J143" s="31"/>
      <c r="K143" s="31"/>
      <c r="L143" s="35"/>
    </row>
    <row r="144" spans="1:15" x14ac:dyDescent="0.25">
      <c r="A144" s="630"/>
      <c r="B144" s="646"/>
      <c r="C144" s="29">
        <v>2016</v>
      </c>
      <c r="D144" s="30"/>
      <c r="E144" s="31"/>
      <c r="F144" s="31"/>
      <c r="G144" s="171">
        <f t="shared" si="18"/>
        <v>0</v>
      </c>
      <c r="H144" s="34"/>
      <c r="I144" s="31"/>
      <c r="J144" s="31"/>
      <c r="K144" s="31"/>
      <c r="L144" s="35"/>
    </row>
    <row r="145" spans="1:12" x14ac:dyDescent="0.25">
      <c r="A145" s="630"/>
      <c r="B145" s="646"/>
      <c r="C145" s="29">
        <v>2017</v>
      </c>
      <c r="D145" s="36"/>
      <c r="E145" s="37"/>
      <c r="F145" s="37"/>
      <c r="G145" s="171">
        <f t="shared" si="18"/>
        <v>0</v>
      </c>
      <c r="H145" s="39"/>
      <c r="I145" s="37"/>
      <c r="J145" s="37"/>
      <c r="K145" s="37"/>
      <c r="L145" s="40"/>
    </row>
    <row r="146" spans="1:12" x14ac:dyDescent="0.25">
      <c r="A146" s="630"/>
      <c r="B146" s="646"/>
      <c r="C146" s="29">
        <v>2018</v>
      </c>
      <c r="D146" s="30"/>
      <c r="E146" s="31"/>
      <c r="F146" s="31"/>
      <c r="G146" s="171">
        <f t="shared" si="18"/>
        <v>0</v>
      </c>
      <c r="H146" s="34"/>
      <c r="I146" s="31"/>
      <c r="J146" s="31"/>
      <c r="K146" s="31"/>
      <c r="L146" s="35"/>
    </row>
    <row r="147" spans="1:12" x14ac:dyDescent="0.25">
      <c r="A147" s="630"/>
      <c r="B147" s="646"/>
      <c r="C147" s="29">
        <v>2019</v>
      </c>
      <c r="D147" s="30"/>
      <c r="E147" s="31"/>
      <c r="F147" s="31"/>
      <c r="G147" s="171">
        <f t="shared" si="18"/>
        <v>0</v>
      </c>
      <c r="H147" s="34"/>
      <c r="I147" s="31"/>
      <c r="J147" s="31"/>
      <c r="K147" s="31"/>
      <c r="L147" s="35"/>
    </row>
    <row r="148" spans="1:12" x14ac:dyDescent="0.25">
      <c r="A148" s="630"/>
      <c r="B148" s="646"/>
      <c r="C148" s="29">
        <v>2020</v>
      </c>
      <c r="D148" s="30">
        <v>540</v>
      </c>
      <c r="E148" s="31"/>
      <c r="F148" s="31"/>
      <c r="G148" s="171">
        <f t="shared" si="18"/>
        <v>540</v>
      </c>
      <c r="H148" s="34"/>
      <c r="I148" s="31"/>
      <c r="J148" s="31"/>
      <c r="K148" s="30">
        <v>540</v>
      </c>
      <c r="L148" s="35"/>
    </row>
    <row r="149" spans="1:12" ht="15.75" thickBot="1" x14ac:dyDescent="0.3">
      <c r="A149" s="647"/>
      <c r="B149" s="648"/>
      <c r="C149" s="41" t="s">
        <v>13</v>
      </c>
      <c r="D149" s="42">
        <f t="shared" ref="D149:L149" si="19">SUM(D142:D148)</f>
        <v>540</v>
      </c>
      <c r="E149" s="43">
        <f t="shared" si="19"/>
        <v>0</v>
      </c>
      <c r="F149" s="43">
        <f t="shared" si="19"/>
        <v>0</v>
      </c>
      <c r="G149" s="45">
        <f t="shared" si="19"/>
        <v>540</v>
      </c>
      <c r="H149" s="46">
        <v>10</v>
      </c>
      <c r="I149" s="43">
        <v>10</v>
      </c>
      <c r="J149" s="43">
        <v>60</v>
      </c>
      <c r="K149" s="43">
        <v>460</v>
      </c>
      <c r="L149" s="47">
        <f t="shared" si="19"/>
        <v>0</v>
      </c>
    </row>
    <row r="150" spans="1:12" x14ac:dyDescent="0.25">
      <c r="B150" s="9"/>
    </row>
    <row r="151" spans="1:12" x14ac:dyDescent="0.25">
      <c r="B151" s="9"/>
    </row>
    <row r="152" spans="1:12" ht="21" x14ac:dyDescent="0.35">
      <c r="A152" s="172" t="s">
        <v>95</v>
      </c>
      <c r="B152" s="55"/>
      <c r="C152" s="54"/>
      <c r="D152" s="56"/>
      <c r="E152" s="56"/>
      <c r="F152" s="56"/>
      <c r="G152" s="56"/>
      <c r="H152" s="56"/>
      <c r="I152" s="56"/>
      <c r="J152" s="56"/>
      <c r="K152" s="56"/>
      <c r="L152" s="56"/>
    </row>
    <row r="153" spans="1:12" ht="15.75" thickBot="1" x14ac:dyDescent="0.3">
      <c r="A153" s="75"/>
      <c r="B153" s="76"/>
    </row>
    <row r="154" spans="1:12" s="10" customFormat="1" ht="65.25" x14ac:dyDescent="0.3">
      <c r="A154" s="173" t="s">
        <v>96</v>
      </c>
      <c r="B154" s="174" t="s">
        <v>97</v>
      </c>
      <c r="C154" s="175" t="s">
        <v>98</v>
      </c>
      <c r="D154" s="176" t="s">
        <v>99</v>
      </c>
      <c r="E154" s="177" t="s">
        <v>100</v>
      </c>
      <c r="F154" s="177" t="s">
        <v>101</v>
      </c>
      <c r="G154" s="178" t="s">
        <v>102</v>
      </c>
    </row>
    <row r="155" spans="1:12" ht="15" customHeight="1" x14ac:dyDescent="0.25">
      <c r="A155" s="623" t="s">
        <v>21</v>
      </c>
      <c r="B155" s="624"/>
      <c r="C155" s="29">
        <v>2014</v>
      </c>
      <c r="D155" s="30"/>
      <c r="E155" s="31"/>
      <c r="F155" s="31"/>
      <c r="G155" s="35"/>
    </row>
    <row r="156" spans="1:12" x14ac:dyDescent="0.25">
      <c r="A156" s="623"/>
      <c r="B156" s="624"/>
      <c r="C156" s="29">
        <v>2015</v>
      </c>
      <c r="D156" s="30"/>
      <c r="E156" s="31"/>
      <c r="F156" s="31"/>
      <c r="G156" s="35"/>
    </row>
    <row r="157" spans="1:12" x14ac:dyDescent="0.25">
      <c r="A157" s="623"/>
      <c r="B157" s="624"/>
      <c r="C157" s="29">
        <v>2016</v>
      </c>
      <c r="D157" s="30"/>
      <c r="E157" s="31"/>
      <c r="F157" s="31"/>
      <c r="G157" s="35"/>
    </row>
    <row r="158" spans="1:12" x14ac:dyDescent="0.25">
      <c r="A158" s="623"/>
      <c r="B158" s="624"/>
      <c r="C158" s="29">
        <v>2017</v>
      </c>
      <c r="D158" s="36"/>
      <c r="E158" s="37"/>
      <c r="F158" s="37"/>
      <c r="G158" s="40"/>
    </row>
    <row r="159" spans="1:12" x14ac:dyDescent="0.25">
      <c r="A159" s="623"/>
      <c r="B159" s="624"/>
      <c r="C159" s="29">
        <v>2018</v>
      </c>
      <c r="D159" s="30"/>
      <c r="E159" s="31"/>
      <c r="F159" s="31"/>
      <c r="G159" s="35"/>
    </row>
    <row r="160" spans="1:12" x14ac:dyDescent="0.25">
      <c r="A160" s="623"/>
      <c r="B160" s="624"/>
      <c r="C160" s="29">
        <v>2019</v>
      </c>
      <c r="D160" s="30"/>
      <c r="E160" s="31"/>
      <c r="F160" s="31"/>
      <c r="G160" s="35"/>
    </row>
    <row r="161" spans="1:9" x14ac:dyDescent="0.25">
      <c r="A161" s="623"/>
      <c r="B161" s="624"/>
      <c r="C161" s="29">
        <v>2020</v>
      </c>
      <c r="D161" s="179"/>
      <c r="E161" s="180"/>
      <c r="F161" s="180"/>
      <c r="G161" s="181"/>
    </row>
    <row r="162" spans="1:9" ht="15.75" thickBot="1" x14ac:dyDescent="0.3">
      <c r="A162" s="625"/>
      <c r="B162" s="626"/>
      <c r="C162" s="41" t="s">
        <v>13</v>
      </c>
      <c r="D162" s="42">
        <f>SUM(D155:D161)</f>
        <v>0</v>
      </c>
      <c r="E162" s="42">
        <f t="shared" ref="E162:G162" si="20">SUM(E155:E161)</f>
        <v>0</v>
      </c>
      <c r="F162" s="42">
        <f t="shared" si="20"/>
        <v>0</v>
      </c>
      <c r="G162" s="47">
        <f t="shared" si="20"/>
        <v>0</v>
      </c>
    </row>
    <row r="163" spans="1:9" x14ac:dyDescent="0.25">
      <c r="B163" s="9"/>
    </row>
    <row r="164" spans="1:9" ht="15.75" thickBot="1" x14ac:dyDescent="0.3">
      <c r="B164" s="9"/>
    </row>
    <row r="165" spans="1:9" ht="18.75" x14ac:dyDescent="0.3">
      <c r="A165" s="182" t="s">
        <v>103</v>
      </c>
      <c r="B165" s="183" t="s">
        <v>104</v>
      </c>
      <c r="C165" s="184">
        <v>2014</v>
      </c>
      <c r="D165" s="184">
        <v>2015</v>
      </c>
      <c r="E165" s="184">
        <v>2016</v>
      </c>
      <c r="F165" s="184">
        <v>2017</v>
      </c>
      <c r="G165" s="184">
        <v>2018</v>
      </c>
      <c r="H165" s="184">
        <v>2019</v>
      </c>
      <c r="I165" s="185">
        <v>2020</v>
      </c>
    </row>
    <row r="166" spans="1:9" ht="14.1" customHeight="1" x14ac:dyDescent="0.25">
      <c r="A166" s="186" t="s">
        <v>105</v>
      </c>
      <c r="B166" s="844" t="s">
        <v>387</v>
      </c>
      <c r="C166" s="188">
        <f>SUM(C167:C169)</f>
        <v>0</v>
      </c>
      <c r="D166" s="188">
        <f t="shared" ref="D166:H166" si="21">SUM(D167:D169)</f>
        <v>0</v>
      </c>
      <c r="E166" s="188">
        <f t="shared" si="21"/>
        <v>0</v>
      </c>
      <c r="F166" s="188">
        <f t="shared" si="21"/>
        <v>0</v>
      </c>
      <c r="G166" s="188">
        <f t="shared" si="21"/>
        <v>0</v>
      </c>
      <c r="H166" s="188">
        <f t="shared" si="21"/>
        <v>0</v>
      </c>
      <c r="I166" s="189">
        <v>434959.85</v>
      </c>
    </row>
    <row r="167" spans="1:9" ht="15.75" x14ac:dyDescent="0.25">
      <c r="A167" s="190" t="s">
        <v>106</v>
      </c>
      <c r="B167" s="845"/>
      <c r="C167" s="65"/>
      <c r="D167" s="65"/>
      <c r="E167" s="65"/>
      <c r="F167" s="69"/>
      <c r="G167" s="65"/>
      <c r="H167" s="65"/>
      <c r="I167" s="193">
        <v>431959.85</v>
      </c>
    </row>
    <row r="168" spans="1:9" ht="15.75" x14ac:dyDescent="0.25">
      <c r="A168" s="190" t="s">
        <v>107</v>
      </c>
      <c r="B168" s="845"/>
      <c r="C168" s="65"/>
      <c r="D168" s="65"/>
      <c r="E168" s="65"/>
      <c r="F168" s="69"/>
      <c r="G168" s="65"/>
      <c r="H168" s="65"/>
      <c r="I168" s="193">
        <v>3000</v>
      </c>
    </row>
    <row r="169" spans="1:9" ht="15.75" x14ac:dyDescent="0.25">
      <c r="A169" s="190" t="s">
        <v>108</v>
      </c>
      <c r="B169" s="845"/>
      <c r="C169" s="65"/>
      <c r="D169" s="65"/>
      <c r="E169" s="65"/>
      <c r="F169" s="69"/>
      <c r="G169" s="65"/>
      <c r="H169" s="65"/>
      <c r="I169" s="193"/>
    </row>
    <row r="170" spans="1:9" ht="31.5" x14ac:dyDescent="0.25">
      <c r="A170" s="186" t="s">
        <v>109</v>
      </c>
      <c r="B170" s="846"/>
      <c r="C170" s="65"/>
      <c r="D170" s="65"/>
      <c r="E170" s="65"/>
      <c r="F170" s="69"/>
      <c r="G170" s="65"/>
      <c r="H170" s="65"/>
      <c r="I170" s="193">
        <v>101835.14</v>
      </c>
    </row>
    <row r="171" spans="1:9" ht="16.5" thickBot="1" x14ac:dyDescent="0.3">
      <c r="A171" s="195" t="s">
        <v>110</v>
      </c>
      <c r="B171" s="196"/>
      <c r="C171" s="197">
        <f t="shared" ref="C171:I171" si="22">C166+C170</f>
        <v>0</v>
      </c>
      <c r="D171" s="197">
        <f t="shared" si="22"/>
        <v>0</v>
      </c>
      <c r="E171" s="197">
        <f t="shared" si="22"/>
        <v>0</v>
      </c>
      <c r="F171" s="197">
        <f t="shared" si="22"/>
        <v>0</v>
      </c>
      <c r="G171" s="197">
        <f t="shared" si="22"/>
        <v>0</v>
      </c>
      <c r="H171" s="197">
        <f t="shared" si="22"/>
        <v>0</v>
      </c>
      <c r="I171" s="47">
        <f t="shared" si="22"/>
        <v>536794.99</v>
      </c>
    </row>
  </sheetData>
  <mergeCells count="50">
    <mergeCell ref="A142:B149"/>
    <mergeCell ref="A155:B162"/>
    <mergeCell ref="B166:B170"/>
    <mergeCell ref="I129:O129"/>
    <mergeCell ref="A131:B138"/>
    <mergeCell ref="A140:A141"/>
    <mergeCell ref="B140:B141"/>
    <mergeCell ref="C140:C141"/>
    <mergeCell ref="D140:G140"/>
    <mergeCell ref="H140:L140"/>
    <mergeCell ref="C106:C107"/>
    <mergeCell ref="A108:B115"/>
    <mergeCell ref="A118:B125"/>
    <mergeCell ref="A129:A130"/>
    <mergeCell ref="B129:B130"/>
    <mergeCell ref="C129:C130"/>
    <mergeCell ref="A85:B92"/>
    <mergeCell ref="A94:A95"/>
    <mergeCell ref="B94:B95"/>
    <mergeCell ref="A96:B102"/>
    <mergeCell ref="A106:A107"/>
    <mergeCell ref="B106:B107"/>
    <mergeCell ref="D72:D73"/>
    <mergeCell ref="A74:B81"/>
    <mergeCell ref="A83:A84"/>
    <mergeCell ref="B83:B84"/>
    <mergeCell ref="C83:C84"/>
    <mergeCell ref="D83:D84"/>
    <mergeCell ref="A72:A73"/>
    <mergeCell ref="B72:B73"/>
    <mergeCell ref="C72:C73"/>
    <mergeCell ref="A50:B57"/>
    <mergeCell ref="A61:A62"/>
    <mergeCell ref="B61:B62"/>
    <mergeCell ref="C61:C62"/>
    <mergeCell ref="A63:B70"/>
    <mergeCell ref="D34:D35"/>
    <mergeCell ref="A36:B43"/>
    <mergeCell ref="A48:A49"/>
    <mergeCell ref="B48:B49"/>
    <mergeCell ref="C48:C49"/>
    <mergeCell ref="D48:D49"/>
    <mergeCell ref="A34:A35"/>
    <mergeCell ref="B34:B35"/>
    <mergeCell ref="C34:C35"/>
    <mergeCell ref="B10:B11"/>
    <mergeCell ref="C10:C11"/>
    <mergeCell ref="A12:B19"/>
    <mergeCell ref="C21:C22"/>
    <mergeCell ref="A23:B30"/>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S171"/>
  <sheetViews>
    <sheetView topLeftCell="B1" workbookViewId="0">
      <selection activeCell="E19" sqref="E19"/>
    </sheetView>
  </sheetViews>
  <sheetFormatPr defaultColWidth="8.85546875" defaultRowHeight="15" x14ac:dyDescent="0.25"/>
  <cols>
    <col min="1" max="1" width="87.28515625" customWidth="1"/>
    <col min="2" max="2" width="29.42578125" customWidth="1"/>
    <col min="3" max="3" width="15.7109375" customWidth="1"/>
    <col min="4" max="4" width="16.140625" customWidth="1"/>
    <col min="5" max="5" width="15.28515625" customWidth="1"/>
    <col min="6" max="6" width="18.42578125" customWidth="1"/>
    <col min="7" max="7" width="15.85546875" customWidth="1"/>
    <col min="8" max="8" width="16" customWidth="1"/>
    <col min="9" max="9" width="16.42578125" customWidth="1"/>
    <col min="10" max="10" width="17" customWidth="1"/>
    <col min="11" max="11" width="16.85546875" customWidth="1"/>
    <col min="12" max="12" width="17" customWidth="1"/>
    <col min="13" max="13" width="15.42578125" customWidth="1"/>
    <col min="14" max="14" width="14.85546875" customWidth="1"/>
    <col min="15" max="15" width="13.140625" customWidth="1"/>
    <col min="16" max="17" width="11.85546875" customWidth="1"/>
    <col min="18" max="18" width="12" customWidth="1"/>
  </cols>
  <sheetData>
    <row r="1" spans="1:17" s="1" customFormat="1" ht="31.5" x14ac:dyDescent="0.5">
      <c r="A1" s="1" t="s">
        <v>0</v>
      </c>
    </row>
    <row r="2" spans="1:17" s="2" customFormat="1" ht="15.75" x14ac:dyDescent="0.25"/>
    <row r="3" spans="1:17" s="2" customFormat="1" ht="15.75" x14ac:dyDescent="0.25">
      <c r="A3" s="3" t="s">
        <v>1</v>
      </c>
    </row>
    <row r="4" spans="1:17" s="2" customFormat="1" ht="15.75" x14ac:dyDescent="0.25">
      <c r="A4" s="4" t="s">
        <v>388</v>
      </c>
    </row>
    <row r="5" spans="1:17" s="2" customFormat="1" ht="15.75" x14ac:dyDescent="0.25">
      <c r="A5" s="5" t="s">
        <v>389</v>
      </c>
    </row>
    <row r="6" spans="1:17" s="2" customFormat="1" ht="15.75" x14ac:dyDescent="0.25"/>
    <row r="8" spans="1:17" ht="21" x14ac:dyDescent="0.35">
      <c r="A8" s="6" t="s">
        <v>3</v>
      </c>
      <c r="B8" s="7"/>
      <c r="C8" s="8"/>
      <c r="D8" s="8"/>
      <c r="E8" s="8"/>
      <c r="F8" s="8"/>
      <c r="G8" s="8"/>
      <c r="H8" s="8"/>
      <c r="I8" s="8"/>
      <c r="J8" s="8"/>
      <c r="K8" s="8"/>
      <c r="L8" s="8"/>
      <c r="M8" s="8"/>
      <c r="N8" s="8"/>
    </row>
    <row r="9" spans="1:17" ht="15.75" thickBot="1" x14ac:dyDescent="0.3">
      <c r="B9" s="9"/>
      <c r="O9" s="10"/>
      <c r="P9" s="10"/>
    </row>
    <row r="10" spans="1:17" s="10" customFormat="1" ht="18.75" x14ac:dyDescent="0.3">
      <c r="A10" s="11"/>
      <c r="B10" s="690" t="s">
        <v>4</v>
      </c>
      <c r="C10" s="692" t="s">
        <v>5</v>
      </c>
      <c r="D10" s="12"/>
      <c r="E10" s="13"/>
      <c r="F10" s="14" t="s">
        <v>6</v>
      </c>
      <c r="G10" s="15"/>
      <c r="H10" s="16"/>
      <c r="I10" s="17" t="s">
        <v>7</v>
      </c>
      <c r="J10" s="13"/>
      <c r="K10" s="13"/>
      <c r="L10" s="13"/>
      <c r="M10" s="13"/>
      <c r="N10" s="13"/>
      <c r="O10" s="18"/>
    </row>
    <row r="11" spans="1:17" s="10" customFormat="1" ht="90" customHeight="1" x14ac:dyDescent="0.3">
      <c r="A11" s="19" t="s">
        <v>8</v>
      </c>
      <c r="B11" s="691"/>
      <c r="C11" s="693"/>
      <c r="D11" s="20" t="s">
        <v>9</v>
      </c>
      <c r="E11" s="21" t="s">
        <v>10</v>
      </c>
      <c r="F11" s="22" t="s">
        <v>11</v>
      </c>
      <c r="G11" s="23" t="s">
        <v>12</v>
      </c>
      <c r="H11" s="24" t="s">
        <v>13</v>
      </c>
      <c r="I11" s="25" t="s">
        <v>14</v>
      </c>
      <c r="J11" s="26" t="s">
        <v>15</v>
      </c>
      <c r="K11" s="26" t="s">
        <v>16</v>
      </c>
      <c r="L11" s="27" t="s">
        <v>17</v>
      </c>
      <c r="M11" s="27" t="s">
        <v>18</v>
      </c>
      <c r="N11" s="27" t="s">
        <v>19</v>
      </c>
      <c r="O11" s="28" t="s">
        <v>20</v>
      </c>
    </row>
    <row r="12" spans="1:17" ht="15" customHeight="1" x14ac:dyDescent="0.25">
      <c r="A12" s="630" t="s">
        <v>21</v>
      </c>
      <c r="B12" s="646"/>
      <c r="C12" s="29">
        <v>2014</v>
      </c>
      <c r="D12" s="30"/>
      <c r="E12" s="31"/>
      <c r="F12" s="31"/>
      <c r="G12" s="32"/>
      <c r="H12" s="33">
        <f>SUM(D12:G12)</f>
        <v>0</v>
      </c>
      <c r="I12" s="34"/>
      <c r="J12" s="31"/>
      <c r="K12" s="31"/>
      <c r="L12" s="31"/>
      <c r="M12" s="31"/>
      <c r="N12" s="31"/>
      <c r="O12" s="35"/>
      <c r="P12" s="10"/>
      <c r="Q12" s="10"/>
    </row>
    <row r="13" spans="1:17" x14ac:dyDescent="0.25">
      <c r="A13" s="630"/>
      <c r="B13" s="646"/>
      <c r="C13" s="29">
        <v>2015</v>
      </c>
      <c r="D13" s="30"/>
      <c r="E13" s="31"/>
      <c r="F13" s="31"/>
      <c r="G13" s="32"/>
      <c r="H13" s="33">
        <f t="shared" ref="H13:H18" si="0">SUM(D13:G13)</f>
        <v>0</v>
      </c>
      <c r="I13" s="34"/>
      <c r="J13" s="31"/>
      <c r="K13" s="31"/>
      <c r="L13" s="31"/>
      <c r="M13" s="31"/>
      <c r="N13" s="31"/>
      <c r="O13" s="35"/>
      <c r="P13" s="10"/>
      <c r="Q13" s="10"/>
    </row>
    <row r="14" spans="1:17" x14ac:dyDescent="0.25">
      <c r="A14" s="630"/>
      <c r="B14" s="646"/>
      <c r="C14" s="29">
        <v>2016</v>
      </c>
      <c r="D14" s="30"/>
      <c r="E14" s="31"/>
      <c r="F14" s="31"/>
      <c r="G14" s="32"/>
      <c r="H14" s="33">
        <f t="shared" si="0"/>
        <v>0</v>
      </c>
      <c r="I14" s="34"/>
      <c r="J14" s="31"/>
      <c r="K14" s="31"/>
      <c r="L14" s="31"/>
      <c r="M14" s="31"/>
      <c r="N14" s="31"/>
      <c r="O14" s="35"/>
      <c r="P14" s="10"/>
      <c r="Q14" s="10"/>
    </row>
    <row r="15" spans="1:17" x14ac:dyDescent="0.25">
      <c r="A15" s="630"/>
      <c r="B15" s="646"/>
      <c r="C15" s="29">
        <v>2017</v>
      </c>
      <c r="D15" s="36"/>
      <c r="E15" s="37"/>
      <c r="F15" s="37"/>
      <c r="G15" s="38"/>
      <c r="H15" s="33">
        <f t="shared" si="0"/>
        <v>0</v>
      </c>
      <c r="I15" s="39"/>
      <c r="J15" s="37"/>
      <c r="K15" s="37"/>
      <c r="L15" s="37"/>
      <c r="M15" s="37"/>
      <c r="N15" s="37"/>
      <c r="O15" s="40"/>
      <c r="P15" s="10"/>
      <c r="Q15" s="10"/>
    </row>
    <row r="16" spans="1:17" x14ac:dyDescent="0.25">
      <c r="A16" s="630"/>
      <c r="B16" s="646"/>
      <c r="C16" s="29">
        <v>2018</v>
      </c>
      <c r="D16" s="30"/>
      <c r="E16" s="31"/>
      <c r="F16" s="31"/>
      <c r="G16" s="32"/>
      <c r="H16" s="33">
        <f t="shared" si="0"/>
        <v>0</v>
      </c>
      <c r="I16" s="34"/>
      <c r="J16" s="31"/>
      <c r="K16" s="31"/>
      <c r="L16" s="31"/>
      <c r="M16" s="31"/>
      <c r="N16" s="31"/>
      <c r="O16" s="35"/>
      <c r="P16" s="10"/>
      <c r="Q16" s="10"/>
    </row>
    <row r="17" spans="1:17" x14ac:dyDescent="0.25">
      <c r="A17" s="630"/>
      <c r="B17" s="646"/>
      <c r="C17" s="29">
        <v>2019</v>
      </c>
      <c r="D17" s="30"/>
      <c r="E17" s="31"/>
      <c r="F17" s="31"/>
      <c r="G17" s="32"/>
      <c r="H17" s="33">
        <f t="shared" si="0"/>
        <v>0</v>
      </c>
      <c r="I17" s="34"/>
      <c r="J17" s="31"/>
      <c r="K17" s="31"/>
      <c r="L17" s="31"/>
      <c r="M17" s="31"/>
      <c r="N17" s="31"/>
      <c r="O17" s="35"/>
      <c r="P17" s="10"/>
      <c r="Q17" s="10"/>
    </row>
    <row r="18" spans="1:17" x14ac:dyDescent="0.25">
      <c r="A18" s="630"/>
      <c r="B18" s="646"/>
      <c r="C18" s="29">
        <v>2020</v>
      </c>
      <c r="D18" s="30">
        <v>8</v>
      </c>
      <c r="E18" s="31"/>
      <c r="F18" s="31"/>
      <c r="G18" s="32"/>
      <c r="H18" s="33">
        <f t="shared" si="0"/>
        <v>8</v>
      </c>
      <c r="I18" s="34">
        <v>8</v>
      </c>
      <c r="J18" s="31"/>
      <c r="K18" s="31"/>
      <c r="L18" s="31"/>
      <c r="M18" s="31"/>
      <c r="N18" s="31"/>
      <c r="O18" s="35"/>
      <c r="P18" s="10"/>
      <c r="Q18" s="10"/>
    </row>
    <row r="19" spans="1:17" ht="77.25" customHeight="1" thickBot="1" x14ac:dyDescent="0.3">
      <c r="A19" s="647"/>
      <c r="B19" s="648"/>
      <c r="C19" s="41" t="s">
        <v>13</v>
      </c>
      <c r="D19" s="42">
        <f>SUM(D12:D18)</f>
        <v>8</v>
      </c>
      <c r="E19" s="43">
        <f>SUM(E12:E18)</f>
        <v>0</v>
      </c>
      <c r="F19" s="43">
        <f>SUM(F12:F18)</f>
        <v>0</v>
      </c>
      <c r="G19" s="44"/>
      <c r="H19" s="45">
        <f>SUM(D19:G19)</f>
        <v>8</v>
      </c>
      <c r="I19" s="43">
        <f t="shared" ref="I19:O19" si="1">SUM(I12:I18)</f>
        <v>8</v>
      </c>
      <c r="J19" s="46">
        <f t="shared" si="1"/>
        <v>0</v>
      </c>
      <c r="K19" s="43">
        <f t="shared" si="1"/>
        <v>0</v>
      </c>
      <c r="L19" s="43">
        <f t="shared" si="1"/>
        <v>0</v>
      </c>
      <c r="M19" s="43">
        <f t="shared" si="1"/>
        <v>0</v>
      </c>
      <c r="N19" s="43">
        <f t="shared" si="1"/>
        <v>0</v>
      </c>
      <c r="O19" s="47">
        <f t="shared" si="1"/>
        <v>0</v>
      </c>
      <c r="P19" s="10"/>
      <c r="Q19" s="10"/>
    </row>
    <row r="20" spans="1:17" ht="15.75" thickBot="1" x14ac:dyDescent="0.3">
      <c r="B20" s="9"/>
      <c r="D20" s="48"/>
      <c r="O20" s="10"/>
      <c r="P20" s="10"/>
    </row>
    <row r="21" spans="1:17" s="10" customFormat="1" ht="18.75" x14ac:dyDescent="0.3">
      <c r="A21" s="11"/>
      <c r="B21" s="49"/>
      <c r="C21" s="692" t="s">
        <v>5</v>
      </c>
      <c r="D21" s="12"/>
      <c r="E21" s="13"/>
      <c r="F21" s="14" t="s">
        <v>6</v>
      </c>
      <c r="G21" s="15"/>
      <c r="H21" s="16"/>
    </row>
    <row r="22" spans="1:17" s="10" customFormat="1" ht="44.25" customHeight="1" x14ac:dyDescent="0.3">
      <c r="A22" s="50" t="s">
        <v>22</v>
      </c>
      <c r="B22" s="509" t="s">
        <v>23</v>
      </c>
      <c r="C22" s="693"/>
      <c r="D22" s="20" t="s">
        <v>9</v>
      </c>
      <c r="E22" s="22" t="s">
        <v>10</v>
      </c>
      <c r="F22" s="22" t="s">
        <v>11</v>
      </c>
      <c r="G22" s="23" t="s">
        <v>12</v>
      </c>
      <c r="H22" s="24" t="s">
        <v>13</v>
      </c>
    </row>
    <row r="23" spans="1:17" ht="15" customHeight="1" x14ac:dyDescent="0.25">
      <c r="A23" s="630" t="s">
        <v>21</v>
      </c>
      <c r="B23" s="646"/>
      <c r="C23" s="29">
        <v>2014</v>
      </c>
      <c r="D23" s="30"/>
      <c r="E23" s="31"/>
      <c r="F23" s="31"/>
      <c r="G23" s="32"/>
      <c r="H23" s="33">
        <f>SUM(D23:G23)</f>
        <v>0</v>
      </c>
    </row>
    <row r="24" spans="1:17" x14ac:dyDescent="0.25">
      <c r="A24" s="630"/>
      <c r="B24" s="646"/>
      <c r="C24" s="29">
        <v>2015</v>
      </c>
      <c r="D24" s="30"/>
      <c r="E24" s="31"/>
      <c r="F24" s="31"/>
      <c r="G24" s="32"/>
      <c r="H24" s="33">
        <f t="shared" ref="H24:H29" si="2">SUM(D24:G24)</f>
        <v>0</v>
      </c>
    </row>
    <row r="25" spans="1:17" x14ac:dyDescent="0.25">
      <c r="A25" s="630"/>
      <c r="B25" s="646"/>
      <c r="C25" s="29">
        <v>2016</v>
      </c>
      <c r="D25" s="30"/>
      <c r="E25" s="31"/>
      <c r="F25" s="31"/>
      <c r="G25" s="32"/>
      <c r="H25" s="33">
        <f t="shared" si="2"/>
        <v>0</v>
      </c>
    </row>
    <row r="26" spans="1:17" x14ac:dyDescent="0.25">
      <c r="A26" s="630"/>
      <c r="B26" s="646"/>
      <c r="C26" s="29">
        <v>2017</v>
      </c>
      <c r="D26" s="36"/>
      <c r="E26" s="37"/>
      <c r="F26" s="37"/>
      <c r="G26" s="38"/>
      <c r="H26" s="33">
        <f t="shared" si="2"/>
        <v>0</v>
      </c>
    </row>
    <row r="27" spans="1:17" x14ac:dyDescent="0.25">
      <c r="A27" s="630"/>
      <c r="B27" s="646"/>
      <c r="C27" s="29">
        <v>2018</v>
      </c>
      <c r="D27" s="30"/>
      <c r="E27" s="31"/>
      <c r="F27" s="31"/>
      <c r="G27" s="32"/>
      <c r="H27" s="33">
        <f t="shared" si="2"/>
        <v>0</v>
      </c>
    </row>
    <row r="28" spans="1:17" x14ac:dyDescent="0.25">
      <c r="A28" s="630"/>
      <c r="B28" s="646"/>
      <c r="C28" s="29">
        <v>2019</v>
      </c>
      <c r="D28" s="30"/>
      <c r="E28" s="31"/>
      <c r="F28" s="31"/>
      <c r="G28" s="32"/>
      <c r="H28" s="33">
        <f t="shared" si="2"/>
        <v>0</v>
      </c>
    </row>
    <row r="29" spans="1:17" x14ac:dyDescent="0.25">
      <c r="A29" s="630"/>
      <c r="B29" s="646"/>
      <c r="C29" s="29">
        <v>2020</v>
      </c>
      <c r="D29" s="30">
        <v>531</v>
      </c>
      <c r="E29" s="31"/>
      <c r="F29" s="31"/>
      <c r="G29" s="32"/>
      <c r="H29" s="33">
        <f t="shared" si="2"/>
        <v>531</v>
      </c>
    </row>
    <row r="30" spans="1:17" ht="24" customHeight="1" thickBot="1" x14ac:dyDescent="0.3">
      <c r="A30" s="647"/>
      <c r="B30" s="648"/>
      <c r="C30" s="41" t="s">
        <v>13</v>
      </c>
      <c r="D30" s="42">
        <f>SUM(D23:D29)</f>
        <v>531</v>
      </c>
      <c r="E30" s="43">
        <f>SUM(E23:E29)</f>
        <v>0</v>
      </c>
      <c r="F30" s="43">
        <f>SUM(F23:F29)</f>
        <v>0</v>
      </c>
      <c r="G30" s="43">
        <f>SUM(G23:G29)</f>
        <v>0</v>
      </c>
      <c r="H30" s="45">
        <f t="shared" ref="H30" si="3">SUM(D30:F30)</f>
        <v>531</v>
      </c>
    </row>
    <row r="31" spans="1:17" x14ac:dyDescent="0.25">
      <c r="A31" s="52"/>
      <c r="B31" s="53"/>
      <c r="D31" s="48"/>
    </row>
    <row r="32" spans="1:17" ht="21" x14ac:dyDescent="0.35">
      <c r="A32" s="54" t="s">
        <v>24</v>
      </c>
      <c r="B32" s="55"/>
      <c r="C32" s="54"/>
      <c r="D32" s="56"/>
      <c r="E32" s="56"/>
      <c r="F32" s="56"/>
      <c r="G32" s="56"/>
      <c r="H32" s="56"/>
      <c r="I32" s="56"/>
      <c r="J32" s="56"/>
      <c r="K32" s="56"/>
      <c r="L32" s="56"/>
      <c r="M32" s="56"/>
      <c r="N32" s="56"/>
      <c r="O32" s="56"/>
    </row>
    <row r="33" spans="1:13" ht="15.75" thickBot="1" x14ac:dyDescent="0.3">
      <c r="B33" s="9"/>
    </row>
    <row r="34" spans="1:13" ht="21" customHeight="1" x14ac:dyDescent="0.25">
      <c r="A34" s="684" t="s">
        <v>25</v>
      </c>
      <c r="B34" s="686" t="s">
        <v>26</v>
      </c>
      <c r="C34" s="688" t="s">
        <v>5</v>
      </c>
      <c r="D34" s="670" t="s">
        <v>27</v>
      </c>
      <c r="E34" s="57" t="s">
        <v>7</v>
      </c>
      <c r="F34" s="58"/>
      <c r="G34" s="58"/>
      <c r="H34" s="58"/>
      <c r="I34" s="58"/>
      <c r="J34" s="58"/>
      <c r="K34" s="59"/>
    </row>
    <row r="35" spans="1:13" ht="98.25" customHeight="1" x14ac:dyDescent="0.25">
      <c r="A35" s="685"/>
      <c r="B35" s="687"/>
      <c r="C35" s="689"/>
      <c r="D35" s="671"/>
      <c r="E35" s="60" t="s">
        <v>14</v>
      </c>
      <c r="F35" s="61" t="s">
        <v>15</v>
      </c>
      <c r="G35" s="61" t="s">
        <v>16</v>
      </c>
      <c r="H35" s="62" t="s">
        <v>17</v>
      </c>
      <c r="I35" s="62" t="s">
        <v>28</v>
      </c>
      <c r="J35" s="63" t="s">
        <v>19</v>
      </c>
      <c r="K35" s="64" t="s">
        <v>20</v>
      </c>
    </row>
    <row r="36" spans="1:13" ht="15" customHeight="1" x14ac:dyDescent="0.25">
      <c r="A36" s="623" t="s">
        <v>390</v>
      </c>
      <c r="B36" s="624"/>
      <c r="C36" s="29">
        <v>2014</v>
      </c>
      <c r="D36" s="65"/>
      <c r="E36" s="66"/>
      <c r="F36" s="67"/>
      <c r="G36" s="67"/>
      <c r="H36" s="67"/>
      <c r="I36" s="67"/>
      <c r="J36" s="67"/>
      <c r="K36" s="68"/>
    </row>
    <row r="37" spans="1:13" x14ac:dyDescent="0.25">
      <c r="A37" s="623"/>
      <c r="B37" s="624"/>
      <c r="C37" s="29">
        <v>2015</v>
      </c>
      <c r="D37" s="65"/>
      <c r="E37" s="34"/>
      <c r="F37" s="31"/>
      <c r="G37" s="31"/>
      <c r="H37" s="31"/>
      <c r="I37" s="31"/>
      <c r="J37" s="31"/>
      <c r="K37" s="35"/>
    </row>
    <row r="38" spans="1:13" x14ac:dyDescent="0.25">
      <c r="A38" s="623"/>
      <c r="B38" s="624"/>
      <c r="C38" s="29">
        <v>2016</v>
      </c>
      <c r="D38" s="65"/>
      <c r="E38" s="34"/>
      <c r="F38" s="31"/>
      <c r="G38" s="31"/>
      <c r="H38" s="31"/>
      <c r="I38" s="31"/>
      <c r="J38" s="31"/>
      <c r="K38" s="35"/>
    </row>
    <row r="39" spans="1:13" x14ac:dyDescent="0.25">
      <c r="A39" s="623"/>
      <c r="B39" s="624"/>
      <c r="C39" s="29">
        <v>2017</v>
      </c>
      <c r="D39" s="69"/>
      <c r="E39" s="39"/>
      <c r="F39" s="37"/>
      <c r="G39" s="37"/>
      <c r="H39" s="37"/>
      <c r="I39" s="37"/>
      <c r="J39" s="37"/>
      <c r="K39" s="40"/>
    </row>
    <row r="40" spans="1:13" x14ac:dyDescent="0.25">
      <c r="A40" s="623"/>
      <c r="B40" s="624"/>
      <c r="C40" s="29">
        <v>2018</v>
      </c>
      <c r="D40" s="65"/>
      <c r="E40" s="34"/>
      <c r="F40" s="31"/>
      <c r="G40" s="31"/>
      <c r="H40" s="31"/>
      <c r="I40" s="31"/>
      <c r="J40" s="31"/>
      <c r="K40" s="35"/>
    </row>
    <row r="41" spans="1:13" x14ac:dyDescent="0.25">
      <c r="A41" s="623"/>
      <c r="B41" s="624"/>
      <c r="C41" s="29">
        <v>2019</v>
      </c>
      <c r="D41" s="65"/>
      <c r="E41" s="34"/>
      <c r="F41" s="31"/>
      <c r="G41" s="31"/>
      <c r="H41" s="31"/>
      <c r="I41" s="31"/>
      <c r="J41" s="31"/>
      <c r="K41" s="35"/>
    </row>
    <row r="42" spans="1:13" ht="17.25" customHeight="1" x14ac:dyDescent="0.25">
      <c r="A42" s="623"/>
      <c r="B42" s="624"/>
      <c r="C42" s="29">
        <v>2020</v>
      </c>
      <c r="D42" s="65">
        <v>8</v>
      </c>
      <c r="E42" s="34">
        <v>8</v>
      </c>
      <c r="F42" s="31"/>
      <c r="G42" s="31"/>
      <c r="H42" s="31"/>
      <c r="I42" s="31"/>
      <c r="J42" s="31"/>
      <c r="K42" s="35"/>
    </row>
    <row r="43" spans="1:13" ht="35.25" customHeight="1" thickBot="1" x14ac:dyDescent="0.3">
      <c r="A43" s="625"/>
      <c r="B43" s="626"/>
      <c r="C43" s="41" t="s">
        <v>13</v>
      </c>
      <c r="D43" s="70">
        <f>SUM(D36:D42)</f>
        <v>8</v>
      </c>
      <c r="E43" s="46">
        <f t="shared" ref="E43:J43" si="4">SUM(E36:E42)</f>
        <v>8</v>
      </c>
      <c r="F43" s="43">
        <f t="shared" si="4"/>
        <v>0</v>
      </c>
      <c r="G43" s="43">
        <f t="shared" si="4"/>
        <v>0</v>
      </c>
      <c r="H43" s="43">
        <f t="shared" si="4"/>
        <v>0</v>
      </c>
      <c r="I43" s="43">
        <f t="shared" si="4"/>
        <v>0</v>
      </c>
      <c r="J43" s="43">
        <f t="shared" si="4"/>
        <v>0</v>
      </c>
      <c r="K43" s="47">
        <f>SUM(K36:K42)</f>
        <v>0</v>
      </c>
    </row>
    <row r="44" spans="1:13" x14ac:dyDescent="0.25">
      <c r="B44" s="9"/>
    </row>
    <row r="45" spans="1:13" x14ac:dyDescent="0.25">
      <c r="B45" s="9"/>
    </row>
    <row r="46" spans="1:13" ht="21" x14ac:dyDescent="0.35">
      <c r="A46" s="71" t="s">
        <v>30</v>
      </c>
      <c r="B46" s="72"/>
      <c r="C46" s="71"/>
      <c r="D46" s="73"/>
      <c r="E46" s="73"/>
      <c r="F46" s="73"/>
      <c r="G46" s="73"/>
      <c r="H46" s="73"/>
      <c r="I46" s="73"/>
      <c r="J46" s="73"/>
      <c r="K46" s="73"/>
      <c r="L46" s="74"/>
      <c r="M46" s="74"/>
    </row>
    <row r="47" spans="1:13" ht="14.25" customHeight="1" thickBot="1" x14ac:dyDescent="0.3">
      <c r="A47" s="75"/>
      <c r="B47" s="76"/>
    </row>
    <row r="48" spans="1:13" ht="14.25" customHeight="1" x14ac:dyDescent="0.25">
      <c r="A48" s="676" t="s">
        <v>31</v>
      </c>
      <c r="B48" s="678" t="s">
        <v>32</v>
      </c>
      <c r="C48" s="680" t="s">
        <v>5</v>
      </c>
      <c r="D48" s="682" t="s">
        <v>33</v>
      </c>
      <c r="E48" s="77" t="s">
        <v>7</v>
      </c>
      <c r="F48" s="78"/>
      <c r="G48" s="78"/>
      <c r="H48" s="78"/>
      <c r="I48" s="78"/>
      <c r="J48" s="78"/>
      <c r="K48" s="79"/>
    </row>
    <row r="49" spans="1:14" s="10" customFormat="1" ht="117" customHeight="1" x14ac:dyDescent="0.25">
      <c r="A49" s="677"/>
      <c r="B49" s="679"/>
      <c r="C49" s="681"/>
      <c r="D49" s="683"/>
      <c r="E49" s="80" t="s">
        <v>14</v>
      </c>
      <c r="F49" s="81" t="s">
        <v>15</v>
      </c>
      <c r="G49" s="81" t="s">
        <v>16</v>
      </c>
      <c r="H49" s="82" t="s">
        <v>17</v>
      </c>
      <c r="I49" s="82" t="s">
        <v>28</v>
      </c>
      <c r="J49" s="83" t="s">
        <v>19</v>
      </c>
      <c r="K49" s="84" t="s">
        <v>20</v>
      </c>
    </row>
    <row r="50" spans="1:14" ht="15" customHeight="1" x14ac:dyDescent="0.25">
      <c r="A50" s="630" t="s">
        <v>391</v>
      </c>
      <c r="B50" s="646"/>
      <c r="C50" s="29">
        <v>2014</v>
      </c>
      <c r="D50" s="85"/>
      <c r="E50" s="34"/>
      <c r="F50" s="31"/>
      <c r="G50" s="31"/>
      <c r="H50" s="31"/>
      <c r="I50" s="31"/>
      <c r="J50" s="31"/>
      <c r="K50" s="35"/>
    </row>
    <row r="51" spans="1:14" x14ac:dyDescent="0.25">
      <c r="A51" s="630"/>
      <c r="B51" s="646"/>
      <c r="C51" s="29">
        <v>2015</v>
      </c>
      <c r="D51" s="85"/>
      <c r="E51" s="34"/>
      <c r="F51" s="31"/>
      <c r="G51" s="31"/>
      <c r="H51" s="31"/>
      <c r="I51" s="31"/>
      <c r="J51" s="31"/>
      <c r="K51" s="35"/>
    </row>
    <row r="52" spans="1:14" x14ac:dyDescent="0.25">
      <c r="A52" s="630"/>
      <c r="B52" s="646"/>
      <c r="C52" s="29">
        <v>2016</v>
      </c>
      <c r="D52" s="85"/>
      <c r="E52" s="34"/>
      <c r="F52" s="31"/>
      <c r="G52" s="31"/>
      <c r="H52" s="31"/>
      <c r="I52" s="31"/>
      <c r="J52" s="31"/>
      <c r="K52" s="35"/>
    </row>
    <row r="53" spans="1:14" x14ac:dyDescent="0.25">
      <c r="A53" s="630"/>
      <c r="B53" s="646"/>
      <c r="C53" s="29">
        <v>2017</v>
      </c>
      <c r="D53" s="86"/>
      <c r="E53" s="39"/>
      <c r="F53" s="37"/>
      <c r="G53" s="37"/>
      <c r="H53" s="37"/>
      <c r="I53" s="37"/>
      <c r="J53" s="37"/>
      <c r="K53" s="40"/>
    </row>
    <row r="54" spans="1:14" x14ac:dyDescent="0.25">
      <c r="A54" s="630"/>
      <c r="B54" s="646"/>
      <c r="C54" s="29">
        <v>2018</v>
      </c>
      <c r="D54" s="85"/>
      <c r="E54" s="34"/>
      <c r="F54" s="31"/>
      <c r="G54" s="31"/>
      <c r="H54" s="31"/>
      <c r="I54" s="31"/>
      <c r="J54" s="31"/>
      <c r="K54" s="35"/>
    </row>
    <row r="55" spans="1:14" x14ac:dyDescent="0.25">
      <c r="A55" s="630"/>
      <c r="B55" s="646"/>
      <c r="C55" s="29">
        <v>2019</v>
      </c>
      <c r="D55" s="85"/>
      <c r="E55" s="34"/>
      <c r="F55" s="31"/>
      <c r="G55" s="31"/>
      <c r="H55" s="31"/>
      <c r="I55" s="31"/>
      <c r="J55" s="31"/>
      <c r="K55" s="35"/>
    </row>
    <row r="56" spans="1:14" x14ac:dyDescent="0.25">
      <c r="A56" s="630"/>
      <c r="B56" s="646"/>
      <c r="C56" s="29">
        <v>2020</v>
      </c>
      <c r="D56" s="85">
        <v>12</v>
      </c>
      <c r="E56" s="34">
        <v>12</v>
      </c>
      <c r="F56" s="31"/>
      <c r="G56" s="31"/>
      <c r="H56" s="31"/>
      <c r="I56" s="31"/>
      <c r="J56" s="31"/>
      <c r="K56" s="35"/>
    </row>
    <row r="57" spans="1:14" ht="94.9" customHeight="1" thickBot="1" x14ac:dyDescent="0.3">
      <c r="A57" s="647"/>
      <c r="B57" s="648"/>
      <c r="C57" s="41" t="s">
        <v>13</v>
      </c>
      <c r="D57" s="87">
        <f t="shared" ref="D57:I57" si="5">SUM(D50:D56)</f>
        <v>12</v>
      </c>
      <c r="E57" s="46">
        <f t="shared" si="5"/>
        <v>12</v>
      </c>
      <c r="F57" s="43">
        <f t="shared" si="5"/>
        <v>0</v>
      </c>
      <c r="G57" s="43">
        <f t="shared" si="5"/>
        <v>0</v>
      </c>
      <c r="H57" s="43">
        <f t="shared" si="5"/>
        <v>0</v>
      </c>
      <c r="I57" s="43">
        <f t="shared" si="5"/>
        <v>0</v>
      </c>
      <c r="J57" s="43">
        <f>SUM(J50:J56)</f>
        <v>0</v>
      </c>
      <c r="K57" s="47">
        <f>SUM(K50:K56)</f>
        <v>0</v>
      </c>
    </row>
    <row r="58" spans="1:14" x14ac:dyDescent="0.25">
      <c r="B58" s="9"/>
    </row>
    <row r="59" spans="1:14" ht="21" x14ac:dyDescent="0.35">
      <c r="A59" s="88" t="s">
        <v>34</v>
      </c>
      <c r="B59" s="89"/>
      <c r="C59" s="88"/>
      <c r="D59" s="90"/>
      <c r="E59" s="90"/>
      <c r="F59" s="90"/>
      <c r="G59" s="90"/>
      <c r="H59" s="90"/>
      <c r="I59" s="90"/>
      <c r="J59" s="90"/>
      <c r="K59" s="90"/>
      <c r="L59" s="90"/>
      <c r="M59" s="10"/>
    </row>
    <row r="60" spans="1:14" ht="15" customHeight="1" thickBot="1" x14ac:dyDescent="0.4">
      <c r="A60" s="91"/>
      <c r="B60" s="76"/>
      <c r="M60" s="10"/>
    </row>
    <row r="61" spans="1:14" s="10" customFormat="1" x14ac:dyDescent="0.25">
      <c r="A61" s="665" t="s">
        <v>35</v>
      </c>
      <c r="B61" s="657" t="s">
        <v>36</v>
      </c>
      <c r="C61" s="666" t="s">
        <v>5</v>
      </c>
      <c r="D61" s="92"/>
      <c r="E61" s="93"/>
      <c r="F61" s="94" t="s">
        <v>37</v>
      </c>
      <c r="G61" s="95"/>
      <c r="H61" s="95"/>
      <c r="I61" s="95"/>
      <c r="J61" s="95"/>
      <c r="K61" s="95"/>
      <c r="L61" s="96"/>
      <c r="N61" s="97"/>
    </row>
    <row r="62" spans="1:14" s="10" customFormat="1" ht="90" customHeight="1" x14ac:dyDescent="0.25">
      <c r="A62" s="656"/>
      <c r="B62" s="658"/>
      <c r="C62" s="667"/>
      <c r="D62" s="98" t="s">
        <v>38</v>
      </c>
      <c r="E62" s="99" t="s">
        <v>39</v>
      </c>
      <c r="F62" s="100" t="s">
        <v>14</v>
      </c>
      <c r="G62" s="101" t="s">
        <v>15</v>
      </c>
      <c r="H62" s="101" t="s">
        <v>16</v>
      </c>
      <c r="I62" s="102" t="s">
        <v>17</v>
      </c>
      <c r="J62" s="102" t="s">
        <v>28</v>
      </c>
      <c r="K62" s="103" t="s">
        <v>19</v>
      </c>
      <c r="L62" s="104" t="s">
        <v>20</v>
      </c>
    </row>
    <row r="63" spans="1:14" x14ac:dyDescent="0.25">
      <c r="A63" s="630" t="s">
        <v>21</v>
      </c>
      <c r="B63" s="646"/>
      <c r="C63" s="29">
        <v>2014</v>
      </c>
      <c r="D63" s="30"/>
      <c r="E63" s="31"/>
      <c r="F63" s="34"/>
      <c r="G63" s="31"/>
      <c r="H63" s="31"/>
      <c r="I63" s="31"/>
      <c r="J63" s="31"/>
      <c r="K63" s="31"/>
      <c r="L63" s="35"/>
      <c r="M63" s="10"/>
    </row>
    <row r="64" spans="1:14" x14ac:dyDescent="0.25">
      <c r="A64" s="630"/>
      <c r="B64" s="646"/>
      <c r="C64" s="29">
        <v>2015</v>
      </c>
      <c r="D64" s="30"/>
      <c r="E64" s="31"/>
      <c r="F64" s="34"/>
      <c r="G64" s="31"/>
      <c r="H64" s="31"/>
      <c r="I64" s="31"/>
      <c r="J64" s="31"/>
      <c r="K64" s="31"/>
      <c r="L64" s="35"/>
      <c r="M64" s="10"/>
    </row>
    <row r="65" spans="1:13" x14ac:dyDescent="0.25">
      <c r="A65" s="630"/>
      <c r="B65" s="646"/>
      <c r="C65" s="29">
        <v>2016</v>
      </c>
      <c r="D65" s="30"/>
      <c r="E65" s="31"/>
      <c r="F65" s="34"/>
      <c r="G65" s="31"/>
      <c r="H65" s="31"/>
      <c r="I65" s="31"/>
      <c r="J65" s="31"/>
      <c r="K65" s="31"/>
      <c r="L65" s="35"/>
      <c r="M65" s="10"/>
    </row>
    <row r="66" spans="1:13" x14ac:dyDescent="0.25">
      <c r="A66" s="630"/>
      <c r="B66" s="646"/>
      <c r="C66" s="29">
        <v>2017</v>
      </c>
      <c r="D66" s="36"/>
      <c r="E66" s="37"/>
      <c r="F66" s="39"/>
      <c r="G66" s="37"/>
      <c r="H66" s="37"/>
      <c r="I66" s="37"/>
      <c r="J66" s="37"/>
      <c r="K66" s="37"/>
      <c r="L66" s="40"/>
      <c r="M66" s="10"/>
    </row>
    <row r="67" spans="1:13" x14ac:dyDescent="0.25">
      <c r="A67" s="630"/>
      <c r="B67" s="646"/>
      <c r="C67" s="29">
        <v>2018</v>
      </c>
      <c r="D67" s="30"/>
      <c r="E67" s="31"/>
      <c r="F67" s="34"/>
      <c r="G67" s="31"/>
      <c r="H67" s="31"/>
      <c r="I67" s="31"/>
      <c r="J67" s="31"/>
      <c r="K67" s="31"/>
      <c r="L67" s="35"/>
      <c r="M67" s="10"/>
    </row>
    <row r="68" spans="1:13" x14ac:dyDescent="0.25">
      <c r="A68" s="630"/>
      <c r="B68" s="646"/>
      <c r="C68" s="29">
        <v>2019</v>
      </c>
      <c r="D68" s="30"/>
      <c r="E68" s="31"/>
      <c r="F68" s="34"/>
      <c r="G68" s="31"/>
      <c r="H68" s="31"/>
      <c r="I68" s="31"/>
      <c r="J68" s="31"/>
      <c r="K68" s="31"/>
      <c r="L68" s="35"/>
      <c r="M68" s="10"/>
    </row>
    <row r="69" spans="1:13" x14ac:dyDescent="0.25">
      <c r="A69" s="630"/>
      <c r="B69" s="646"/>
      <c r="C69" s="29">
        <v>2020</v>
      </c>
      <c r="D69" s="30"/>
      <c r="E69" s="31"/>
      <c r="F69" s="34"/>
      <c r="G69" s="31"/>
      <c r="H69" s="31"/>
      <c r="I69" s="31"/>
      <c r="J69" s="31"/>
      <c r="K69" s="31"/>
      <c r="L69" s="35"/>
      <c r="M69" s="10"/>
    </row>
    <row r="70" spans="1:13" ht="33" customHeight="1" thickBot="1" x14ac:dyDescent="0.3">
      <c r="A70" s="647"/>
      <c r="B70" s="648"/>
      <c r="C70" s="41" t="s">
        <v>13</v>
      </c>
      <c r="D70" s="42">
        <f t="shared" ref="D70:K70" si="6">SUM(D63:D69)</f>
        <v>0</v>
      </c>
      <c r="E70" s="43">
        <f t="shared" si="6"/>
        <v>0</v>
      </c>
      <c r="F70" s="46">
        <f t="shared" si="6"/>
        <v>0</v>
      </c>
      <c r="G70" s="43">
        <f t="shared" si="6"/>
        <v>0</v>
      </c>
      <c r="H70" s="43">
        <f t="shared" si="6"/>
        <v>0</v>
      </c>
      <c r="I70" s="43">
        <f t="shared" si="6"/>
        <v>0</v>
      </c>
      <c r="J70" s="43">
        <f t="shared" si="6"/>
        <v>0</v>
      </c>
      <c r="K70" s="43">
        <f t="shared" si="6"/>
        <v>0</v>
      </c>
      <c r="L70" s="47">
        <f>SUM(L63:L69)</f>
        <v>0</v>
      </c>
      <c r="M70" s="10"/>
    </row>
    <row r="71" spans="1:13" ht="15.75" thickBot="1" x14ac:dyDescent="0.3">
      <c r="A71" s="105"/>
      <c r="B71" s="106"/>
      <c r="D71" s="48"/>
    </row>
    <row r="72" spans="1:13" s="10" customFormat="1" ht="18.95" customHeight="1" x14ac:dyDescent="0.25">
      <c r="A72" s="665" t="s">
        <v>40</v>
      </c>
      <c r="B72" s="657" t="s">
        <v>41</v>
      </c>
      <c r="C72" s="666" t="s">
        <v>5</v>
      </c>
      <c r="D72" s="663" t="s">
        <v>42</v>
      </c>
      <c r="E72" s="94" t="s">
        <v>43</v>
      </c>
      <c r="F72" s="95"/>
      <c r="G72" s="95"/>
      <c r="H72" s="95"/>
      <c r="I72" s="95"/>
      <c r="J72" s="95"/>
      <c r="K72" s="96"/>
      <c r="L72"/>
      <c r="M72" s="97"/>
    </row>
    <row r="73" spans="1:13" s="10" customFormat="1" ht="93.75" customHeight="1" x14ac:dyDescent="0.25">
      <c r="A73" s="656"/>
      <c r="B73" s="658"/>
      <c r="C73" s="667"/>
      <c r="D73" s="664"/>
      <c r="E73" s="100" t="s">
        <v>14</v>
      </c>
      <c r="F73" s="227" t="s">
        <v>15</v>
      </c>
      <c r="G73" s="101" t="s">
        <v>16</v>
      </c>
      <c r="H73" s="102" t="s">
        <v>17</v>
      </c>
      <c r="I73" s="102" t="s">
        <v>28</v>
      </c>
      <c r="J73" s="103" t="s">
        <v>19</v>
      </c>
      <c r="K73" s="104" t="s">
        <v>20</v>
      </c>
      <c r="L73"/>
    </row>
    <row r="74" spans="1:13" ht="15" customHeight="1" x14ac:dyDescent="0.25">
      <c r="A74" s="630" t="s">
        <v>21</v>
      </c>
      <c r="B74" s="646"/>
      <c r="C74" s="29">
        <v>2014</v>
      </c>
      <c r="D74" s="31"/>
      <c r="E74" s="34"/>
      <c r="F74" s="31"/>
      <c r="G74" s="31"/>
      <c r="H74" s="31"/>
      <c r="I74" s="31"/>
      <c r="J74" s="31"/>
      <c r="K74" s="35"/>
    </row>
    <row r="75" spans="1:13" x14ac:dyDescent="0.25">
      <c r="A75" s="630"/>
      <c r="B75" s="646"/>
      <c r="C75" s="29">
        <v>2015</v>
      </c>
      <c r="D75" s="31"/>
      <c r="E75" s="34"/>
      <c r="F75" s="31"/>
      <c r="G75" s="31"/>
      <c r="H75" s="31"/>
      <c r="I75" s="31"/>
      <c r="J75" s="31"/>
      <c r="K75" s="35"/>
    </row>
    <row r="76" spans="1:13" x14ac:dyDescent="0.25">
      <c r="A76" s="630"/>
      <c r="B76" s="646"/>
      <c r="C76" s="29">
        <v>2016</v>
      </c>
      <c r="D76" s="31"/>
      <c r="E76" s="34"/>
      <c r="F76" s="31"/>
      <c r="G76" s="31"/>
      <c r="H76" s="31"/>
      <c r="I76" s="31"/>
      <c r="J76" s="31"/>
      <c r="K76" s="35"/>
    </row>
    <row r="77" spans="1:13" x14ac:dyDescent="0.25">
      <c r="A77" s="630"/>
      <c r="B77" s="646"/>
      <c r="C77" s="29">
        <v>2017</v>
      </c>
      <c r="D77" s="37"/>
      <c r="E77" s="39"/>
      <c r="F77" s="37"/>
      <c r="G77" s="37"/>
      <c r="H77" s="37"/>
      <c r="I77" s="37"/>
      <c r="J77" s="37"/>
      <c r="K77" s="40"/>
    </row>
    <row r="78" spans="1:13" x14ac:dyDescent="0.25">
      <c r="A78" s="630"/>
      <c r="B78" s="646"/>
      <c r="C78" s="29">
        <v>2018</v>
      </c>
      <c r="D78" s="31"/>
      <c r="E78" s="34"/>
      <c r="F78" s="31"/>
      <c r="G78" s="31"/>
      <c r="H78" s="31"/>
      <c r="I78" s="31"/>
      <c r="J78" s="31"/>
      <c r="K78" s="35"/>
    </row>
    <row r="79" spans="1:13" x14ac:dyDescent="0.25">
      <c r="A79" s="630"/>
      <c r="B79" s="646"/>
      <c r="C79" s="29">
        <v>2019</v>
      </c>
      <c r="D79" s="31"/>
      <c r="E79" s="34"/>
      <c r="F79" s="31"/>
      <c r="G79" s="31"/>
      <c r="H79" s="31"/>
      <c r="I79" s="31"/>
      <c r="J79" s="31"/>
      <c r="K79" s="35"/>
    </row>
    <row r="80" spans="1:13" x14ac:dyDescent="0.25">
      <c r="A80" s="630"/>
      <c r="B80" s="646"/>
      <c r="C80" s="29">
        <v>2020</v>
      </c>
      <c r="D80" s="31"/>
      <c r="E80" s="34"/>
      <c r="F80" s="31"/>
      <c r="G80" s="31"/>
      <c r="H80" s="31"/>
      <c r="I80" s="31"/>
      <c r="J80" s="31"/>
      <c r="K80" s="35"/>
    </row>
    <row r="81" spans="1:14" ht="42" customHeight="1" thickBot="1" x14ac:dyDescent="0.3">
      <c r="A81" s="647"/>
      <c r="B81" s="648"/>
      <c r="C81" s="41" t="s">
        <v>13</v>
      </c>
      <c r="D81" s="43">
        <f t="shared" ref="D81:J81" si="7">SUM(D74:D80)</f>
        <v>0</v>
      </c>
      <c r="E81" s="46">
        <f t="shared" si="7"/>
        <v>0</v>
      </c>
      <c r="F81" s="43">
        <f t="shared" si="7"/>
        <v>0</v>
      </c>
      <c r="G81" s="43">
        <f t="shared" si="7"/>
        <v>0</v>
      </c>
      <c r="H81" s="43">
        <f t="shared" si="7"/>
        <v>0</v>
      </c>
      <c r="I81" s="43">
        <f t="shared" si="7"/>
        <v>0</v>
      </c>
      <c r="J81" s="43">
        <f t="shared" si="7"/>
        <v>0</v>
      </c>
      <c r="K81" s="47">
        <f>SUM(K74:K80)</f>
        <v>0</v>
      </c>
    </row>
    <row r="82" spans="1:14" ht="15" customHeight="1" thickBot="1" x14ac:dyDescent="0.4">
      <c r="A82" s="91"/>
      <c r="B82" s="76"/>
    </row>
    <row r="83" spans="1:14" ht="24.95" customHeight="1" x14ac:dyDescent="0.25">
      <c r="A83" s="665" t="s">
        <v>44</v>
      </c>
      <c r="B83" s="657" t="s">
        <v>41</v>
      </c>
      <c r="C83" s="666" t="s">
        <v>5</v>
      </c>
      <c r="D83" s="668" t="s">
        <v>45</v>
      </c>
      <c r="E83" s="94" t="s">
        <v>46</v>
      </c>
      <c r="F83" s="95"/>
      <c r="G83" s="95"/>
      <c r="H83" s="95"/>
      <c r="I83" s="95"/>
      <c r="J83" s="95"/>
      <c r="K83" s="96"/>
      <c r="L83" s="10"/>
    </row>
    <row r="84" spans="1:14" s="10" customFormat="1" ht="93.75" customHeight="1" x14ac:dyDescent="0.25">
      <c r="A84" s="656"/>
      <c r="B84" s="658"/>
      <c r="C84" s="667"/>
      <c r="D84" s="669"/>
      <c r="E84" s="100" t="s">
        <v>14</v>
      </c>
      <c r="F84" s="101" t="s">
        <v>15</v>
      </c>
      <c r="G84" s="101" t="s">
        <v>16</v>
      </c>
      <c r="H84" s="102" t="s">
        <v>17</v>
      </c>
      <c r="I84" s="102" t="s">
        <v>28</v>
      </c>
      <c r="J84" s="103" t="s">
        <v>19</v>
      </c>
      <c r="K84" s="104" t="s">
        <v>20</v>
      </c>
      <c r="L84"/>
    </row>
    <row r="85" spans="1:14" s="10" customFormat="1" ht="18" customHeight="1" x14ac:dyDescent="0.25">
      <c r="A85" s="630" t="s">
        <v>21</v>
      </c>
      <c r="B85" s="646"/>
      <c r="C85" s="29">
        <v>2014</v>
      </c>
      <c r="D85" s="31"/>
      <c r="E85" s="34"/>
      <c r="F85" s="31"/>
      <c r="G85" s="31"/>
      <c r="H85" s="31"/>
      <c r="I85" s="31"/>
      <c r="J85" s="31"/>
      <c r="K85" s="35"/>
      <c r="L85"/>
    </row>
    <row r="86" spans="1:14" ht="15.95" customHeight="1" x14ac:dyDescent="0.25">
      <c r="A86" s="630"/>
      <c r="B86" s="646"/>
      <c r="C86" s="29">
        <v>2015</v>
      </c>
      <c r="D86" s="31"/>
      <c r="E86" s="34"/>
      <c r="F86" s="31"/>
      <c r="G86" s="31"/>
      <c r="H86" s="31"/>
      <c r="I86" s="31"/>
      <c r="J86" s="31"/>
      <c r="K86" s="35"/>
    </row>
    <row r="87" spans="1:14" x14ac:dyDescent="0.25">
      <c r="A87" s="630"/>
      <c r="B87" s="646"/>
      <c r="C87" s="29">
        <v>2016</v>
      </c>
      <c r="D87" s="31"/>
      <c r="E87" s="34"/>
      <c r="F87" s="31"/>
      <c r="G87" s="31"/>
      <c r="H87" s="31"/>
      <c r="I87" s="31"/>
      <c r="J87" s="31"/>
      <c r="K87" s="35"/>
    </row>
    <row r="88" spans="1:14" x14ac:dyDescent="0.25">
      <c r="A88" s="630"/>
      <c r="B88" s="646"/>
      <c r="C88" s="29">
        <v>2017</v>
      </c>
      <c r="D88" s="37"/>
      <c r="E88" s="39"/>
      <c r="F88" s="37"/>
      <c r="G88" s="37"/>
      <c r="H88" s="37"/>
      <c r="I88" s="37"/>
      <c r="J88" s="37"/>
      <c r="K88" s="40"/>
    </row>
    <row r="89" spans="1:14" x14ac:dyDescent="0.25">
      <c r="A89" s="630"/>
      <c r="B89" s="646"/>
      <c r="C89" s="29">
        <v>2018</v>
      </c>
      <c r="D89" s="31"/>
      <c r="E89" s="34"/>
      <c r="F89" s="31"/>
      <c r="G89" s="31"/>
      <c r="H89" s="31"/>
      <c r="I89" s="31"/>
      <c r="J89" s="31"/>
      <c r="K89" s="35"/>
      <c r="L89" s="10"/>
    </row>
    <row r="90" spans="1:14" x14ac:dyDescent="0.25">
      <c r="A90" s="630"/>
      <c r="B90" s="646"/>
      <c r="C90" s="29">
        <v>2019</v>
      </c>
      <c r="D90" s="31"/>
      <c r="E90" s="34"/>
      <c r="F90" s="31"/>
      <c r="G90" s="31"/>
      <c r="H90" s="31"/>
      <c r="I90" s="31"/>
      <c r="J90" s="31"/>
      <c r="K90" s="35"/>
    </row>
    <row r="91" spans="1:14" x14ac:dyDescent="0.25">
      <c r="A91" s="630"/>
      <c r="B91" s="646"/>
      <c r="C91" s="29">
        <v>2020</v>
      </c>
      <c r="D91" s="31"/>
      <c r="E91" s="34"/>
      <c r="F91" s="31"/>
      <c r="G91" s="31"/>
      <c r="H91" s="31"/>
      <c r="I91" s="31"/>
      <c r="J91" s="31"/>
      <c r="K91" s="35"/>
    </row>
    <row r="92" spans="1:14" ht="18.95" customHeight="1" thickBot="1" x14ac:dyDescent="0.3">
      <c r="A92" s="647"/>
      <c r="B92" s="648"/>
      <c r="C92" s="41" t="s">
        <v>13</v>
      </c>
      <c r="D92" s="43">
        <f t="shared" ref="D92:J92" si="8">SUM(D85:D91)</f>
        <v>0</v>
      </c>
      <c r="E92" s="46">
        <f t="shared" si="8"/>
        <v>0</v>
      </c>
      <c r="F92" s="43">
        <f t="shared" si="8"/>
        <v>0</v>
      </c>
      <c r="G92" s="43">
        <f t="shared" si="8"/>
        <v>0</v>
      </c>
      <c r="H92" s="43">
        <f t="shared" si="8"/>
        <v>0</v>
      </c>
      <c r="I92" s="43">
        <f t="shared" si="8"/>
        <v>0</v>
      </c>
      <c r="J92" s="43">
        <f t="shared" si="8"/>
        <v>0</v>
      </c>
      <c r="K92" s="47">
        <f>SUM(K85:K91)</f>
        <v>0</v>
      </c>
    </row>
    <row r="93" spans="1:14" ht="18.75" customHeight="1" thickBot="1" x14ac:dyDescent="0.4">
      <c r="A93" s="91"/>
      <c r="B93" s="76"/>
    </row>
    <row r="94" spans="1:14" x14ac:dyDescent="0.25">
      <c r="A94" s="655" t="s">
        <v>47</v>
      </c>
      <c r="B94" s="657" t="s">
        <v>48</v>
      </c>
      <c r="C94" s="507" t="s">
        <v>5</v>
      </c>
      <c r="D94" s="108" t="s">
        <v>49</v>
      </c>
      <c r="E94" s="109"/>
      <c r="F94" s="109"/>
      <c r="G94" s="110"/>
      <c r="H94" s="10"/>
      <c r="I94" s="10"/>
      <c r="J94" s="10"/>
      <c r="K94" s="10"/>
    </row>
    <row r="95" spans="1:14" ht="64.5" x14ac:dyDescent="0.25">
      <c r="A95" s="656"/>
      <c r="B95" s="658"/>
      <c r="C95" s="508"/>
      <c r="D95" s="98" t="s">
        <v>50</v>
      </c>
      <c r="E95" s="99" t="s">
        <v>51</v>
      </c>
      <c r="F95" s="99" t="s">
        <v>52</v>
      </c>
      <c r="G95" s="112" t="s">
        <v>13</v>
      </c>
      <c r="H95" s="10"/>
      <c r="I95" s="10"/>
      <c r="J95" s="10"/>
      <c r="K95" s="10"/>
      <c r="L95" s="10"/>
      <c r="M95" s="10"/>
      <c r="N95" s="10"/>
    </row>
    <row r="96" spans="1:14" s="10" customFormat="1" ht="26.25" customHeight="1" x14ac:dyDescent="0.25">
      <c r="A96" s="630" t="s">
        <v>21</v>
      </c>
      <c r="B96" s="646"/>
      <c r="C96" s="29">
        <v>2015</v>
      </c>
      <c r="D96" s="30"/>
      <c r="E96" s="31"/>
      <c r="F96" s="31"/>
      <c r="G96" s="33">
        <f t="shared" ref="G96:G101" si="9">SUM(D96:F96)</f>
        <v>0</v>
      </c>
      <c r="H96"/>
      <c r="I96"/>
      <c r="J96"/>
      <c r="K96"/>
    </row>
    <row r="97" spans="1:14" s="10" customFormat="1" ht="16.5" customHeight="1" x14ac:dyDescent="0.25">
      <c r="A97" s="630"/>
      <c r="B97" s="646"/>
      <c r="C97" s="29">
        <v>2016</v>
      </c>
      <c r="D97" s="30"/>
      <c r="E97" s="31"/>
      <c r="F97" s="31"/>
      <c r="G97" s="33">
        <f t="shared" si="9"/>
        <v>0</v>
      </c>
      <c r="H97"/>
      <c r="I97"/>
      <c r="J97"/>
      <c r="K97"/>
      <c r="L97"/>
      <c r="M97"/>
      <c r="N97"/>
    </row>
    <row r="98" spans="1:14" x14ac:dyDescent="0.25">
      <c r="A98" s="630"/>
      <c r="B98" s="646"/>
      <c r="C98" s="29">
        <v>2017</v>
      </c>
      <c r="D98" s="36"/>
      <c r="E98" s="37"/>
      <c r="F98" s="37"/>
      <c r="G98" s="33">
        <f t="shared" si="9"/>
        <v>0</v>
      </c>
    </row>
    <row r="99" spans="1:14" x14ac:dyDescent="0.25">
      <c r="A99" s="630"/>
      <c r="B99" s="646"/>
      <c r="C99" s="29">
        <v>2018</v>
      </c>
      <c r="D99" s="30"/>
      <c r="E99" s="31"/>
      <c r="F99" s="31"/>
      <c r="G99" s="33">
        <f t="shared" si="9"/>
        <v>0</v>
      </c>
    </row>
    <row r="100" spans="1:14" x14ac:dyDescent="0.25">
      <c r="A100" s="630"/>
      <c r="B100" s="646"/>
      <c r="C100" s="29">
        <v>2019</v>
      </c>
      <c r="D100" s="30"/>
      <c r="E100" s="31"/>
      <c r="F100" s="31"/>
      <c r="G100" s="33">
        <f t="shared" si="9"/>
        <v>0</v>
      </c>
    </row>
    <row r="101" spans="1:14" x14ac:dyDescent="0.25">
      <c r="A101" s="630"/>
      <c r="B101" s="646"/>
      <c r="C101" s="29">
        <v>2020</v>
      </c>
      <c r="D101" s="30"/>
      <c r="E101" s="31"/>
      <c r="F101" s="31"/>
      <c r="G101" s="33">
        <f t="shared" si="9"/>
        <v>0</v>
      </c>
    </row>
    <row r="102" spans="1:14" ht="15.75" thickBot="1" x14ac:dyDescent="0.3">
      <c r="A102" s="647"/>
      <c r="B102" s="648"/>
      <c r="C102" s="41" t="s">
        <v>13</v>
      </c>
      <c r="D102" s="42">
        <f>SUM(D96:D101)</f>
        <v>0</v>
      </c>
      <c r="E102" s="43">
        <f>SUM(E96:E101)</f>
        <v>0</v>
      </c>
      <c r="F102" s="43">
        <f>SUM(F96:F101)</f>
        <v>0</v>
      </c>
      <c r="G102" s="113">
        <f>SUM(G95:G101)</f>
        <v>0</v>
      </c>
    </row>
    <row r="103" spans="1:14" x14ac:dyDescent="0.25">
      <c r="A103" s="106"/>
      <c r="B103" s="510"/>
      <c r="C103" s="48"/>
      <c r="D103" s="48"/>
      <c r="J103" s="75"/>
    </row>
    <row r="104" spans="1:14" ht="21" x14ac:dyDescent="0.35">
      <c r="A104" s="115" t="s">
        <v>53</v>
      </c>
      <c r="B104" s="116"/>
      <c r="C104" s="115"/>
      <c r="D104" s="117"/>
      <c r="E104" s="117"/>
      <c r="F104" s="117"/>
      <c r="G104" s="117"/>
      <c r="H104" s="117"/>
      <c r="I104" s="117"/>
      <c r="J104" s="117"/>
      <c r="K104" s="117"/>
      <c r="L104" s="117"/>
    </row>
    <row r="105" spans="1:14" ht="15.75" thickBot="1" x14ac:dyDescent="0.3">
      <c r="B105" s="9"/>
    </row>
    <row r="106" spans="1:14" s="10" customFormat="1" ht="47.25" customHeight="1" x14ac:dyDescent="0.25">
      <c r="A106" s="659" t="s">
        <v>54</v>
      </c>
      <c r="B106" s="661" t="s">
        <v>55</v>
      </c>
      <c r="C106" s="644" t="s">
        <v>5</v>
      </c>
      <c r="D106" s="118" t="s">
        <v>56</v>
      </c>
      <c r="E106" s="118"/>
      <c r="F106" s="119"/>
      <c r="G106" s="119"/>
      <c r="H106" s="120" t="s">
        <v>57</v>
      </c>
      <c r="I106" s="118"/>
      <c r="J106" s="121"/>
    </row>
    <row r="107" spans="1:14" s="10" customFormat="1" ht="87.75" customHeight="1" x14ac:dyDescent="0.25">
      <c r="A107" s="660"/>
      <c r="B107" s="662"/>
      <c r="C107" s="645"/>
      <c r="D107" s="122" t="s">
        <v>58</v>
      </c>
      <c r="E107" s="123" t="s">
        <v>59</v>
      </c>
      <c r="F107" s="124" t="s">
        <v>60</v>
      </c>
      <c r="G107" s="125" t="s">
        <v>61</v>
      </c>
      <c r="H107" s="122" t="s">
        <v>62</v>
      </c>
      <c r="I107" s="123" t="s">
        <v>63</v>
      </c>
      <c r="J107" s="126" t="s">
        <v>64</v>
      </c>
    </row>
    <row r="108" spans="1:14" x14ac:dyDescent="0.25">
      <c r="A108" s="630" t="s">
        <v>21</v>
      </c>
      <c r="B108" s="646"/>
      <c r="C108" s="127">
        <v>2014</v>
      </c>
      <c r="D108" s="30"/>
      <c r="E108" s="31"/>
      <c r="F108" s="128"/>
      <c r="G108" s="129">
        <f>SUM(D108:F108)</f>
        <v>0</v>
      </c>
      <c r="H108" s="30"/>
      <c r="I108" s="31"/>
      <c r="J108" s="35"/>
    </row>
    <row r="109" spans="1:14" x14ac:dyDescent="0.25">
      <c r="A109" s="630"/>
      <c r="B109" s="646"/>
      <c r="C109" s="127">
        <v>2015</v>
      </c>
      <c r="D109" s="30"/>
      <c r="E109" s="31"/>
      <c r="F109" s="128"/>
      <c r="G109" s="129">
        <f t="shared" ref="G109:G114" si="10">SUM(D109:F109)</f>
        <v>0</v>
      </c>
      <c r="H109" s="30"/>
      <c r="I109" s="31"/>
      <c r="J109" s="35"/>
    </row>
    <row r="110" spans="1:14" x14ac:dyDescent="0.25">
      <c r="A110" s="630"/>
      <c r="B110" s="646"/>
      <c r="C110" s="127">
        <v>2016</v>
      </c>
      <c r="D110" s="30"/>
      <c r="E110" s="31"/>
      <c r="F110" s="128"/>
      <c r="G110" s="129">
        <f t="shared" si="10"/>
        <v>0</v>
      </c>
      <c r="H110" s="30"/>
      <c r="I110" s="31"/>
      <c r="J110" s="35"/>
    </row>
    <row r="111" spans="1:14" x14ac:dyDescent="0.25">
      <c r="A111" s="630"/>
      <c r="B111" s="646"/>
      <c r="C111" s="127">
        <v>2017</v>
      </c>
      <c r="D111" s="36"/>
      <c r="E111" s="37"/>
      <c r="F111" s="130"/>
      <c r="G111" s="129">
        <f t="shared" si="10"/>
        <v>0</v>
      </c>
      <c r="H111" s="131"/>
      <c r="I111" s="132"/>
      <c r="J111" s="133"/>
    </row>
    <row r="112" spans="1:14" x14ac:dyDescent="0.25">
      <c r="A112" s="630"/>
      <c r="B112" s="646"/>
      <c r="C112" s="127">
        <v>2018</v>
      </c>
      <c r="D112" s="30"/>
      <c r="E112" s="31"/>
      <c r="F112" s="128"/>
      <c r="G112" s="129">
        <f t="shared" si="10"/>
        <v>0</v>
      </c>
      <c r="H112" s="30"/>
      <c r="I112" s="31"/>
      <c r="J112" s="35"/>
    </row>
    <row r="113" spans="1:19" x14ac:dyDescent="0.25">
      <c r="A113" s="630"/>
      <c r="B113" s="646"/>
      <c r="C113" s="127">
        <v>2019</v>
      </c>
      <c r="D113" s="30"/>
      <c r="E113" s="31"/>
      <c r="F113" s="128"/>
      <c r="G113" s="129">
        <f t="shared" si="10"/>
        <v>0</v>
      </c>
      <c r="H113" s="30"/>
      <c r="I113" s="31"/>
      <c r="J113" s="35"/>
    </row>
    <row r="114" spans="1:19" x14ac:dyDescent="0.25">
      <c r="A114" s="630"/>
      <c r="B114" s="646"/>
      <c r="C114" s="127">
        <v>2020</v>
      </c>
      <c r="D114" s="30"/>
      <c r="E114" s="31"/>
      <c r="F114" s="128"/>
      <c r="G114" s="129">
        <f t="shared" si="10"/>
        <v>0</v>
      </c>
      <c r="H114" s="30"/>
      <c r="I114" s="31"/>
      <c r="J114" s="35"/>
    </row>
    <row r="115" spans="1:19" ht="30.6" customHeight="1" thickBot="1" x14ac:dyDescent="0.3">
      <c r="A115" s="647"/>
      <c r="B115" s="648"/>
      <c r="C115" s="134" t="s">
        <v>13</v>
      </c>
      <c r="D115" s="42">
        <f t="shared" ref="D115:J115" si="11">SUM(D108:D114)</f>
        <v>0</v>
      </c>
      <c r="E115" s="43">
        <f t="shared" si="11"/>
        <v>0</v>
      </c>
      <c r="F115" s="135">
        <f t="shared" si="11"/>
        <v>0</v>
      </c>
      <c r="G115" s="135">
        <f t="shared" si="11"/>
        <v>0</v>
      </c>
      <c r="H115" s="42">
        <f t="shared" si="11"/>
        <v>0</v>
      </c>
      <c r="I115" s="43">
        <f t="shared" si="11"/>
        <v>0</v>
      </c>
      <c r="J115" s="136">
        <f t="shared" si="11"/>
        <v>0</v>
      </c>
    </row>
    <row r="116" spans="1:19" ht="17.100000000000001" customHeight="1" thickBot="1" x14ac:dyDescent="0.3">
      <c r="A116" s="137"/>
      <c r="B116" s="510"/>
      <c r="C116" s="138"/>
      <c r="D116" s="139"/>
      <c r="H116" s="140"/>
      <c r="K116" s="75"/>
    </row>
    <row r="117" spans="1:19" s="10" customFormat="1" ht="78" customHeight="1" x14ac:dyDescent="0.3">
      <c r="A117" s="141" t="s">
        <v>65</v>
      </c>
      <c r="B117" s="506" t="s">
        <v>36</v>
      </c>
      <c r="C117" s="143" t="s">
        <v>5</v>
      </c>
      <c r="D117" s="144" t="s">
        <v>66</v>
      </c>
      <c r="E117" s="145" t="s">
        <v>67</v>
      </c>
      <c r="F117" s="145" t="s">
        <v>68</v>
      </c>
      <c r="G117" s="145" t="s">
        <v>69</v>
      </c>
      <c r="H117" s="145" t="s">
        <v>70</v>
      </c>
      <c r="I117" s="146" t="s">
        <v>71</v>
      </c>
      <c r="J117" s="147" t="s">
        <v>72</v>
      </c>
      <c r="K117" s="147" t="s">
        <v>73</v>
      </c>
    </row>
    <row r="118" spans="1:19" x14ac:dyDescent="0.25">
      <c r="A118" s="630" t="s">
        <v>21</v>
      </c>
      <c r="B118" s="646"/>
      <c r="C118" s="29">
        <v>2014</v>
      </c>
      <c r="D118" s="34"/>
      <c r="E118" s="31"/>
      <c r="F118" s="31"/>
      <c r="G118" s="31"/>
      <c r="H118" s="31"/>
      <c r="I118" s="35"/>
      <c r="J118" s="148">
        <f t="shared" ref="J118:K124" si="12">D118+F118+H118</f>
        <v>0</v>
      </c>
      <c r="K118" s="148">
        <f t="shared" si="12"/>
        <v>0</v>
      </c>
    </row>
    <row r="119" spans="1:19" x14ac:dyDescent="0.25">
      <c r="A119" s="630"/>
      <c r="B119" s="646"/>
      <c r="C119" s="29">
        <v>2015</v>
      </c>
      <c r="D119" s="34"/>
      <c r="E119" s="31"/>
      <c r="F119" s="31"/>
      <c r="G119" s="31"/>
      <c r="H119" s="31"/>
      <c r="I119" s="35"/>
      <c r="J119" s="148">
        <f t="shared" si="12"/>
        <v>0</v>
      </c>
      <c r="K119" s="148">
        <f t="shared" si="12"/>
        <v>0</v>
      </c>
    </row>
    <row r="120" spans="1:19" x14ac:dyDescent="0.25">
      <c r="A120" s="630"/>
      <c r="B120" s="646"/>
      <c r="C120" s="29">
        <v>2016</v>
      </c>
      <c r="D120" s="34"/>
      <c r="E120" s="31"/>
      <c r="F120" s="31"/>
      <c r="G120" s="31"/>
      <c r="H120" s="31"/>
      <c r="I120" s="35"/>
      <c r="J120" s="148">
        <f t="shared" si="12"/>
        <v>0</v>
      </c>
      <c r="K120" s="148">
        <f t="shared" si="12"/>
        <v>0</v>
      </c>
    </row>
    <row r="121" spans="1:19" x14ac:dyDescent="0.25">
      <c r="A121" s="630"/>
      <c r="B121" s="646"/>
      <c r="C121" s="29">
        <v>2017</v>
      </c>
      <c r="D121" s="39"/>
      <c r="E121" s="37"/>
      <c r="F121" s="37"/>
      <c r="G121" s="37"/>
      <c r="H121" s="37"/>
      <c r="I121" s="40"/>
      <c r="J121" s="148">
        <f t="shared" si="12"/>
        <v>0</v>
      </c>
      <c r="K121" s="148">
        <f t="shared" si="12"/>
        <v>0</v>
      </c>
    </row>
    <row r="122" spans="1:19" x14ac:dyDescent="0.25">
      <c r="A122" s="630"/>
      <c r="B122" s="646"/>
      <c r="C122" s="29">
        <v>2018</v>
      </c>
      <c r="D122" s="34"/>
      <c r="E122" s="31"/>
      <c r="F122" s="31"/>
      <c r="G122" s="31"/>
      <c r="H122" s="31"/>
      <c r="I122" s="35"/>
      <c r="J122" s="148">
        <f t="shared" si="12"/>
        <v>0</v>
      </c>
      <c r="K122" s="148">
        <f t="shared" si="12"/>
        <v>0</v>
      </c>
    </row>
    <row r="123" spans="1:19" x14ac:dyDescent="0.25">
      <c r="A123" s="630"/>
      <c r="B123" s="646"/>
      <c r="C123" s="29">
        <v>2019</v>
      </c>
      <c r="D123" s="34"/>
      <c r="E123" s="31"/>
      <c r="F123" s="31"/>
      <c r="G123" s="31"/>
      <c r="H123" s="31"/>
      <c r="I123" s="35"/>
      <c r="J123" s="148">
        <f t="shared" si="12"/>
        <v>0</v>
      </c>
      <c r="K123" s="148">
        <f t="shared" si="12"/>
        <v>0</v>
      </c>
    </row>
    <row r="124" spans="1:19" x14ac:dyDescent="0.25">
      <c r="A124" s="630"/>
      <c r="B124" s="646"/>
      <c r="C124" s="29">
        <v>2020</v>
      </c>
      <c r="D124" s="34"/>
      <c r="E124" s="31"/>
      <c r="F124" s="31"/>
      <c r="G124" s="31"/>
      <c r="H124" s="31"/>
      <c r="I124" s="35"/>
      <c r="J124" s="148">
        <f t="shared" si="12"/>
        <v>0</v>
      </c>
      <c r="K124" s="148">
        <f t="shared" si="12"/>
        <v>0</v>
      </c>
    </row>
    <row r="125" spans="1:19" ht="51" customHeight="1" thickBot="1" x14ac:dyDescent="0.3">
      <c r="A125" s="647"/>
      <c r="B125" s="648"/>
      <c r="C125" s="41" t="s">
        <v>13</v>
      </c>
      <c r="D125" s="43">
        <f t="shared" ref="D125" si="13">SUM(D118:D124)</f>
        <v>0</v>
      </c>
      <c r="E125" s="43">
        <f>SUM(E118:E124)</f>
        <v>0</v>
      </c>
      <c r="F125" s="43">
        <f t="shared" ref="F125:I125" si="14">SUM(F118:F124)</f>
        <v>0</v>
      </c>
      <c r="G125" s="43">
        <f t="shared" si="14"/>
        <v>0</v>
      </c>
      <c r="H125" s="43">
        <f t="shared" si="14"/>
        <v>0</v>
      </c>
      <c r="I125" s="43">
        <f t="shared" si="14"/>
        <v>0</v>
      </c>
      <c r="J125" s="47">
        <f>SUM(J118:J124)</f>
        <v>0</v>
      </c>
      <c r="K125" s="47">
        <f>SUM(K118:K124)</f>
        <v>0</v>
      </c>
    </row>
    <row r="126" spans="1:19" ht="18.95" customHeight="1" x14ac:dyDescent="0.25">
      <c r="A126" s="149"/>
      <c r="B126" s="510"/>
      <c r="C126" s="48"/>
      <c r="D126" s="48"/>
      <c r="S126" s="75"/>
    </row>
    <row r="127" spans="1:19" ht="21" x14ac:dyDescent="0.35">
      <c r="A127" s="150" t="s">
        <v>74</v>
      </c>
      <c r="B127" s="151"/>
      <c r="C127" s="150"/>
      <c r="D127" s="152"/>
      <c r="E127" s="152"/>
      <c r="F127" s="152"/>
      <c r="G127" s="152"/>
      <c r="H127" s="152"/>
      <c r="I127" s="152"/>
      <c r="J127" s="152"/>
      <c r="K127" s="152"/>
      <c r="L127" s="152"/>
      <c r="M127" s="152"/>
      <c r="N127" s="152"/>
      <c r="O127" s="152"/>
    </row>
    <row r="128" spans="1:19" ht="21.75" thickBot="1" x14ac:dyDescent="0.4">
      <c r="A128" s="91"/>
      <c r="B128" s="76"/>
    </row>
    <row r="129" spans="1:15" s="10" customFormat="1" ht="27" customHeight="1" x14ac:dyDescent="0.25">
      <c r="A129" s="649" t="s">
        <v>75</v>
      </c>
      <c r="B129" s="651" t="s">
        <v>36</v>
      </c>
      <c r="C129" s="653" t="s">
        <v>76</v>
      </c>
      <c r="D129" s="153" t="s">
        <v>77</v>
      </c>
      <c r="E129" s="154"/>
      <c r="F129" s="154"/>
      <c r="G129" s="155"/>
      <c r="H129" s="156"/>
      <c r="I129" s="627" t="s">
        <v>7</v>
      </c>
      <c r="J129" s="628"/>
      <c r="K129" s="628"/>
      <c r="L129" s="628"/>
      <c r="M129" s="628"/>
      <c r="N129" s="628"/>
      <c r="O129" s="629"/>
    </row>
    <row r="130" spans="1:15" s="10" customFormat="1" ht="110.25" customHeight="1" x14ac:dyDescent="0.25">
      <c r="A130" s="650"/>
      <c r="B130" s="652"/>
      <c r="C130" s="654"/>
      <c r="D130" s="157" t="s">
        <v>78</v>
      </c>
      <c r="E130" s="158" t="s">
        <v>79</v>
      </c>
      <c r="F130" s="158" t="s">
        <v>80</v>
      </c>
      <c r="G130" s="159" t="s">
        <v>81</v>
      </c>
      <c r="H130" s="160" t="s">
        <v>82</v>
      </c>
      <c r="I130" s="161" t="s">
        <v>14</v>
      </c>
      <c r="J130" s="161" t="s">
        <v>15</v>
      </c>
      <c r="K130" s="158" t="s">
        <v>16</v>
      </c>
      <c r="L130" s="157" t="s">
        <v>17</v>
      </c>
      <c r="M130" s="157" t="s">
        <v>28</v>
      </c>
      <c r="N130" s="158" t="s">
        <v>19</v>
      </c>
      <c r="O130" s="162" t="s">
        <v>20</v>
      </c>
    </row>
    <row r="131" spans="1:15" ht="15" customHeight="1" x14ac:dyDescent="0.25">
      <c r="A131" s="632" t="s">
        <v>21</v>
      </c>
      <c r="B131" s="631"/>
      <c r="C131" s="29">
        <v>2014</v>
      </c>
      <c r="D131" s="30"/>
      <c r="E131" s="31"/>
      <c r="F131" s="31"/>
      <c r="G131" s="129">
        <f>SUM(D131:F131)</f>
        <v>0</v>
      </c>
      <c r="H131" s="85"/>
      <c r="I131" s="34"/>
      <c r="J131" s="31"/>
      <c r="K131" s="31"/>
      <c r="L131" s="31"/>
      <c r="M131" s="31"/>
      <c r="N131" s="31"/>
      <c r="O131" s="35"/>
    </row>
    <row r="132" spans="1:15" x14ac:dyDescent="0.25">
      <c r="A132" s="632"/>
      <c r="B132" s="631"/>
      <c r="C132" s="29">
        <v>2015</v>
      </c>
      <c r="D132" s="30"/>
      <c r="E132" s="31"/>
      <c r="F132" s="31"/>
      <c r="G132" s="129">
        <f t="shared" ref="G132:G137" si="15">SUM(D132:F132)</f>
        <v>0</v>
      </c>
      <c r="H132" s="85"/>
      <c r="I132" s="34"/>
      <c r="J132" s="31"/>
      <c r="K132" s="31"/>
      <c r="L132" s="31"/>
      <c r="M132" s="31"/>
      <c r="N132" s="31"/>
      <c r="O132" s="35"/>
    </row>
    <row r="133" spans="1:15" x14ac:dyDescent="0.25">
      <c r="A133" s="632"/>
      <c r="B133" s="631"/>
      <c r="C133" s="29">
        <v>2016</v>
      </c>
      <c r="D133" s="30"/>
      <c r="E133" s="31"/>
      <c r="F133" s="31"/>
      <c r="G133" s="129">
        <f t="shared" si="15"/>
        <v>0</v>
      </c>
      <c r="H133" s="85"/>
      <c r="I133" s="34"/>
      <c r="J133" s="31"/>
      <c r="K133" s="31"/>
      <c r="L133" s="31"/>
      <c r="M133" s="31"/>
      <c r="N133" s="31"/>
      <c r="O133" s="35"/>
    </row>
    <row r="134" spans="1:15" x14ac:dyDescent="0.25">
      <c r="A134" s="632"/>
      <c r="B134" s="631"/>
      <c r="C134" s="29">
        <v>2017</v>
      </c>
      <c r="D134" s="36"/>
      <c r="E134" s="37"/>
      <c r="F134" s="37"/>
      <c r="G134" s="129">
        <f t="shared" si="15"/>
        <v>0</v>
      </c>
      <c r="H134" s="85"/>
      <c r="I134" s="39"/>
      <c r="J134" s="37"/>
      <c r="K134" s="37"/>
      <c r="L134" s="37"/>
      <c r="M134" s="37"/>
      <c r="N134" s="37"/>
      <c r="O134" s="40"/>
    </row>
    <row r="135" spans="1:15" x14ac:dyDescent="0.25">
      <c r="A135" s="632"/>
      <c r="B135" s="631"/>
      <c r="C135" s="29">
        <v>2018</v>
      </c>
      <c r="D135" s="30"/>
      <c r="E135" s="31"/>
      <c r="F135" s="31"/>
      <c r="G135" s="129">
        <f t="shared" si="15"/>
        <v>0</v>
      </c>
      <c r="H135" s="85"/>
      <c r="I135" s="34"/>
      <c r="J135" s="31"/>
      <c r="K135" s="31"/>
      <c r="L135" s="31"/>
      <c r="M135" s="31"/>
      <c r="N135" s="31"/>
      <c r="O135" s="35"/>
    </row>
    <row r="136" spans="1:15" x14ac:dyDescent="0.25">
      <c r="A136" s="632"/>
      <c r="B136" s="631"/>
      <c r="C136" s="29">
        <v>2019</v>
      </c>
      <c r="D136" s="30"/>
      <c r="E136" s="31"/>
      <c r="F136" s="31"/>
      <c r="G136" s="129">
        <f t="shared" si="15"/>
        <v>0</v>
      </c>
      <c r="H136" s="85"/>
      <c r="I136" s="34"/>
      <c r="J136" s="31"/>
      <c r="K136" s="31"/>
      <c r="L136" s="31"/>
      <c r="M136" s="31"/>
      <c r="N136" s="31"/>
      <c r="O136" s="35"/>
    </row>
    <row r="137" spans="1:15" x14ac:dyDescent="0.25">
      <c r="A137" s="632"/>
      <c r="B137" s="631"/>
      <c r="C137" s="29">
        <v>2020</v>
      </c>
      <c r="D137" s="30"/>
      <c r="E137" s="31">
        <v>3</v>
      </c>
      <c r="F137" s="31"/>
      <c r="G137" s="129">
        <f t="shared" si="15"/>
        <v>3</v>
      </c>
      <c r="H137" s="85">
        <v>3</v>
      </c>
      <c r="I137" s="34">
        <v>3</v>
      </c>
      <c r="J137" s="31"/>
      <c r="K137" s="31"/>
      <c r="L137" s="31"/>
      <c r="M137" s="31"/>
      <c r="N137" s="31"/>
      <c r="O137" s="35"/>
    </row>
    <row r="138" spans="1:15" ht="15.95" customHeight="1" thickBot="1" x14ac:dyDescent="0.3">
      <c r="A138" s="633"/>
      <c r="B138" s="634"/>
      <c r="C138" s="41" t="s">
        <v>13</v>
      </c>
      <c r="D138" s="42">
        <f>SUM(D131:D137)</f>
        <v>0</v>
      </c>
      <c r="E138" s="43">
        <f>SUM(E131:E137)</f>
        <v>3</v>
      </c>
      <c r="F138" s="43">
        <f>SUM(F131:F137)</f>
        <v>0</v>
      </c>
      <c r="G138" s="135">
        <f t="shared" ref="G138:O138" si="16">SUM(G131:G137)</f>
        <v>3</v>
      </c>
      <c r="H138" s="163">
        <f t="shared" si="16"/>
        <v>3</v>
      </c>
      <c r="I138" s="46">
        <f t="shared" si="16"/>
        <v>3</v>
      </c>
      <c r="J138" s="43">
        <f t="shared" si="16"/>
        <v>0</v>
      </c>
      <c r="K138" s="43">
        <f t="shared" si="16"/>
        <v>0</v>
      </c>
      <c r="L138" s="43">
        <f t="shared" si="16"/>
        <v>0</v>
      </c>
      <c r="M138" s="43">
        <f t="shared" si="16"/>
        <v>0</v>
      </c>
      <c r="N138" s="43">
        <f t="shared" si="16"/>
        <v>0</v>
      </c>
      <c r="O138" s="47">
        <f t="shared" si="16"/>
        <v>0</v>
      </c>
    </row>
    <row r="139" spans="1:15" ht="15.75" thickBot="1" x14ac:dyDescent="0.3">
      <c r="B139" s="9"/>
    </row>
    <row r="140" spans="1:15" ht="19.5" customHeight="1" x14ac:dyDescent="0.25">
      <c r="A140" s="635" t="s">
        <v>83</v>
      </c>
      <c r="B140" s="637" t="s">
        <v>84</v>
      </c>
      <c r="C140" s="639" t="s">
        <v>5</v>
      </c>
      <c r="D140" s="639" t="s">
        <v>77</v>
      </c>
      <c r="E140" s="639"/>
      <c r="F140" s="639"/>
      <c r="G140" s="641"/>
      <c r="H140" s="642" t="s">
        <v>85</v>
      </c>
      <c r="I140" s="639"/>
      <c r="J140" s="639"/>
      <c r="K140" s="639"/>
      <c r="L140" s="643"/>
    </row>
    <row r="141" spans="1:15" ht="102.75" x14ac:dyDescent="0.25">
      <c r="A141" s="636"/>
      <c r="B141" s="638"/>
      <c r="C141" s="640"/>
      <c r="D141" s="164" t="s">
        <v>86</v>
      </c>
      <c r="E141" s="165" t="s">
        <v>87</v>
      </c>
      <c r="F141" s="164" t="s">
        <v>88</v>
      </c>
      <c r="G141" s="166" t="s">
        <v>89</v>
      </c>
      <c r="H141" s="167" t="s">
        <v>90</v>
      </c>
      <c r="I141" s="164" t="s">
        <v>91</v>
      </c>
      <c r="J141" s="164" t="s">
        <v>92</v>
      </c>
      <c r="K141" s="164" t="s">
        <v>93</v>
      </c>
      <c r="L141" s="168" t="s">
        <v>94</v>
      </c>
    </row>
    <row r="142" spans="1:15" ht="15" customHeight="1" x14ac:dyDescent="0.25">
      <c r="A142" s="709" t="s">
        <v>21</v>
      </c>
      <c r="B142" s="710"/>
      <c r="C142" s="169">
        <v>2014</v>
      </c>
      <c r="D142" s="170"/>
      <c r="E142" s="67"/>
      <c r="F142" s="67"/>
      <c r="G142" s="171">
        <f>SUM(D142:F142)</f>
        <v>0</v>
      </c>
      <c r="H142" s="66"/>
      <c r="I142" s="67"/>
      <c r="J142" s="67"/>
      <c r="K142" s="67"/>
      <c r="L142" s="68"/>
    </row>
    <row r="143" spans="1:15" x14ac:dyDescent="0.25">
      <c r="A143" s="630"/>
      <c r="B143" s="646"/>
      <c r="C143" s="29">
        <v>2015</v>
      </c>
      <c r="D143" s="30"/>
      <c r="E143" s="31"/>
      <c r="F143" s="31"/>
      <c r="G143" s="171">
        <f t="shared" ref="G143:G148" si="17">SUM(D143:F143)</f>
        <v>0</v>
      </c>
      <c r="H143" s="34"/>
      <c r="I143" s="31"/>
      <c r="J143" s="31"/>
      <c r="K143" s="31"/>
      <c r="L143" s="35"/>
    </row>
    <row r="144" spans="1:15" x14ac:dyDescent="0.25">
      <c r="A144" s="630"/>
      <c r="B144" s="646"/>
      <c r="C144" s="29">
        <v>2016</v>
      </c>
      <c r="D144" s="30"/>
      <c r="E144" s="31"/>
      <c r="F144" s="31"/>
      <c r="G144" s="171">
        <f t="shared" si="17"/>
        <v>0</v>
      </c>
      <c r="H144" s="34"/>
      <c r="I144" s="31"/>
      <c r="J144" s="31"/>
      <c r="K144" s="31"/>
      <c r="L144" s="35"/>
    </row>
    <row r="145" spans="1:12" x14ac:dyDescent="0.25">
      <c r="A145" s="630"/>
      <c r="B145" s="646"/>
      <c r="C145" s="29">
        <v>2017</v>
      </c>
      <c r="D145" s="36"/>
      <c r="E145" s="37"/>
      <c r="F145" s="37"/>
      <c r="G145" s="171">
        <f t="shared" si="17"/>
        <v>0</v>
      </c>
      <c r="H145" s="39"/>
      <c r="I145" s="37"/>
      <c r="J145" s="37"/>
      <c r="K145" s="37"/>
      <c r="L145" s="40"/>
    </row>
    <row r="146" spans="1:12" x14ac:dyDescent="0.25">
      <c r="A146" s="630"/>
      <c r="B146" s="646"/>
      <c r="C146" s="29">
        <v>2018</v>
      </c>
      <c r="D146" s="30"/>
      <c r="E146" s="31"/>
      <c r="F146" s="31"/>
      <c r="G146" s="171">
        <f t="shared" si="17"/>
        <v>0</v>
      </c>
      <c r="H146" s="34"/>
      <c r="I146" s="31"/>
      <c r="J146" s="31"/>
      <c r="K146" s="31"/>
      <c r="L146" s="35"/>
    </row>
    <row r="147" spans="1:12" x14ac:dyDescent="0.25">
      <c r="A147" s="630"/>
      <c r="B147" s="646"/>
      <c r="C147" s="29">
        <v>2019</v>
      </c>
      <c r="D147" s="30"/>
      <c r="E147" s="31"/>
      <c r="F147" s="31"/>
      <c r="G147" s="171">
        <f t="shared" si="17"/>
        <v>0</v>
      </c>
      <c r="H147" s="34"/>
      <c r="I147" s="31"/>
      <c r="J147" s="31"/>
      <c r="K147" s="31"/>
      <c r="L147" s="35"/>
    </row>
    <row r="148" spans="1:12" x14ac:dyDescent="0.25">
      <c r="A148" s="630"/>
      <c r="B148" s="646"/>
      <c r="C148" s="29">
        <v>2020</v>
      </c>
      <c r="D148" s="30"/>
      <c r="E148" s="31">
        <v>53</v>
      </c>
      <c r="F148" s="31"/>
      <c r="G148" s="171">
        <f t="shared" si="17"/>
        <v>53</v>
      </c>
      <c r="H148" s="34"/>
      <c r="I148" s="31"/>
      <c r="J148" s="31">
        <v>3</v>
      </c>
      <c r="K148" s="31">
        <v>50</v>
      </c>
      <c r="L148" s="35"/>
    </row>
    <row r="149" spans="1:12" ht="15.75" thickBot="1" x14ac:dyDescent="0.3">
      <c r="A149" s="647"/>
      <c r="B149" s="648"/>
      <c r="C149" s="41" t="s">
        <v>13</v>
      </c>
      <c r="D149" s="42">
        <f t="shared" ref="D149:L149" si="18">SUM(D142:D148)</f>
        <v>0</v>
      </c>
      <c r="E149" s="43">
        <f t="shared" si="18"/>
        <v>53</v>
      </c>
      <c r="F149" s="43">
        <f t="shared" si="18"/>
        <v>0</v>
      </c>
      <c r="G149" s="45">
        <f t="shared" si="18"/>
        <v>53</v>
      </c>
      <c r="H149" s="46">
        <f t="shared" si="18"/>
        <v>0</v>
      </c>
      <c r="I149" s="43">
        <f t="shared" si="18"/>
        <v>0</v>
      </c>
      <c r="J149" s="43">
        <f t="shared" si="18"/>
        <v>3</v>
      </c>
      <c r="K149" s="43">
        <f t="shared" si="18"/>
        <v>50</v>
      </c>
      <c r="L149" s="47">
        <f t="shared" si="18"/>
        <v>0</v>
      </c>
    </row>
    <row r="150" spans="1:12" x14ac:dyDescent="0.25">
      <c r="B150" s="9"/>
    </row>
    <row r="151" spans="1:12" x14ac:dyDescent="0.25">
      <c r="B151" s="9"/>
    </row>
    <row r="152" spans="1:12" ht="21" x14ac:dyDescent="0.35">
      <c r="A152" s="172" t="s">
        <v>95</v>
      </c>
      <c r="B152" s="55"/>
      <c r="C152" s="54"/>
      <c r="D152" s="56"/>
      <c r="E152" s="56"/>
      <c r="F152" s="56"/>
      <c r="G152" s="56"/>
      <c r="H152" s="56"/>
      <c r="I152" s="56"/>
      <c r="J152" s="56"/>
      <c r="K152" s="56"/>
      <c r="L152" s="56"/>
    </row>
    <row r="153" spans="1:12" ht="15.75" thickBot="1" x14ac:dyDescent="0.3">
      <c r="A153" s="75"/>
      <c r="B153" s="76"/>
    </row>
    <row r="154" spans="1:12" s="10" customFormat="1" ht="65.25" x14ac:dyDescent="0.3">
      <c r="A154" s="173" t="s">
        <v>96</v>
      </c>
      <c r="B154" s="174" t="s">
        <v>97</v>
      </c>
      <c r="C154" s="175" t="s">
        <v>98</v>
      </c>
      <c r="D154" s="176" t="s">
        <v>99</v>
      </c>
      <c r="E154" s="177" t="s">
        <v>100</v>
      </c>
      <c r="F154" s="177" t="s">
        <v>101</v>
      </c>
      <c r="G154" s="178" t="s">
        <v>102</v>
      </c>
    </row>
    <row r="155" spans="1:12" ht="15" customHeight="1" x14ac:dyDescent="0.25">
      <c r="A155" s="623" t="s">
        <v>21</v>
      </c>
      <c r="B155" s="624"/>
      <c r="C155" s="29">
        <v>2014</v>
      </c>
      <c r="D155" s="30"/>
      <c r="E155" s="31"/>
      <c r="F155" s="31"/>
      <c r="G155" s="35"/>
    </row>
    <row r="156" spans="1:12" x14ac:dyDescent="0.25">
      <c r="A156" s="623"/>
      <c r="B156" s="624"/>
      <c r="C156" s="29">
        <v>2015</v>
      </c>
      <c r="D156" s="30"/>
      <c r="E156" s="31"/>
      <c r="F156" s="31"/>
      <c r="G156" s="35"/>
    </row>
    <row r="157" spans="1:12" x14ac:dyDescent="0.25">
      <c r="A157" s="623"/>
      <c r="B157" s="624"/>
      <c r="C157" s="29">
        <v>2016</v>
      </c>
      <c r="D157" s="30"/>
      <c r="E157" s="31"/>
      <c r="F157" s="31"/>
      <c r="G157" s="35"/>
    </row>
    <row r="158" spans="1:12" x14ac:dyDescent="0.25">
      <c r="A158" s="623"/>
      <c r="B158" s="624"/>
      <c r="C158" s="29">
        <v>2017</v>
      </c>
      <c r="D158" s="36"/>
      <c r="E158" s="37"/>
      <c r="F158" s="37"/>
      <c r="G158" s="40"/>
    </row>
    <row r="159" spans="1:12" x14ac:dyDescent="0.25">
      <c r="A159" s="623"/>
      <c r="B159" s="624"/>
      <c r="C159" s="29">
        <v>2018</v>
      </c>
      <c r="D159" s="30"/>
      <c r="E159" s="31"/>
      <c r="F159" s="31"/>
      <c r="G159" s="35"/>
    </row>
    <row r="160" spans="1:12" x14ac:dyDescent="0.25">
      <c r="A160" s="623"/>
      <c r="B160" s="624"/>
      <c r="C160" s="29">
        <v>2019</v>
      </c>
      <c r="D160" s="30"/>
      <c r="E160" s="31"/>
      <c r="F160" s="31"/>
      <c r="G160" s="35"/>
    </row>
    <row r="161" spans="1:9" x14ac:dyDescent="0.25">
      <c r="A161" s="623"/>
      <c r="B161" s="624"/>
      <c r="C161" s="29">
        <v>2020</v>
      </c>
      <c r="D161" s="179"/>
      <c r="E161" s="180"/>
      <c r="F161" s="180"/>
      <c r="G161" s="181"/>
    </row>
    <row r="162" spans="1:9" ht="15.75" thickBot="1" x14ac:dyDescent="0.3">
      <c r="A162" s="625"/>
      <c r="B162" s="626"/>
      <c r="C162" s="41" t="s">
        <v>13</v>
      </c>
      <c r="D162" s="42">
        <f>SUM(D155:D161)</f>
        <v>0</v>
      </c>
      <c r="E162" s="42">
        <f t="shared" ref="E162:G162" si="19">SUM(E155:E161)</f>
        <v>0</v>
      </c>
      <c r="F162" s="42">
        <f t="shared" si="19"/>
        <v>0</v>
      </c>
      <c r="G162" s="47">
        <f t="shared" si="19"/>
        <v>0</v>
      </c>
    </row>
    <row r="163" spans="1:9" x14ac:dyDescent="0.25">
      <c r="B163" s="9"/>
    </row>
    <row r="164" spans="1:9" ht="15.75" thickBot="1" x14ac:dyDescent="0.3">
      <c r="B164" s="9"/>
    </row>
    <row r="165" spans="1:9" ht="18.75" x14ac:dyDescent="0.3">
      <c r="A165" s="182" t="s">
        <v>103</v>
      </c>
      <c r="B165" s="183" t="s">
        <v>104</v>
      </c>
      <c r="C165" s="184">
        <v>2014</v>
      </c>
      <c r="D165" s="184">
        <v>2015</v>
      </c>
      <c r="E165" s="184">
        <v>2016</v>
      </c>
      <c r="F165" s="184">
        <v>2017</v>
      </c>
      <c r="G165" s="184">
        <v>2018</v>
      </c>
      <c r="H165" s="184">
        <v>2019</v>
      </c>
      <c r="I165" s="185">
        <v>2020</v>
      </c>
    </row>
    <row r="166" spans="1:9" ht="14.1" customHeight="1" x14ac:dyDescent="0.25">
      <c r="A166" s="186" t="s">
        <v>105</v>
      </c>
      <c r="B166" s="805" t="s">
        <v>392</v>
      </c>
      <c r="C166" s="188">
        <f>SUM(C167:C169)</f>
        <v>0</v>
      </c>
      <c r="D166" s="188">
        <f t="shared" ref="D166:I166" si="20">SUM(D167:D169)</f>
        <v>0</v>
      </c>
      <c r="E166" s="188">
        <f t="shared" si="20"/>
        <v>0</v>
      </c>
      <c r="F166" s="188">
        <f t="shared" si="20"/>
        <v>0</v>
      </c>
      <c r="G166" s="188">
        <f t="shared" si="20"/>
        <v>0</v>
      </c>
      <c r="H166" s="188">
        <f t="shared" si="20"/>
        <v>0</v>
      </c>
      <c r="I166" s="189">
        <f t="shared" si="20"/>
        <v>321592.83999999997</v>
      </c>
    </row>
    <row r="167" spans="1:9" ht="15.75" x14ac:dyDescent="0.25">
      <c r="A167" s="190" t="s">
        <v>106</v>
      </c>
      <c r="B167" s="806"/>
      <c r="C167" s="65"/>
      <c r="D167" s="65"/>
      <c r="E167" s="65"/>
      <c r="F167" s="69"/>
      <c r="G167" s="65"/>
      <c r="H167" s="65"/>
      <c r="I167" s="193">
        <v>189992.02</v>
      </c>
    </row>
    <row r="168" spans="1:9" ht="15.75" x14ac:dyDescent="0.25">
      <c r="A168" s="190" t="s">
        <v>107</v>
      </c>
      <c r="B168" s="806"/>
      <c r="C168" s="65"/>
      <c r="D168" s="65"/>
      <c r="E168" s="65"/>
      <c r="F168" s="69"/>
      <c r="G168" s="65"/>
      <c r="H168" s="65"/>
      <c r="I168" s="193">
        <v>62139.040000000001</v>
      </c>
    </row>
    <row r="169" spans="1:9" ht="15.75" x14ac:dyDescent="0.25">
      <c r="A169" s="190" t="s">
        <v>108</v>
      </c>
      <c r="B169" s="806"/>
      <c r="C169" s="65"/>
      <c r="D169" s="65"/>
      <c r="E169" s="65"/>
      <c r="F169" s="69"/>
      <c r="G169" s="65"/>
      <c r="H169" s="65"/>
      <c r="I169" s="193">
        <v>69461.78</v>
      </c>
    </row>
    <row r="170" spans="1:9" ht="31.5" x14ac:dyDescent="0.25">
      <c r="A170" s="186" t="s">
        <v>109</v>
      </c>
      <c r="B170" s="806"/>
      <c r="C170" s="65"/>
      <c r="D170" s="65"/>
      <c r="E170" s="65"/>
      <c r="F170" s="69"/>
      <c r="G170" s="65"/>
      <c r="H170" s="65"/>
      <c r="I170" s="193">
        <v>275758.3</v>
      </c>
    </row>
    <row r="171" spans="1:9" ht="16.5" thickBot="1" x14ac:dyDescent="0.3">
      <c r="A171" s="195" t="s">
        <v>110</v>
      </c>
      <c r="B171" s="807"/>
      <c r="C171" s="197">
        <f t="shared" ref="C171:I171" si="21">C166+C170</f>
        <v>0</v>
      </c>
      <c r="D171" s="197">
        <f t="shared" si="21"/>
        <v>0</v>
      </c>
      <c r="E171" s="197">
        <f t="shared" si="21"/>
        <v>0</v>
      </c>
      <c r="F171" s="197">
        <f t="shared" si="21"/>
        <v>0</v>
      </c>
      <c r="G171" s="197">
        <f t="shared" si="21"/>
        <v>0</v>
      </c>
      <c r="H171" s="197">
        <f t="shared" si="21"/>
        <v>0</v>
      </c>
      <c r="I171" s="47">
        <f t="shared" si="21"/>
        <v>597351.1399999999</v>
      </c>
    </row>
  </sheetData>
  <mergeCells count="50">
    <mergeCell ref="B10:B11"/>
    <mergeCell ref="C10:C11"/>
    <mergeCell ref="A12:B19"/>
    <mergeCell ref="C21:C22"/>
    <mergeCell ref="A23:B30"/>
    <mergeCell ref="D34:D35"/>
    <mergeCell ref="A36:B43"/>
    <mergeCell ref="A48:A49"/>
    <mergeCell ref="B48:B49"/>
    <mergeCell ref="C48:C49"/>
    <mergeCell ref="D48:D49"/>
    <mergeCell ref="A34:A35"/>
    <mergeCell ref="B34:B35"/>
    <mergeCell ref="C34:C35"/>
    <mergeCell ref="A50:B57"/>
    <mergeCell ref="A61:A62"/>
    <mergeCell ref="B61:B62"/>
    <mergeCell ref="C61:C62"/>
    <mergeCell ref="A63:B70"/>
    <mergeCell ref="D72:D73"/>
    <mergeCell ref="A74:B81"/>
    <mergeCell ref="A83:A84"/>
    <mergeCell ref="B83:B84"/>
    <mergeCell ref="C83:C84"/>
    <mergeCell ref="D83:D84"/>
    <mergeCell ref="A72:A73"/>
    <mergeCell ref="B72:B73"/>
    <mergeCell ref="C72:C73"/>
    <mergeCell ref="A85:B92"/>
    <mergeCell ref="A94:A95"/>
    <mergeCell ref="B94:B95"/>
    <mergeCell ref="A96:B102"/>
    <mergeCell ref="A106:A107"/>
    <mergeCell ref="B106:B107"/>
    <mergeCell ref="C106:C107"/>
    <mergeCell ref="A108:B115"/>
    <mergeCell ref="A118:B125"/>
    <mergeCell ref="A129:A130"/>
    <mergeCell ref="B129:B130"/>
    <mergeCell ref="C129:C130"/>
    <mergeCell ref="A142:B149"/>
    <mergeCell ref="A155:B162"/>
    <mergeCell ref="B166:B171"/>
    <mergeCell ref="I129:O129"/>
    <mergeCell ref="A131:B138"/>
    <mergeCell ref="A140:A141"/>
    <mergeCell ref="B140:B141"/>
    <mergeCell ref="C140:C141"/>
    <mergeCell ref="D140:G140"/>
    <mergeCell ref="H140:L140"/>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S172"/>
  <sheetViews>
    <sheetView topLeftCell="B1" workbookViewId="0">
      <selection activeCell="F19" sqref="F19:G19"/>
    </sheetView>
  </sheetViews>
  <sheetFormatPr defaultColWidth="8.85546875" defaultRowHeight="15" x14ac:dyDescent="0.25"/>
  <cols>
    <col min="1" max="1" width="87.28515625" customWidth="1"/>
    <col min="2" max="2" width="29.42578125" customWidth="1"/>
    <col min="3" max="3" width="15.7109375" customWidth="1"/>
    <col min="4" max="4" width="16.140625" customWidth="1"/>
    <col min="5" max="5" width="15.28515625" customWidth="1"/>
    <col min="6" max="6" width="18.42578125" customWidth="1"/>
    <col min="7" max="7" width="15.85546875" customWidth="1"/>
    <col min="8" max="8" width="16" customWidth="1"/>
    <col min="9" max="9" width="16.42578125" customWidth="1"/>
    <col min="10" max="10" width="17" customWidth="1"/>
    <col min="11" max="11" width="16.85546875" customWidth="1"/>
    <col min="12" max="12" width="17" customWidth="1"/>
    <col min="13" max="13" width="15.42578125" customWidth="1"/>
    <col min="14" max="14" width="14.85546875" customWidth="1"/>
    <col min="15" max="15" width="13.140625" customWidth="1"/>
    <col min="16" max="17" width="11.85546875" customWidth="1"/>
    <col min="18" max="18" width="12" customWidth="1"/>
  </cols>
  <sheetData>
    <row r="1" spans="1:17" s="1" customFormat="1" ht="31.5" x14ac:dyDescent="0.5">
      <c r="A1" s="1" t="s">
        <v>0</v>
      </c>
    </row>
    <row r="2" spans="1:17" s="2" customFormat="1" ht="15.75" x14ac:dyDescent="0.25"/>
    <row r="3" spans="1:17" s="2" customFormat="1" ht="15.75" x14ac:dyDescent="0.25">
      <c r="A3" s="3" t="s">
        <v>1</v>
      </c>
    </row>
    <row r="4" spans="1:17" s="2" customFormat="1" ht="15.75" x14ac:dyDescent="0.25">
      <c r="A4" s="4" t="s">
        <v>393</v>
      </c>
    </row>
    <row r="5" spans="1:17" s="2" customFormat="1" ht="15.75" x14ac:dyDescent="0.25">
      <c r="A5" s="5" t="s">
        <v>112</v>
      </c>
    </row>
    <row r="6" spans="1:17" s="2" customFormat="1" ht="15.75" x14ac:dyDescent="0.25"/>
    <row r="8" spans="1:17" ht="21" x14ac:dyDescent="0.35">
      <c r="A8" s="6" t="s">
        <v>3</v>
      </c>
      <c r="B8" s="7"/>
      <c r="C8" s="8"/>
      <c r="D8" s="8"/>
      <c r="E8" s="8"/>
      <c r="F8" s="8"/>
      <c r="G8" s="8"/>
      <c r="H8" s="8"/>
      <c r="I8" s="8"/>
      <c r="J8" s="8"/>
      <c r="K8" s="8"/>
      <c r="L8" s="8"/>
      <c r="M8" s="8"/>
      <c r="N8" s="8"/>
    </row>
    <row r="9" spans="1:17" ht="15.75" thickBot="1" x14ac:dyDescent="0.3">
      <c r="B9" s="9"/>
      <c r="O9" s="10"/>
      <c r="P9" s="10"/>
    </row>
    <row r="10" spans="1:17" s="10" customFormat="1" ht="18.75" x14ac:dyDescent="0.3">
      <c r="A10" s="11"/>
      <c r="B10" s="690" t="s">
        <v>4</v>
      </c>
      <c r="C10" s="692" t="s">
        <v>5</v>
      </c>
      <c r="D10" s="12"/>
      <c r="E10" s="13"/>
      <c r="F10" s="14" t="s">
        <v>6</v>
      </c>
      <c r="G10" s="15"/>
      <c r="H10" s="16"/>
      <c r="I10" s="17" t="s">
        <v>7</v>
      </c>
      <c r="J10" s="13"/>
      <c r="K10" s="13"/>
      <c r="L10" s="13"/>
      <c r="M10" s="13"/>
      <c r="N10" s="13"/>
      <c r="O10" s="18"/>
    </row>
    <row r="11" spans="1:17" s="10" customFormat="1" ht="90" customHeight="1" x14ac:dyDescent="0.3">
      <c r="A11" s="19" t="s">
        <v>8</v>
      </c>
      <c r="B11" s="691"/>
      <c r="C11" s="693"/>
      <c r="D11" s="20" t="s">
        <v>9</v>
      </c>
      <c r="E11" s="21" t="s">
        <v>10</v>
      </c>
      <c r="F11" s="22" t="s">
        <v>11</v>
      </c>
      <c r="G11" s="23" t="s">
        <v>12</v>
      </c>
      <c r="H11" s="24" t="s">
        <v>13</v>
      </c>
      <c r="I11" s="25" t="s">
        <v>14</v>
      </c>
      <c r="J11" s="26" t="s">
        <v>15</v>
      </c>
      <c r="K11" s="26" t="s">
        <v>16</v>
      </c>
      <c r="L11" s="27" t="s">
        <v>17</v>
      </c>
      <c r="M11" s="27" t="s">
        <v>18</v>
      </c>
      <c r="N11" s="27" t="s">
        <v>19</v>
      </c>
      <c r="O11" s="28" t="s">
        <v>20</v>
      </c>
    </row>
    <row r="12" spans="1:17" ht="15" customHeight="1" x14ac:dyDescent="0.25">
      <c r="A12" s="630" t="s">
        <v>394</v>
      </c>
      <c r="B12" s="646"/>
      <c r="C12" s="29">
        <v>2014</v>
      </c>
      <c r="D12" s="30"/>
      <c r="E12" s="31"/>
      <c r="F12" s="31"/>
      <c r="G12" s="32"/>
      <c r="H12" s="33">
        <f>SUM(D12:G12)</f>
        <v>0</v>
      </c>
      <c r="I12" s="34"/>
      <c r="J12" s="31"/>
      <c r="K12" s="31"/>
      <c r="L12" s="31"/>
      <c r="M12" s="31"/>
      <c r="N12" s="31"/>
      <c r="O12" s="35"/>
      <c r="P12" s="10"/>
      <c r="Q12" s="10"/>
    </row>
    <row r="13" spans="1:17" x14ac:dyDescent="0.25">
      <c r="A13" s="630"/>
      <c r="B13" s="646"/>
      <c r="C13" s="29">
        <v>2015</v>
      </c>
      <c r="D13" s="30"/>
      <c r="E13" s="31"/>
      <c r="F13" s="31"/>
      <c r="G13" s="32"/>
      <c r="H13" s="33">
        <f t="shared" ref="H13:H17" si="0">SUM(D13:G13)</f>
        <v>0</v>
      </c>
      <c r="I13" s="34"/>
      <c r="J13" s="31"/>
      <c r="K13" s="31"/>
      <c r="L13" s="31"/>
      <c r="M13" s="31"/>
      <c r="N13" s="31"/>
      <c r="O13" s="35"/>
      <c r="P13" s="10"/>
      <c r="Q13" s="10"/>
    </row>
    <row r="14" spans="1:17" x14ac:dyDescent="0.25">
      <c r="A14" s="630"/>
      <c r="B14" s="646"/>
      <c r="C14" s="29">
        <v>2016</v>
      </c>
      <c r="D14" s="30"/>
      <c r="E14" s="31"/>
      <c r="F14" s="31"/>
      <c r="G14" s="32"/>
      <c r="H14" s="33">
        <f t="shared" si="0"/>
        <v>0</v>
      </c>
      <c r="I14" s="34"/>
      <c r="J14" s="31"/>
      <c r="K14" s="31"/>
      <c r="L14" s="31"/>
      <c r="M14" s="31"/>
      <c r="N14" s="31"/>
      <c r="O14" s="35"/>
      <c r="P14" s="10"/>
      <c r="Q14" s="10"/>
    </row>
    <row r="15" spans="1:17" x14ac:dyDescent="0.25">
      <c r="A15" s="630"/>
      <c r="B15" s="646"/>
      <c r="C15" s="29">
        <v>2017</v>
      </c>
      <c r="D15" s="36"/>
      <c r="E15" s="37"/>
      <c r="F15" s="37"/>
      <c r="G15" s="38"/>
      <c r="H15" s="33">
        <f t="shared" si="0"/>
        <v>0</v>
      </c>
      <c r="I15" s="39"/>
      <c r="J15" s="37"/>
      <c r="K15" s="37"/>
      <c r="L15" s="37"/>
      <c r="M15" s="37"/>
      <c r="N15" s="37"/>
      <c r="O15" s="40"/>
      <c r="P15" s="10"/>
      <c r="Q15" s="10"/>
    </row>
    <row r="16" spans="1:17" x14ac:dyDescent="0.25">
      <c r="A16" s="630"/>
      <c r="B16" s="646"/>
      <c r="C16" s="29">
        <v>2018</v>
      </c>
      <c r="D16" s="30"/>
      <c r="E16" s="31"/>
      <c r="F16" s="31"/>
      <c r="G16" s="32"/>
      <c r="H16" s="33">
        <f t="shared" si="0"/>
        <v>0</v>
      </c>
      <c r="I16" s="34"/>
      <c r="J16" s="31"/>
      <c r="K16" s="31"/>
      <c r="L16" s="31"/>
      <c r="M16" s="31"/>
      <c r="N16" s="31"/>
      <c r="O16" s="35"/>
      <c r="P16" s="10"/>
      <c r="Q16" s="10"/>
    </row>
    <row r="17" spans="1:17" x14ac:dyDescent="0.25">
      <c r="A17" s="630"/>
      <c r="B17" s="646"/>
      <c r="C17" s="29">
        <v>2019</v>
      </c>
      <c r="D17" s="30"/>
      <c r="E17" s="31"/>
      <c r="F17" s="31"/>
      <c r="G17" s="32"/>
      <c r="H17" s="33">
        <f t="shared" si="0"/>
        <v>0</v>
      </c>
      <c r="I17" s="34"/>
      <c r="J17" s="31"/>
      <c r="K17" s="31"/>
      <c r="L17" s="31"/>
      <c r="M17" s="31"/>
      <c r="N17" s="31"/>
      <c r="O17" s="35"/>
      <c r="P17" s="10"/>
      <c r="Q17" s="10"/>
    </row>
    <row r="18" spans="1:17" ht="70.900000000000006" customHeight="1" x14ac:dyDescent="0.25">
      <c r="A18" s="630"/>
      <c r="B18" s="646"/>
      <c r="C18" s="29">
        <v>2020</v>
      </c>
      <c r="D18" s="30">
        <v>8</v>
      </c>
      <c r="E18" s="31"/>
      <c r="F18" s="31"/>
      <c r="G18" s="32">
        <v>2</v>
      </c>
      <c r="H18" s="33">
        <v>10</v>
      </c>
      <c r="I18" s="34">
        <v>10</v>
      </c>
      <c r="J18" s="31"/>
      <c r="K18" s="31"/>
      <c r="L18" s="31"/>
      <c r="M18" s="31"/>
      <c r="N18" s="31"/>
      <c r="O18" s="35"/>
      <c r="P18" s="10"/>
      <c r="Q18" s="10"/>
    </row>
    <row r="19" spans="1:17" ht="93" customHeight="1" thickBot="1" x14ac:dyDescent="0.3">
      <c r="A19" s="647"/>
      <c r="B19" s="648"/>
      <c r="C19" s="41" t="s">
        <v>13</v>
      </c>
      <c r="D19" s="42">
        <f>SUM(D12:D18)</f>
        <v>8</v>
      </c>
      <c r="E19" s="43">
        <f>SUM(E12:E18)</f>
        <v>0</v>
      </c>
      <c r="F19" s="43">
        <f>SUM(F12:F18)</f>
        <v>0</v>
      </c>
      <c r="G19" s="43">
        <f>SUM(G12:G18)</f>
        <v>2</v>
      </c>
      <c r="H19" s="45">
        <f>SUM(D19:F19)</f>
        <v>8</v>
      </c>
      <c r="I19" s="46">
        <f t="shared" ref="I19:O19" si="1">SUM(I12:I18)</f>
        <v>10</v>
      </c>
      <c r="J19" s="46">
        <f t="shared" si="1"/>
        <v>0</v>
      </c>
      <c r="K19" s="43">
        <f t="shared" si="1"/>
        <v>0</v>
      </c>
      <c r="L19" s="43">
        <f t="shared" si="1"/>
        <v>0</v>
      </c>
      <c r="M19" s="43">
        <f t="shared" si="1"/>
        <v>0</v>
      </c>
      <c r="N19" s="43">
        <f t="shared" si="1"/>
        <v>0</v>
      </c>
      <c r="O19" s="47">
        <f t="shared" si="1"/>
        <v>0</v>
      </c>
      <c r="P19" s="10"/>
      <c r="Q19" s="10"/>
    </row>
    <row r="20" spans="1:17" ht="15.75" thickBot="1" x14ac:dyDescent="0.3">
      <c r="B20" s="9"/>
      <c r="D20" s="48"/>
      <c r="O20" s="10"/>
      <c r="P20" s="10"/>
    </row>
    <row r="21" spans="1:17" s="10" customFormat="1" ht="18.75" x14ac:dyDescent="0.3">
      <c r="A21" s="11"/>
      <c r="B21" s="49"/>
      <c r="C21" s="692" t="s">
        <v>5</v>
      </c>
      <c r="D21" s="12"/>
      <c r="E21" s="13"/>
      <c r="F21" s="14" t="s">
        <v>6</v>
      </c>
      <c r="G21" s="15"/>
      <c r="H21" s="16"/>
    </row>
    <row r="22" spans="1:17" s="10" customFormat="1" ht="44.25" customHeight="1" x14ac:dyDescent="0.3">
      <c r="A22" s="50" t="s">
        <v>22</v>
      </c>
      <c r="B22" s="520" t="s">
        <v>23</v>
      </c>
      <c r="C22" s="693"/>
      <c r="D22" s="20" t="s">
        <v>9</v>
      </c>
      <c r="E22" s="22" t="s">
        <v>10</v>
      </c>
      <c r="F22" s="22" t="s">
        <v>11</v>
      </c>
      <c r="G22" s="23" t="s">
        <v>12</v>
      </c>
      <c r="H22" s="24" t="s">
        <v>13</v>
      </c>
    </row>
    <row r="23" spans="1:17" ht="15" customHeight="1" x14ac:dyDescent="0.25">
      <c r="A23" s="630" t="s">
        <v>395</v>
      </c>
      <c r="B23" s="646"/>
      <c r="C23" s="29">
        <v>2014</v>
      </c>
      <c r="D23" s="30"/>
      <c r="E23" s="31"/>
      <c r="F23" s="31"/>
      <c r="G23" s="32"/>
      <c r="H23" s="33">
        <f>SUM(D23:G23)</f>
        <v>0</v>
      </c>
    </row>
    <row r="24" spans="1:17" x14ac:dyDescent="0.25">
      <c r="A24" s="630"/>
      <c r="B24" s="646"/>
      <c r="C24" s="29">
        <v>2015</v>
      </c>
      <c r="D24" s="30"/>
      <c r="E24" s="31"/>
      <c r="F24" s="31"/>
      <c r="G24" s="32"/>
      <c r="H24" s="33">
        <f t="shared" ref="H24:H29" si="2">SUM(D24:G24)</f>
        <v>0</v>
      </c>
    </row>
    <row r="25" spans="1:17" x14ac:dyDescent="0.25">
      <c r="A25" s="630"/>
      <c r="B25" s="646"/>
      <c r="C25" s="29">
        <v>2016</v>
      </c>
      <c r="D25" s="30"/>
      <c r="E25" s="31"/>
      <c r="F25" s="31"/>
      <c r="G25" s="32"/>
      <c r="H25" s="33">
        <f t="shared" si="2"/>
        <v>0</v>
      </c>
    </row>
    <row r="26" spans="1:17" x14ac:dyDescent="0.25">
      <c r="A26" s="630"/>
      <c r="B26" s="646"/>
      <c r="C26" s="29">
        <v>2017</v>
      </c>
      <c r="D26" s="36"/>
      <c r="E26" s="37"/>
      <c r="F26" s="37"/>
      <c r="G26" s="38"/>
      <c r="H26" s="33">
        <f t="shared" si="2"/>
        <v>0</v>
      </c>
    </row>
    <row r="27" spans="1:17" x14ac:dyDescent="0.25">
      <c r="A27" s="630"/>
      <c r="B27" s="646"/>
      <c r="C27" s="29">
        <v>2018</v>
      </c>
      <c r="D27" s="30"/>
      <c r="E27" s="31"/>
      <c r="F27" s="31"/>
      <c r="G27" s="32"/>
      <c r="H27" s="33">
        <f t="shared" si="2"/>
        <v>0</v>
      </c>
    </row>
    <row r="28" spans="1:17" x14ac:dyDescent="0.25">
      <c r="A28" s="630"/>
      <c r="B28" s="646"/>
      <c r="C28" s="29">
        <v>2019</v>
      </c>
      <c r="D28" s="30"/>
      <c r="E28" s="31"/>
      <c r="F28" s="31"/>
      <c r="G28" s="32"/>
      <c r="H28" s="33">
        <f t="shared" si="2"/>
        <v>0</v>
      </c>
    </row>
    <row r="29" spans="1:17" x14ac:dyDescent="0.25">
      <c r="A29" s="630"/>
      <c r="B29" s="646"/>
      <c r="C29" s="29">
        <v>2020</v>
      </c>
      <c r="D29" s="30">
        <v>438</v>
      </c>
      <c r="E29" s="31"/>
      <c r="F29" s="31"/>
      <c r="G29" s="32">
        <v>1200</v>
      </c>
      <c r="H29" s="33">
        <f t="shared" si="2"/>
        <v>1638</v>
      </c>
    </row>
    <row r="30" spans="1:17" ht="123.6" customHeight="1" thickBot="1" x14ac:dyDescent="0.3">
      <c r="A30" s="647"/>
      <c r="B30" s="648"/>
      <c r="C30" s="41" t="s">
        <v>13</v>
      </c>
      <c r="D30" s="42">
        <f>SUM(D23:D29)</f>
        <v>438</v>
      </c>
      <c r="E30" s="43">
        <f>SUM(E23:E29)</f>
        <v>0</v>
      </c>
      <c r="F30" s="43">
        <f>SUM(F23:F29)</f>
        <v>0</v>
      </c>
      <c r="G30" s="43">
        <f>SUM(G23:G29)</f>
        <v>1200</v>
      </c>
      <c r="H30" s="45">
        <f t="shared" ref="H30" si="3">SUM(D30:F30)</f>
        <v>438</v>
      </c>
    </row>
    <row r="31" spans="1:17" x14ac:dyDescent="0.25">
      <c r="A31" s="52"/>
      <c r="B31" s="53"/>
      <c r="D31" s="48"/>
    </row>
    <row r="32" spans="1:17" ht="21" x14ac:dyDescent="0.35">
      <c r="A32" s="54" t="s">
        <v>24</v>
      </c>
      <c r="B32" s="55"/>
      <c r="C32" s="54"/>
      <c r="D32" s="56"/>
      <c r="E32" s="56"/>
      <c r="F32" s="56"/>
      <c r="G32" s="56"/>
      <c r="H32" s="56"/>
      <c r="I32" s="56"/>
      <c r="J32" s="56"/>
      <c r="K32" s="56"/>
      <c r="L32" s="56"/>
      <c r="M32" s="56"/>
      <c r="N32" s="56"/>
      <c r="O32" s="56"/>
    </row>
    <row r="33" spans="1:13" ht="15.75" thickBot="1" x14ac:dyDescent="0.3">
      <c r="B33" s="9"/>
    </row>
    <row r="34" spans="1:13" ht="21" customHeight="1" x14ac:dyDescent="0.25">
      <c r="A34" s="684" t="s">
        <v>25</v>
      </c>
      <c r="B34" s="686" t="s">
        <v>26</v>
      </c>
      <c r="C34" s="688" t="s">
        <v>5</v>
      </c>
      <c r="D34" s="670" t="s">
        <v>27</v>
      </c>
      <c r="E34" s="57" t="s">
        <v>7</v>
      </c>
      <c r="F34" s="58"/>
      <c r="G34" s="58"/>
      <c r="H34" s="58"/>
      <c r="I34" s="58"/>
      <c r="J34" s="58"/>
      <c r="K34" s="59"/>
    </row>
    <row r="35" spans="1:13" ht="98.25" customHeight="1" x14ac:dyDescent="0.25">
      <c r="A35" s="685"/>
      <c r="B35" s="687"/>
      <c r="C35" s="689"/>
      <c r="D35" s="671"/>
      <c r="E35" s="60" t="s">
        <v>14</v>
      </c>
      <c r="F35" s="61" t="s">
        <v>15</v>
      </c>
      <c r="G35" s="61" t="s">
        <v>16</v>
      </c>
      <c r="H35" s="62" t="s">
        <v>17</v>
      </c>
      <c r="I35" s="62" t="s">
        <v>28</v>
      </c>
      <c r="J35" s="63" t="s">
        <v>19</v>
      </c>
      <c r="K35" s="64" t="s">
        <v>20</v>
      </c>
    </row>
    <row r="36" spans="1:13" ht="15" customHeight="1" x14ac:dyDescent="0.25">
      <c r="A36" s="623" t="s">
        <v>396</v>
      </c>
      <c r="B36" s="624"/>
      <c r="C36" s="29">
        <v>2014</v>
      </c>
      <c r="D36" s="65"/>
      <c r="E36" s="66"/>
      <c r="F36" s="67"/>
      <c r="G36" s="67"/>
      <c r="H36" s="67"/>
      <c r="I36" s="67"/>
      <c r="J36" s="67"/>
      <c r="K36" s="68"/>
    </row>
    <row r="37" spans="1:13" x14ac:dyDescent="0.25">
      <c r="A37" s="623"/>
      <c r="B37" s="624"/>
      <c r="C37" s="29">
        <v>2015</v>
      </c>
      <c r="D37" s="65"/>
      <c r="E37" s="34"/>
      <c r="F37" s="31"/>
      <c r="G37" s="31"/>
      <c r="H37" s="31"/>
      <c r="I37" s="31"/>
      <c r="J37" s="31"/>
      <c r="K37" s="35"/>
    </row>
    <row r="38" spans="1:13" x14ac:dyDescent="0.25">
      <c r="A38" s="623"/>
      <c r="B38" s="624"/>
      <c r="C38" s="29">
        <v>2016</v>
      </c>
      <c r="D38" s="65"/>
      <c r="E38" s="34"/>
      <c r="F38" s="31"/>
      <c r="G38" s="31"/>
      <c r="H38" s="31"/>
      <c r="I38" s="31"/>
      <c r="J38" s="31"/>
      <c r="K38" s="35"/>
    </row>
    <row r="39" spans="1:13" x14ac:dyDescent="0.25">
      <c r="A39" s="623"/>
      <c r="B39" s="624"/>
      <c r="C39" s="29">
        <v>2017</v>
      </c>
      <c r="D39" s="69"/>
      <c r="E39" s="39"/>
      <c r="F39" s="37"/>
      <c r="G39" s="37"/>
      <c r="H39" s="37"/>
      <c r="I39" s="37"/>
      <c r="J39" s="37"/>
      <c r="K39" s="40"/>
    </row>
    <row r="40" spans="1:13" x14ac:dyDescent="0.25">
      <c r="A40" s="623"/>
      <c r="B40" s="624"/>
      <c r="C40" s="29">
        <v>2018</v>
      </c>
      <c r="D40" s="65"/>
      <c r="E40" s="34"/>
      <c r="F40" s="31"/>
      <c r="G40" s="31"/>
      <c r="H40" s="31"/>
      <c r="I40" s="31"/>
      <c r="J40" s="31"/>
      <c r="K40" s="35"/>
    </row>
    <row r="41" spans="1:13" x14ac:dyDescent="0.25">
      <c r="A41" s="623"/>
      <c r="B41" s="624"/>
      <c r="C41" s="29">
        <v>2019</v>
      </c>
      <c r="D41" s="65"/>
      <c r="E41" s="34"/>
      <c r="F41" s="31"/>
      <c r="G41" s="31"/>
      <c r="H41" s="31"/>
      <c r="I41" s="31"/>
      <c r="J41" s="31"/>
      <c r="K41" s="35"/>
    </row>
    <row r="42" spans="1:13" ht="17.25" customHeight="1" x14ac:dyDescent="0.25">
      <c r="A42" s="623"/>
      <c r="B42" s="624"/>
      <c r="C42" s="29">
        <v>2020</v>
      </c>
      <c r="D42" s="65"/>
      <c r="E42" s="34"/>
      <c r="F42" s="31"/>
      <c r="G42" s="31"/>
      <c r="H42" s="31"/>
      <c r="I42" s="31"/>
      <c r="J42" s="31"/>
      <c r="K42" s="35"/>
    </row>
    <row r="43" spans="1:13" ht="35.25" customHeight="1" thickBot="1" x14ac:dyDescent="0.3">
      <c r="A43" s="625"/>
      <c r="B43" s="626"/>
      <c r="C43" s="41" t="s">
        <v>13</v>
      </c>
      <c r="D43" s="70">
        <f>SUM(D36:D42)</f>
        <v>0</v>
      </c>
      <c r="E43" s="46">
        <f t="shared" ref="E43:J43" si="4">SUM(E36:E42)</f>
        <v>0</v>
      </c>
      <c r="F43" s="43">
        <f t="shared" si="4"/>
        <v>0</v>
      </c>
      <c r="G43" s="43">
        <f t="shared" si="4"/>
        <v>0</v>
      </c>
      <c r="H43" s="43">
        <f t="shared" si="4"/>
        <v>0</v>
      </c>
      <c r="I43" s="43">
        <f t="shared" si="4"/>
        <v>0</v>
      </c>
      <c r="J43" s="43">
        <f t="shared" si="4"/>
        <v>0</v>
      </c>
      <c r="K43" s="47">
        <f>SUM(K36:K42)</f>
        <v>0</v>
      </c>
    </row>
    <row r="44" spans="1:13" x14ac:dyDescent="0.25">
      <c r="B44" s="9"/>
    </row>
    <row r="45" spans="1:13" x14ac:dyDescent="0.25">
      <c r="B45" s="9"/>
    </row>
    <row r="46" spans="1:13" ht="21" x14ac:dyDescent="0.35">
      <c r="A46" s="71" t="s">
        <v>30</v>
      </c>
      <c r="B46" s="72"/>
      <c r="C46" s="71"/>
      <c r="D46" s="73"/>
      <c r="E46" s="73"/>
      <c r="F46" s="73"/>
      <c r="G46" s="73"/>
      <c r="H46" s="73"/>
      <c r="I46" s="73"/>
      <c r="J46" s="73"/>
      <c r="K46" s="73"/>
      <c r="L46" s="74"/>
      <c r="M46" s="74"/>
    </row>
    <row r="47" spans="1:13" ht="14.25" customHeight="1" thickBot="1" x14ac:dyDescent="0.3">
      <c r="A47" s="75"/>
      <c r="B47" s="76"/>
    </row>
    <row r="48" spans="1:13" ht="14.25" customHeight="1" x14ac:dyDescent="0.25">
      <c r="A48" s="676" t="s">
        <v>31</v>
      </c>
      <c r="B48" s="678" t="s">
        <v>32</v>
      </c>
      <c r="C48" s="680" t="s">
        <v>5</v>
      </c>
      <c r="D48" s="682" t="s">
        <v>33</v>
      </c>
      <c r="E48" s="77" t="s">
        <v>7</v>
      </c>
      <c r="F48" s="78"/>
      <c r="G48" s="78"/>
      <c r="H48" s="78"/>
      <c r="I48" s="78"/>
      <c r="J48" s="78"/>
      <c r="K48" s="79"/>
    </row>
    <row r="49" spans="1:14" s="10" customFormat="1" ht="117" customHeight="1" x14ac:dyDescent="0.25">
      <c r="A49" s="677"/>
      <c r="B49" s="679"/>
      <c r="C49" s="681"/>
      <c r="D49" s="683"/>
      <c r="E49" s="80" t="s">
        <v>14</v>
      </c>
      <c r="F49" s="81" t="s">
        <v>15</v>
      </c>
      <c r="G49" s="81" t="s">
        <v>16</v>
      </c>
      <c r="H49" s="82" t="s">
        <v>17</v>
      </c>
      <c r="I49" s="82" t="s">
        <v>28</v>
      </c>
      <c r="J49" s="83" t="s">
        <v>19</v>
      </c>
      <c r="K49" s="84" t="s">
        <v>20</v>
      </c>
    </row>
    <row r="50" spans="1:14" ht="15" customHeight="1" x14ac:dyDescent="0.25">
      <c r="A50" s="630" t="s">
        <v>21</v>
      </c>
      <c r="B50" s="646"/>
      <c r="C50" s="29">
        <v>2014</v>
      </c>
      <c r="D50" s="85"/>
      <c r="E50" s="34"/>
      <c r="F50" s="31"/>
      <c r="G50" s="31"/>
      <c r="H50" s="31"/>
      <c r="I50" s="31"/>
      <c r="J50" s="31"/>
      <c r="K50" s="35"/>
    </row>
    <row r="51" spans="1:14" x14ac:dyDescent="0.25">
      <c r="A51" s="630"/>
      <c r="B51" s="646"/>
      <c r="C51" s="29">
        <v>2015</v>
      </c>
      <c r="D51" s="85"/>
      <c r="E51" s="34"/>
      <c r="F51" s="31"/>
      <c r="G51" s="31"/>
      <c r="H51" s="31"/>
      <c r="I51" s="31"/>
      <c r="J51" s="31"/>
      <c r="K51" s="35"/>
    </row>
    <row r="52" spans="1:14" x14ac:dyDescent="0.25">
      <c r="A52" s="630"/>
      <c r="B52" s="646"/>
      <c r="C52" s="29">
        <v>2016</v>
      </c>
      <c r="D52" s="85"/>
      <c r="E52" s="34"/>
      <c r="F52" s="31"/>
      <c r="G52" s="31"/>
      <c r="H52" s="31"/>
      <c r="I52" s="31"/>
      <c r="J52" s="31"/>
      <c r="K52" s="35"/>
    </row>
    <row r="53" spans="1:14" x14ac:dyDescent="0.25">
      <c r="A53" s="630"/>
      <c r="B53" s="646"/>
      <c r="C53" s="29">
        <v>2017</v>
      </c>
      <c r="D53" s="86"/>
      <c r="E53" s="39"/>
      <c r="F53" s="37"/>
      <c r="G53" s="37"/>
      <c r="H53" s="37"/>
      <c r="I53" s="37"/>
      <c r="J53" s="37"/>
      <c r="K53" s="40"/>
    </row>
    <row r="54" spans="1:14" x14ac:dyDescent="0.25">
      <c r="A54" s="630"/>
      <c r="B54" s="646"/>
      <c r="C54" s="29">
        <v>2018</v>
      </c>
      <c r="D54" s="85"/>
      <c r="E54" s="34"/>
      <c r="F54" s="31"/>
      <c r="G54" s="31"/>
      <c r="H54" s="31"/>
      <c r="I54" s="31"/>
      <c r="J54" s="31"/>
      <c r="K54" s="35"/>
    </row>
    <row r="55" spans="1:14" x14ac:dyDescent="0.25">
      <c r="A55" s="630"/>
      <c r="B55" s="646"/>
      <c r="C55" s="29">
        <v>2019</v>
      </c>
      <c r="D55" s="85"/>
      <c r="E55" s="34"/>
      <c r="F55" s="31"/>
      <c r="G55" s="31"/>
      <c r="H55" s="31"/>
      <c r="I55" s="31"/>
      <c r="J55" s="31"/>
      <c r="K55" s="35"/>
    </row>
    <row r="56" spans="1:14" x14ac:dyDescent="0.25">
      <c r="A56" s="630"/>
      <c r="B56" s="646"/>
      <c r="C56" s="29">
        <v>2020</v>
      </c>
      <c r="D56" s="85"/>
      <c r="E56" s="34"/>
      <c r="F56" s="31"/>
      <c r="G56" s="31"/>
      <c r="H56" s="31"/>
      <c r="I56" s="31"/>
      <c r="J56" s="31"/>
      <c r="K56" s="35"/>
    </row>
    <row r="57" spans="1:14" ht="94.9" customHeight="1" thickBot="1" x14ac:dyDescent="0.3">
      <c r="A57" s="647"/>
      <c r="B57" s="648"/>
      <c r="C57" s="41" t="s">
        <v>13</v>
      </c>
      <c r="D57" s="87">
        <f t="shared" ref="D57:I57" si="5">SUM(D50:D56)</f>
        <v>0</v>
      </c>
      <c r="E57" s="46">
        <f t="shared" si="5"/>
        <v>0</v>
      </c>
      <c r="F57" s="43">
        <f t="shared" si="5"/>
        <v>0</v>
      </c>
      <c r="G57" s="43">
        <f t="shared" si="5"/>
        <v>0</v>
      </c>
      <c r="H57" s="43">
        <f t="shared" si="5"/>
        <v>0</v>
      </c>
      <c r="I57" s="43">
        <f t="shared" si="5"/>
        <v>0</v>
      </c>
      <c r="J57" s="43">
        <f>SUM(J50:J56)</f>
        <v>0</v>
      </c>
      <c r="K57" s="47">
        <f>SUM(K50:K56)</f>
        <v>0</v>
      </c>
    </row>
    <row r="58" spans="1:14" x14ac:dyDescent="0.25">
      <c r="B58" s="9"/>
    </row>
    <row r="59" spans="1:14" ht="21" x14ac:dyDescent="0.35">
      <c r="A59" s="88" t="s">
        <v>34</v>
      </c>
      <c r="B59" s="89"/>
      <c r="C59" s="88"/>
      <c r="D59" s="90"/>
      <c r="E59" s="90"/>
      <c r="F59" s="90"/>
      <c r="G59" s="90"/>
      <c r="H59" s="90"/>
      <c r="I59" s="90"/>
      <c r="J59" s="90"/>
      <c r="K59" s="90"/>
      <c r="L59" s="90"/>
      <c r="M59" s="10"/>
    </row>
    <row r="60" spans="1:14" ht="15" customHeight="1" thickBot="1" x14ac:dyDescent="0.4">
      <c r="A60" s="91"/>
      <c r="B60" s="76"/>
      <c r="M60" s="10"/>
    </row>
    <row r="61" spans="1:14" s="10" customFormat="1" x14ac:dyDescent="0.25">
      <c r="A61" s="665" t="s">
        <v>35</v>
      </c>
      <c r="B61" s="657" t="s">
        <v>36</v>
      </c>
      <c r="C61" s="666" t="s">
        <v>5</v>
      </c>
      <c r="D61" s="92"/>
      <c r="E61" s="93"/>
      <c r="F61" s="94" t="s">
        <v>37</v>
      </c>
      <c r="G61" s="95"/>
      <c r="H61" s="95"/>
      <c r="I61" s="95"/>
      <c r="J61" s="95"/>
      <c r="K61" s="95"/>
      <c r="L61" s="96"/>
      <c r="N61" s="97"/>
    </row>
    <row r="62" spans="1:14" s="10" customFormat="1" ht="90" customHeight="1" x14ac:dyDescent="0.25">
      <c r="A62" s="656"/>
      <c r="B62" s="658"/>
      <c r="C62" s="667"/>
      <c r="D62" s="98" t="s">
        <v>38</v>
      </c>
      <c r="E62" s="99" t="s">
        <v>39</v>
      </c>
      <c r="F62" s="100" t="s">
        <v>14</v>
      </c>
      <c r="G62" s="101" t="s">
        <v>15</v>
      </c>
      <c r="H62" s="101" t="s">
        <v>16</v>
      </c>
      <c r="I62" s="102" t="s">
        <v>17</v>
      </c>
      <c r="J62" s="102" t="s">
        <v>28</v>
      </c>
      <c r="K62" s="103" t="s">
        <v>19</v>
      </c>
      <c r="L62" s="104" t="s">
        <v>20</v>
      </c>
    </row>
    <row r="63" spans="1:14" x14ac:dyDescent="0.25">
      <c r="A63" s="630" t="s">
        <v>21</v>
      </c>
      <c r="B63" s="646"/>
      <c r="C63" s="29">
        <v>2014</v>
      </c>
      <c r="D63" s="30"/>
      <c r="E63" s="31"/>
      <c r="F63" s="34"/>
      <c r="G63" s="31"/>
      <c r="H63" s="31"/>
      <c r="I63" s="31"/>
      <c r="J63" s="31"/>
      <c r="K63" s="31"/>
      <c r="L63" s="35"/>
      <c r="M63" s="10"/>
    </row>
    <row r="64" spans="1:14" x14ac:dyDescent="0.25">
      <c r="A64" s="630"/>
      <c r="B64" s="646"/>
      <c r="C64" s="29">
        <v>2015</v>
      </c>
      <c r="D64" s="30"/>
      <c r="E64" s="31"/>
      <c r="F64" s="34"/>
      <c r="G64" s="31"/>
      <c r="H64" s="31"/>
      <c r="I64" s="31"/>
      <c r="J64" s="31"/>
      <c r="K64" s="31"/>
      <c r="L64" s="35"/>
      <c r="M64" s="10"/>
    </row>
    <row r="65" spans="1:13" x14ac:dyDescent="0.25">
      <c r="A65" s="630"/>
      <c r="B65" s="646"/>
      <c r="C65" s="29">
        <v>2016</v>
      </c>
      <c r="D65" s="30"/>
      <c r="E65" s="31"/>
      <c r="F65" s="34"/>
      <c r="G65" s="31"/>
      <c r="H65" s="31"/>
      <c r="I65" s="31"/>
      <c r="J65" s="31"/>
      <c r="K65" s="31"/>
      <c r="L65" s="35"/>
      <c r="M65" s="10"/>
    </row>
    <row r="66" spans="1:13" x14ac:dyDescent="0.25">
      <c r="A66" s="630"/>
      <c r="B66" s="646"/>
      <c r="C66" s="29">
        <v>2017</v>
      </c>
      <c r="D66" s="36"/>
      <c r="E66" s="37"/>
      <c r="F66" s="39"/>
      <c r="G66" s="37"/>
      <c r="H66" s="37"/>
      <c r="I66" s="37"/>
      <c r="J66" s="37"/>
      <c r="K66" s="37"/>
      <c r="L66" s="40"/>
      <c r="M66" s="10"/>
    </row>
    <row r="67" spans="1:13" x14ac:dyDescent="0.25">
      <c r="A67" s="630"/>
      <c r="B67" s="646"/>
      <c r="C67" s="29">
        <v>2018</v>
      </c>
      <c r="D67" s="30"/>
      <c r="E67" s="31"/>
      <c r="F67" s="34"/>
      <c r="G67" s="31"/>
      <c r="H67" s="31"/>
      <c r="I67" s="31"/>
      <c r="J67" s="31"/>
      <c r="K67" s="31"/>
      <c r="L67" s="35"/>
      <c r="M67" s="10"/>
    </row>
    <row r="68" spans="1:13" x14ac:dyDescent="0.25">
      <c r="A68" s="630"/>
      <c r="B68" s="646"/>
      <c r="C68" s="29">
        <v>2019</v>
      </c>
      <c r="D68" s="30"/>
      <c r="E68" s="31"/>
      <c r="F68" s="34"/>
      <c r="G68" s="31"/>
      <c r="H68" s="31"/>
      <c r="I68" s="31"/>
      <c r="J68" s="31"/>
      <c r="K68" s="31"/>
      <c r="L68" s="35"/>
      <c r="M68" s="10"/>
    </row>
    <row r="69" spans="1:13" x14ac:dyDescent="0.25">
      <c r="A69" s="630"/>
      <c r="B69" s="646"/>
      <c r="C69" s="29">
        <v>2020</v>
      </c>
      <c r="D69" s="30"/>
      <c r="E69" s="31"/>
      <c r="F69" s="34"/>
      <c r="G69" s="31"/>
      <c r="H69" s="31"/>
      <c r="I69" s="31"/>
      <c r="J69" s="31"/>
      <c r="K69" s="31"/>
      <c r="L69" s="35"/>
      <c r="M69" s="10"/>
    </row>
    <row r="70" spans="1:13" ht="33" customHeight="1" thickBot="1" x14ac:dyDescent="0.3">
      <c r="A70" s="647"/>
      <c r="B70" s="648"/>
      <c r="C70" s="41" t="s">
        <v>13</v>
      </c>
      <c r="D70" s="42">
        <f t="shared" ref="D70:K70" si="6">SUM(D63:D69)</f>
        <v>0</v>
      </c>
      <c r="E70" s="43">
        <f t="shared" si="6"/>
        <v>0</v>
      </c>
      <c r="F70" s="46">
        <f t="shared" si="6"/>
        <v>0</v>
      </c>
      <c r="G70" s="43">
        <f t="shared" si="6"/>
        <v>0</v>
      </c>
      <c r="H70" s="43">
        <f t="shared" si="6"/>
        <v>0</v>
      </c>
      <c r="I70" s="43">
        <f t="shared" si="6"/>
        <v>0</v>
      </c>
      <c r="J70" s="43">
        <f t="shared" si="6"/>
        <v>0</v>
      </c>
      <c r="K70" s="43">
        <f t="shared" si="6"/>
        <v>0</v>
      </c>
      <c r="L70" s="47">
        <f>SUM(L63:L69)</f>
        <v>0</v>
      </c>
      <c r="M70" s="10"/>
    </row>
    <row r="71" spans="1:13" ht="15.75" thickBot="1" x14ac:dyDescent="0.3">
      <c r="A71" s="105"/>
      <c r="B71" s="106"/>
      <c r="D71" s="48"/>
    </row>
    <row r="72" spans="1:13" s="10" customFormat="1" ht="18.95" customHeight="1" x14ac:dyDescent="0.25">
      <c r="A72" s="665" t="s">
        <v>40</v>
      </c>
      <c r="B72" s="657" t="s">
        <v>41</v>
      </c>
      <c r="C72" s="666" t="s">
        <v>5</v>
      </c>
      <c r="D72" s="663" t="s">
        <v>42</v>
      </c>
      <c r="E72" s="94" t="s">
        <v>43</v>
      </c>
      <c r="F72" s="95"/>
      <c r="G72" s="95"/>
      <c r="H72" s="95"/>
      <c r="I72" s="95"/>
      <c r="J72" s="95"/>
      <c r="K72" s="96"/>
      <c r="L72"/>
      <c r="M72" s="97"/>
    </row>
    <row r="73" spans="1:13" s="10" customFormat="1" ht="93.75" customHeight="1" x14ac:dyDescent="0.25">
      <c r="A73" s="656"/>
      <c r="B73" s="658"/>
      <c r="C73" s="667"/>
      <c r="D73" s="664"/>
      <c r="E73" s="100" t="s">
        <v>14</v>
      </c>
      <c r="F73" s="227" t="s">
        <v>15</v>
      </c>
      <c r="G73" s="101" t="s">
        <v>16</v>
      </c>
      <c r="H73" s="102" t="s">
        <v>17</v>
      </c>
      <c r="I73" s="102" t="s">
        <v>28</v>
      </c>
      <c r="J73" s="103" t="s">
        <v>19</v>
      </c>
      <c r="K73" s="104" t="s">
        <v>20</v>
      </c>
      <c r="L73"/>
    </row>
    <row r="74" spans="1:13" ht="15" customHeight="1" x14ac:dyDescent="0.25">
      <c r="A74" s="630" t="s">
        <v>21</v>
      </c>
      <c r="B74" s="646"/>
      <c r="C74" s="29">
        <v>2014</v>
      </c>
      <c r="D74" s="31"/>
      <c r="E74" s="34"/>
      <c r="F74" s="31"/>
      <c r="G74" s="31"/>
      <c r="H74" s="31"/>
      <c r="I74" s="31"/>
      <c r="J74" s="31"/>
      <c r="K74" s="35"/>
    </row>
    <row r="75" spans="1:13" x14ac:dyDescent="0.25">
      <c r="A75" s="630"/>
      <c r="B75" s="646"/>
      <c r="C75" s="29">
        <v>2015</v>
      </c>
      <c r="D75" s="31"/>
      <c r="E75" s="34"/>
      <c r="F75" s="31"/>
      <c r="G75" s="31"/>
      <c r="H75" s="31"/>
      <c r="I75" s="31"/>
      <c r="J75" s="31"/>
      <c r="K75" s="35"/>
    </row>
    <row r="76" spans="1:13" x14ac:dyDescent="0.25">
      <c r="A76" s="630"/>
      <c r="B76" s="646"/>
      <c r="C76" s="29">
        <v>2016</v>
      </c>
      <c r="D76" s="31"/>
      <c r="E76" s="34"/>
      <c r="F76" s="31"/>
      <c r="G76" s="31"/>
      <c r="H76" s="31"/>
      <c r="I76" s="31"/>
      <c r="J76" s="31"/>
      <c r="K76" s="35"/>
    </row>
    <row r="77" spans="1:13" x14ac:dyDescent="0.25">
      <c r="A77" s="630"/>
      <c r="B77" s="646"/>
      <c r="C77" s="29">
        <v>2017</v>
      </c>
      <c r="D77" s="37"/>
      <c r="E77" s="39"/>
      <c r="F77" s="37"/>
      <c r="G77" s="37"/>
      <c r="H77" s="37"/>
      <c r="I77" s="37"/>
      <c r="J77" s="37"/>
      <c r="K77" s="40"/>
    </row>
    <row r="78" spans="1:13" x14ac:dyDescent="0.25">
      <c r="A78" s="630"/>
      <c r="B78" s="646"/>
      <c r="C78" s="29">
        <v>2018</v>
      </c>
      <c r="D78" s="31"/>
      <c r="E78" s="34"/>
      <c r="F78" s="31"/>
      <c r="G78" s="31"/>
      <c r="H78" s="31"/>
      <c r="I78" s="31"/>
      <c r="J78" s="31"/>
      <c r="K78" s="35"/>
    </row>
    <row r="79" spans="1:13" x14ac:dyDescent="0.25">
      <c r="A79" s="630"/>
      <c r="B79" s="646"/>
      <c r="C79" s="29">
        <v>2019</v>
      </c>
      <c r="D79" s="31"/>
      <c r="E79" s="34"/>
      <c r="F79" s="31"/>
      <c r="G79" s="31"/>
      <c r="H79" s="31"/>
      <c r="I79" s="31"/>
      <c r="J79" s="31"/>
      <c r="K79" s="35"/>
    </row>
    <row r="80" spans="1:13" x14ac:dyDescent="0.25">
      <c r="A80" s="630"/>
      <c r="B80" s="646"/>
      <c r="C80" s="29">
        <v>2020</v>
      </c>
      <c r="D80" s="31"/>
      <c r="E80" s="34"/>
      <c r="F80" s="31"/>
      <c r="G80" s="31"/>
      <c r="H80" s="31"/>
      <c r="I80" s="31"/>
      <c r="J80" s="31"/>
      <c r="K80" s="35"/>
    </row>
    <row r="81" spans="1:14" ht="42" customHeight="1" thickBot="1" x14ac:dyDescent="0.3">
      <c r="A81" s="647"/>
      <c r="B81" s="648"/>
      <c r="C81" s="41" t="s">
        <v>13</v>
      </c>
      <c r="D81" s="43">
        <f t="shared" ref="D81:J81" si="7">SUM(D74:D80)</f>
        <v>0</v>
      </c>
      <c r="E81" s="46">
        <f t="shared" si="7"/>
        <v>0</v>
      </c>
      <c r="F81" s="43">
        <f t="shared" si="7"/>
        <v>0</v>
      </c>
      <c r="G81" s="43">
        <f t="shared" si="7"/>
        <v>0</v>
      </c>
      <c r="H81" s="43">
        <f t="shared" si="7"/>
        <v>0</v>
      </c>
      <c r="I81" s="43">
        <f t="shared" si="7"/>
        <v>0</v>
      </c>
      <c r="J81" s="43">
        <f t="shared" si="7"/>
        <v>0</v>
      </c>
      <c r="K81" s="47">
        <f>SUM(K74:K80)</f>
        <v>0</v>
      </c>
    </row>
    <row r="82" spans="1:14" ht="15" customHeight="1" thickBot="1" x14ac:dyDescent="0.4">
      <c r="A82" s="91"/>
      <c r="B82" s="76"/>
    </row>
    <row r="83" spans="1:14" ht="24.95" customHeight="1" x14ac:dyDescent="0.25">
      <c r="A83" s="665" t="s">
        <v>44</v>
      </c>
      <c r="B83" s="657" t="s">
        <v>41</v>
      </c>
      <c r="C83" s="666" t="s">
        <v>5</v>
      </c>
      <c r="D83" s="668" t="s">
        <v>45</v>
      </c>
      <c r="E83" s="94" t="s">
        <v>46</v>
      </c>
      <c r="F83" s="95"/>
      <c r="G83" s="95"/>
      <c r="H83" s="95"/>
      <c r="I83" s="95"/>
      <c r="J83" s="95"/>
      <c r="K83" s="96"/>
      <c r="L83" s="10"/>
    </row>
    <row r="84" spans="1:14" s="10" customFormat="1" ht="93.75" customHeight="1" x14ac:dyDescent="0.25">
      <c r="A84" s="656"/>
      <c r="B84" s="658"/>
      <c r="C84" s="667"/>
      <c r="D84" s="669"/>
      <c r="E84" s="100" t="s">
        <v>14</v>
      </c>
      <c r="F84" s="101" t="s">
        <v>15</v>
      </c>
      <c r="G84" s="101" t="s">
        <v>16</v>
      </c>
      <c r="H84" s="102" t="s">
        <v>17</v>
      </c>
      <c r="I84" s="102" t="s">
        <v>28</v>
      </c>
      <c r="J84" s="103" t="s">
        <v>19</v>
      </c>
      <c r="K84" s="104" t="s">
        <v>20</v>
      </c>
      <c r="L84"/>
    </row>
    <row r="85" spans="1:14" s="10" customFormat="1" ht="18" customHeight="1" x14ac:dyDescent="0.25">
      <c r="A85" s="630" t="s">
        <v>21</v>
      </c>
      <c r="B85" s="646"/>
      <c r="C85" s="29">
        <v>2014</v>
      </c>
      <c r="D85" s="31"/>
      <c r="E85" s="34"/>
      <c r="F85" s="31"/>
      <c r="G85" s="31"/>
      <c r="H85" s="31"/>
      <c r="I85" s="31"/>
      <c r="J85" s="31"/>
      <c r="K85" s="35"/>
      <c r="L85"/>
    </row>
    <row r="86" spans="1:14" ht="15.95" customHeight="1" x14ac:dyDescent="0.25">
      <c r="A86" s="630"/>
      <c r="B86" s="646"/>
      <c r="C86" s="29">
        <v>2015</v>
      </c>
      <c r="D86" s="31"/>
      <c r="E86" s="34"/>
      <c r="F86" s="31"/>
      <c r="G86" s="31"/>
      <c r="H86" s="31"/>
      <c r="I86" s="31"/>
      <c r="J86" s="31"/>
      <c r="K86" s="35"/>
    </row>
    <row r="87" spans="1:14" x14ac:dyDescent="0.25">
      <c r="A87" s="630"/>
      <c r="B87" s="646"/>
      <c r="C87" s="29">
        <v>2016</v>
      </c>
      <c r="D87" s="31"/>
      <c r="E87" s="34"/>
      <c r="F87" s="31"/>
      <c r="G87" s="31"/>
      <c r="H87" s="31"/>
      <c r="I87" s="31"/>
      <c r="J87" s="31"/>
      <c r="K87" s="35"/>
    </row>
    <row r="88" spans="1:14" x14ac:dyDescent="0.25">
      <c r="A88" s="630"/>
      <c r="B88" s="646"/>
      <c r="C88" s="29">
        <v>2017</v>
      </c>
      <c r="D88" s="37"/>
      <c r="E88" s="39"/>
      <c r="F88" s="37"/>
      <c r="G88" s="37"/>
      <c r="H88" s="37"/>
      <c r="I88" s="37"/>
      <c r="J88" s="37"/>
      <c r="K88" s="40"/>
    </row>
    <row r="89" spans="1:14" x14ac:dyDescent="0.25">
      <c r="A89" s="630"/>
      <c r="B89" s="646"/>
      <c r="C89" s="29">
        <v>2018</v>
      </c>
      <c r="D89" s="31"/>
      <c r="E89" s="34"/>
      <c r="F89" s="31"/>
      <c r="G89" s="31"/>
      <c r="H89" s="31"/>
      <c r="I89" s="31"/>
      <c r="J89" s="31"/>
      <c r="K89" s="35"/>
      <c r="L89" s="10"/>
    </row>
    <row r="90" spans="1:14" x14ac:dyDescent="0.25">
      <c r="A90" s="630"/>
      <c r="B90" s="646"/>
      <c r="C90" s="29">
        <v>2019</v>
      </c>
      <c r="D90" s="31"/>
      <c r="E90" s="34"/>
      <c r="F90" s="31"/>
      <c r="G90" s="31"/>
      <c r="H90" s="31"/>
      <c r="I90" s="31"/>
      <c r="J90" s="31"/>
      <c r="K90" s="35"/>
    </row>
    <row r="91" spans="1:14" x14ac:dyDescent="0.25">
      <c r="A91" s="630"/>
      <c r="B91" s="646"/>
      <c r="C91" s="29">
        <v>2020</v>
      </c>
      <c r="D91" s="31"/>
      <c r="E91" s="34"/>
      <c r="F91" s="31"/>
      <c r="G91" s="31"/>
      <c r="H91" s="31"/>
      <c r="I91" s="31"/>
      <c r="J91" s="31"/>
      <c r="K91" s="35"/>
    </row>
    <row r="92" spans="1:14" ht="18.95" customHeight="1" thickBot="1" x14ac:dyDescent="0.3">
      <c r="A92" s="647"/>
      <c r="B92" s="648"/>
      <c r="C92" s="41" t="s">
        <v>13</v>
      </c>
      <c r="D92" s="43">
        <f t="shared" ref="D92:J92" si="8">SUM(D85:D91)</f>
        <v>0</v>
      </c>
      <c r="E92" s="46">
        <f t="shared" si="8"/>
        <v>0</v>
      </c>
      <c r="F92" s="43">
        <f t="shared" si="8"/>
        <v>0</v>
      </c>
      <c r="G92" s="43">
        <f t="shared" si="8"/>
        <v>0</v>
      </c>
      <c r="H92" s="43">
        <f t="shared" si="8"/>
        <v>0</v>
      </c>
      <c r="I92" s="43">
        <f t="shared" si="8"/>
        <v>0</v>
      </c>
      <c r="J92" s="43">
        <f t="shared" si="8"/>
        <v>0</v>
      </c>
      <c r="K92" s="47">
        <f>SUM(K85:K91)</f>
        <v>0</v>
      </c>
    </row>
    <row r="93" spans="1:14" ht="18.75" customHeight="1" thickBot="1" x14ac:dyDescent="0.4">
      <c r="A93" s="91"/>
      <c r="B93" s="76"/>
    </row>
    <row r="94" spans="1:14" x14ac:dyDescent="0.25">
      <c r="A94" s="655" t="s">
        <v>47</v>
      </c>
      <c r="B94" s="657" t="s">
        <v>48</v>
      </c>
      <c r="C94" s="518" t="s">
        <v>5</v>
      </c>
      <c r="D94" s="108" t="s">
        <v>49</v>
      </c>
      <c r="E94" s="109"/>
      <c r="F94" s="109"/>
      <c r="G94" s="110"/>
      <c r="H94" s="10"/>
      <c r="I94" s="10"/>
      <c r="J94" s="10"/>
      <c r="K94" s="10"/>
    </row>
    <row r="95" spans="1:14" ht="64.5" x14ac:dyDescent="0.25">
      <c r="A95" s="656"/>
      <c r="B95" s="658"/>
      <c r="C95" s="519"/>
      <c r="D95" s="98" t="s">
        <v>50</v>
      </c>
      <c r="E95" s="99" t="s">
        <v>51</v>
      </c>
      <c r="F95" s="99" t="s">
        <v>52</v>
      </c>
      <c r="G95" s="112" t="s">
        <v>13</v>
      </c>
      <c r="H95" s="10"/>
      <c r="I95" s="10"/>
      <c r="J95" s="10"/>
      <c r="K95" s="10"/>
      <c r="L95" s="10"/>
      <c r="M95" s="10"/>
      <c r="N95" s="10"/>
    </row>
    <row r="96" spans="1:14" s="10" customFormat="1" ht="26.25" customHeight="1" x14ac:dyDescent="0.25">
      <c r="A96" s="630" t="s">
        <v>21</v>
      </c>
      <c r="B96" s="646"/>
      <c r="C96" s="29">
        <v>2015</v>
      </c>
      <c r="D96" s="30"/>
      <c r="E96" s="31"/>
      <c r="F96" s="31"/>
      <c r="G96" s="33">
        <f t="shared" ref="G96:G101" si="9">SUM(D96:F96)</f>
        <v>0</v>
      </c>
      <c r="H96"/>
      <c r="I96"/>
      <c r="J96"/>
      <c r="K96"/>
    </row>
    <row r="97" spans="1:14" s="10" customFormat="1" ht="16.5" customHeight="1" x14ac:dyDescent="0.25">
      <c r="A97" s="630"/>
      <c r="B97" s="646"/>
      <c r="C97" s="29">
        <v>2016</v>
      </c>
      <c r="D97" s="30"/>
      <c r="E97" s="31"/>
      <c r="F97" s="31"/>
      <c r="G97" s="33">
        <f t="shared" si="9"/>
        <v>0</v>
      </c>
      <c r="H97"/>
      <c r="I97"/>
      <c r="J97"/>
      <c r="K97"/>
      <c r="L97"/>
      <c r="M97"/>
      <c r="N97"/>
    </row>
    <row r="98" spans="1:14" x14ac:dyDescent="0.25">
      <c r="A98" s="630"/>
      <c r="B98" s="646"/>
      <c r="C98" s="29">
        <v>2017</v>
      </c>
      <c r="D98" s="36"/>
      <c r="E98" s="37"/>
      <c r="F98" s="37"/>
      <c r="G98" s="33">
        <f t="shared" si="9"/>
        <v>0</v>
      </c>
    </row>
    <row r="99" spans="1:14" x14ac:dyDescent="0.25">
      <c r="A99" s="630"/>
      <c r="B99" s="646"/>
      <c r="C99" s="29">
        <v>2018</v>
      </c>
      <c r="D99" s="30"/>
      <c r="E99" s="31"/>
      <c r="F99" s="31"/>
      <c r="G99" s="33">
        <f t="shared" si="9"/>
        <v>0</v>
      </c>
    </row>
    <row r="100" spans="1:14" x14ac:dyDescent="0.25">
      <c r="A100" s="630"/>
      <c r="B100" s="646"/>
      <c r="C100" s="29">
        <v>2019</v>
      </c>
      <c r="D100" s="30"/>
      <c r="E100" s="31"/>
      <c r="F100" s="31"/>
      <c r="G100" s="33">
        <f t="shared" si="9"/>
        <v>0</v>
      </c>
    </row>
    <row r="101" spans="1:14" x14ac:dyDescent="0.25">
      <c r="A101" s="630"/>
      <c r="B101" s="646"/>
      <c r="C101" s="29">
        <v>2020</v>
      </c>
      <c r="D101" s="30"/>
      <c r="E101" s="31"/>
      <c r="F101" s="31"/>
      <c r="G101" s="33">
        <f t="shared" si="9"/>
        <v>0</v>
      </c>
    </row>
    <row r="102" spans="1:14" ht="15.75" thickBot="1" x14ac:dyDescent="0.3">
      <c r="A102" s="647"/>
      <c r="B102" s="648"/>
      <c r="C102" s="41" t="s">
        <v>13</v>
      </c>
      <c r="D102" s="42">
        <f>SUM(D96:D101)</f>
        <v>0</v>
      </c>
      <c r="E102" s="43">
        <f>SUM(E96:E101)</f>
        <v>0</v>
      </c>
      <c r="F102" s="43">
        <f>SUM(F96:F101)</f>
        <v>0</v>
      </c>
      <c r="G102" s="113">
        <f>SUM(G95:G101)</f>
        <v>0</v>
      </c>
    </row>
    <row r="103" spans="1:14" x14ac:dyDescent="0.25">
      <c r="A103" s="106"/>
      <c r="B103" s="521"/>
      <c r="C103" s="48"/>
      <c r="D103" s="48"/>
      <c r="J103" s="75"/>
    </row>
    <row r="104" spans="1:14" ht="21" x14ac:dyDescent="0.35">
      <c r="A104" s="115" t="s">
        <v>53</v>
      </c>
      <c r="B104" s="116"/>
      <c r="C104" s="115"/>
      <c r="D104" s="117"/>
      <c r="E104" s="117"/>
      <c r="F104" s="117"/>
      <c r="G104" s="117"/>
      <c r="H104" s="117"/>
      <c r="I104" s="117"/>
      <c r="J104" s="117"/>
      <c r="K104" s="117"/>
      <c r="L104" s="117"/>
    </row>
    <row r="105" spans="1:14" ht="15.75" thickBot="1" x14ac:dyDescent="0.3">
      <c r="B105" s="9"/>
    </row>
    <row r="106" spans="1:14" s="10" customFormat="1" ht="47.25" customHeight="1" x14ac:dyDescent="0.25">
      <c r="A106" s="659" t="s">
        <v>54</v>
      </c>
      <c r="B106" s="661" t="s">
        <v>55</v>
      </c>
      <c r="C106" s="644" t="s">
        <v>5</v>
      </c>
      <c r="D106" s="118" t="s">
        <v>56</v>
      </c>
      <c r="E106" s="118"/>
      <c r="F106" s="119"/>
      <c r="G106" s="119"/>
      <c r="H106" s="120" t="s">
        <v>57</v>
      </c>
      <c r="I106" s="118"/>
      <c r="J106" s="121"/>
    </row>
    <row r="107" spans="1:14" s="10" customFormat="1" ht="87.75" customHeight="1" x14ac:dyDescent="0.25">
      <c r="A107" s="660"/>
      <c r="B107" s="662"/>
      <c r="C107" s="645"/>
      <c r="D107" s="122" t="s">
        <v>58</v>
      </c>
      <c r="E107" s="123" t="s">
        <v>59</v>
      </c>
      <c r="F107" s="124" t="s">
        <v>60</v>
      </c>
      <c r="G107" s="125" t="s">
        <v>61</v>
      </c>
      <c r="H107" s="122" t="s">
        <v>62</v>
      </c>
      <c r="I107" s="123" t="s">
        <v>63</v>
      </c>
      <c r="J107" s="126" t="s">
        <v>64</v>
      </c>
    </row>
    <row r="108" spans="1:14" x14ac:dyDescent="0.25">
      <c r="A108" s="630" t="s">
        <v>21</v>
      </c>
      <c r="B108" s="646"/>
      <c r="C108" s="127">
        <v>2014</v>
      </c>
      <c r="D108" s="30"/>
      <c r="E108" s="31"/>
      <c r="F108" s="128"/>
      <c r="G108" s="129">
        <f>SUM(D108:F108)</f>
        <v>0</v>
      </c>
      <c r="H108" s="30"/>
      <c r="I108" s="31"/>
      <c r="J108" s="35"/>
    </row>
    <row r="109" spans="1:14" x14ac:dyDescent="0.25">
      <c r="A109" s="630"/>
      <c r="B109" s="646"/>
      <c r="C109" s="127">
        <v>2015</v>
      </c>
      <c r="D109" s="30"/>
      <c r="E109" s="31"/>
      <c r="F109" s="128"/>
      <c r="G109" s="129">
        <f t="shared" ref="G109:G114" si="10">SUM(D109:F109)</f>
        <v>0</v>
      </c>
      <c r="H109" s="30"/>
      <c r="I109" s="31"/>
      <c r="J109" s="35"/>
    </row>
    <row r="110" spans="1:14" x14ac:dyDescent="0.25">
      <c r="A110" s="630"/>
      <c r="B110" s="646"/>
      <c r="C110" s="127">
        <v>2016</v>
      </c>
      <c r="D110" s="30"/>
      <c r="E110" s="31"/>
      <c r="F110" s="128"/>
      <c r="G110" s="129">
        <f t="shared" si="10"/>
        <v>0</v>
      </c>
      <c r="H110" s="30"/>
      <c r="I110" s="31"/>
      <c r="J110" s="35"/>
    </row>
    <row r="111" spans="1:14" x14ac:dyDescent="0.25">
      <c r="A111" s="630"/>
      <c r="B111" s="646"/>
      <c r="C111" s="127">
        <v>2017</v>
      </c>
      <c r="D111" s="36"/>
      <c r="E111" s="37"/>
      <c r="F111" s="130"/>
      <c r="G111" s="129">
        <f t="shared" si="10"/>
        <v>0</v>
      </c>
      <c r="H111" s="131"/>
      <c r="I111" s="132"/>
      <c r="J111" s="133"/>
    </row>
    <row r="112" spans="1:14" x14ac:dyDescent="0.25">
      <c r="A112" s="630"/>
      <c r="B112" s="646"/>
      <c r="C112" s="127">
        <v>2018</v>
      </c>
      <c r="D112" s="30"/>
      <c r="E112" s="31"/>
      <c r="F112" s="128"/>
      <c r="G112" s="129">
        <f t="shared" si="10"/>
        <v>0</v>
      </c>
      <c r="H112" s="30"/>
      <c r="I112" s="31"/>
      <c r="J112" s="35"/>
    </row>
    <row r="113" spans="1:19" x14ac:dyDescent="0.25">
      <c r="A113" s="630"/>
      <c r="B113" s="646"/>
      <c r="C113" s="127">
        <v>2019</v>
      </c>
      <c r="D113" s="30"/>
      <c r="E113" s="31"/>
      <c r="F113" s="128"/>
      <c r="G113" s="129">
        <f t="shared" si="10"/>
        <v>0</v>
      </c>
      <c r="H113" s="30"/>
      <c r="I113" s="31"/>
      <c r="J113" s="35"/>
    </row>
    <row r="114" spans="1:19" x14ac:dyDescent="0.25">
      <c r="A114" s="630"/>
      <c r="B114" s="646"/>
      <c r="C114" s="127">
        <v>2020</v>
      </c>
      <c r="D114" s="30"/>
      <c r="E114" s="31"/>
      <c r="F114" s="128"/>
      <c r="G114" s="129">
        <f t="shared" si="10"/>
        <v>0</v>
      </c>
      <c r="H114" s="30"/>
      <c r="I114" s="31"/>
      <c r="J114" s="35"/>
    </row>
    <row r="115" spans="1:19" ht="30.6" customHeight="1" thickBot="1" x14ac:dyDescent="0.3">
      <c r="A115" s="647"/>
      <c r="B115" s="648"/>
      <c r="C115" s="134" t="s">
        <v>13</v>
      </c>
      <c r="D115" s="42">
        <f t="shared" ref="D115:J115" si="11">SUM(D108:D114)</f>
        <v>0</v>
      </c>
      <c r="E115" s="43">
        <f t="shared" si="11"/>
        <v>0</v>
      </c>
      <c r="F115" s="135">
        <f t="shared" si="11"/>
        <v>0</v>
      </c>
      <c r="G115" s="135">
        <f t="shared" si="11"/>
        <v>0</v>
      </c>
      <c r="H115" s="42">
        <f t="shared" si="11"/>
        <v>0</v>
      </c>
      <c r="I115" s="43">
        <f t="shared" si="11"/>
        <v>0</v>
      </c>
      <c r="J115" s="136">
        <f t="shared" si="11"/>
        <v>0</v>
      </c>
    </row>
    <row r="116" spans="1:19" ht="17.100000000000001" customHeight="1" thickBot="1" x14ac:dyDescent="0.3">
      <c r="A116" s="137"/>
      <c r="B116" s="521"/>
      <c r="C116" s="138"/>
      <c r="D116" s="139"/>
      <c r="H116" s="140"/>
      <c r="K116" s="75"/>
    </row>
    <row r="117" spans="1:19" s="10" customFormat="1" ht="78" customHeight="1" x14ac:dyDescent="0.3">
      <c r="A117" s="141" t="s">
        <v>65</v>
      </c>
      <c r="B117" s="517" t="s">
        <v>36</v>
      </c>
      <c r="C117" s="143" t="s">
        <v>5</v>
      </c>
      <c r="D117" s="144" t="s">
        <v>66</v>
      </c>
      <c r="E117" s="145" t="s">
        <v>67</v>
      </c>
      <c r="F117" s="145" t="s">
        <v>68</v>
      </c>
      <c r="G117" s="145" t="s">
        <v>69</v>
      </c>
      <c r="H117" s="145" t="s">
        <v>70</v>
      </c>
      <c r="I117" s="146" t="s">
        <v>71</v>
      </c>
      <c r="J117" s="147" t="s">
        <v>72</v>
      </c>
      <c r="K117" s="147" t="s">
        <v>73</v>
      </c>
    </row>
    <row r="118" spans="1:19" x14ac:dyDescent="0.25">
      <c r="A118" s="630" t="s">
        <v>21</v>
      </c>
      <c r="B118" s="646"/>
      <c r="C118" s="29">
        <v>2014</v>
      </c>
      <c r="D118" s="34"/>
      <c r="E118" s="31"/>
      <c r="F118" s="31"/>
      <c r="G118" s="31"/>
      <c r="H118" s="31"/>
      <c r="I118" s="35"/>
      <c r="J118" s="148">
        <f t="shared" ref="J118:K124" si="12">D118+F118+H118</f>
        <v>0</v>
      </c>
      <c r="K118" s="148">
        <f t="shared" si="12"/>
        <v>0</v>
      </c>
    </row>
    <row r="119" spans="1:19" x14ac:dyDescent="0.25">
      <c r="A119" s="630"/>
      <c r="B119" s="646"/>
      <c r="C119" s="29">
        <v>2015</v>
      </c>
      <c r="D119" s="34"/>
      <c r="E119" s="31"/>
      <c r="F119" s="31"/>
      <c r="G119" s="31"/>
      <c r="H119" s="31"/>
      <c r="I119" s="35"/>
      <c r="J119" s="148">
        <f t="shared" si="12"/>
        <v>0</v>
      </c>
      <c r="K119" s="148">
        <f t="shared" si="12"/>
        <v>0</v>
      </c>
    </row>
    <row r="120" spans="1:19" x14ac:dyDescent="0.25">
      <c r="A120" s="630"/>
      <c r="B120" s="646"/>
      <c r="C120" s="29">
        <v>2016</v>
      </c>
      <c r="D120" s="34"/>
      <c r="E120" s="31"/>
      <c r="F120" s="31"/>
      <c r="G120" s="31"/>
      <c r="H120" s="31"/>
      <c r="I120" s="35"/>
      <c r="J120" s="148">
        <f t="shared" si="12"/>
        <v>0</v>
      </c>
      <c r="K120" s="148">
        <f t="shared" si="12"/>
        <v>0</v>
      </c>
    </row>
    <row r="121" spans="1:19" x14ac:dyDescent="0.25">
      <c r="A121" s="630"/>
      <c r="B121" s="646"/>
      <c r="C121" s="29">
        <v>2017</v>
      </c>
      <c r="D121" s="39"/>
      <c r="E121" s="37"/>
      <c r="F121" s="37"/>
      <c r="G121" s="37"/>
      <c r="H121" s="37"/>
      <c r="I121" s="40"/>
      <c r="J121" s="148">
        <f t="shared" si="12"/>
        <v>0</v>
      </c>
      <c r="K121" s="148">
        <f t="shared" si="12"/>
        <v>0</v>
      </c>
    </row>
    <row r="122" spans="1:19" x14ac:dyDescent="0.25">
      <c r="A122" s="630"/>
      <c r="B122" s="646"/>
      <c r="C122" s="29">
        <v>2018</v>
      </c>
      <c r="D122" s="34"/>
      <c r="E122" s="31"/>
      <c r="F122" s="31"/>
      <c r="G122" s="31"/>
      <c r="H122" s="31"/>
      <c r="I122" s="35"/>
      <c r="J122" s="148">
        <f t="shared" si="12"/>
        <v>0</v>
      </c>
      <c r="K122" s="148">
        <f t="shared" si="12"/>
        <v>0</v>
      </c>
    </row>
    <row r="123" spans="1:19" x14ac:dyDescent="0.25">
      <c r="A123" s="630"/>
      <c r="B123" s="646"/>
      <c r="C123" s="29">
        <v>2019</v>
      </c>
      <c r="D123" s="34"/>
      <c r="E123" s="31"/>
      <c r="F123" s="31"/>
      <c r="G123" s="31"/>
      <c r="H123" s="31"/>
      <c r="I123" s="35"/>
      <c r="J123" s="148">
        <f t="shared" si="12"/>
        <v>0</v>
      </c>
      <c r="K123" s="148">
        <f t="shared" si="12"/>
        <v>0</v>
      </c>
    </row>
    <row r="124" spans="1:19" x14ac:dyDescent="0.25">
      <c r="A124" s="630"/>
      <c r="B124" s="646"/>
      <c r="C124" s="29">
        <v>2020</v>
      </c>
      <c r="D124" s="34"/>
      <c r="E124" s="31"/>
      <c r="F124" s="31"/>
      <c r="G124" s="31"/>
      <c r="H124" s="31"/>
      <c r="I124" s="35"/>
      <c r="J124" s="148">
        <f t="shared" si="12"/>
        <v>0</v>
      </c>
      <c r="K124" s="148">
        <f t="shared" si="12"/>
        <v>0</v>
      </c>
    </row>
    <row r="125" spans="1:19" ht="51" customHeight="1" thickBot="1" x14ac:dyDescent="0.3">
      <c r="A125" s="647"/>
      <c r="B125" s="648"/>
      <c r="C125" s="41" t="s">
        <v>13</v>
      </c>
      <c r="D125" s="43">
        <f t="shared" ref="D125" si="13">SUM(D118:D124)</f>
        <v>0</v>
      </c>
      <c r="E125" s="43">
        <f>SUM(E118:E124)</f>
        <v>0</v>
      </c>
      <c r="F125" s="43">
        <f t="shared" ref="F125:I125" si="14">SUM(F118:F124)</f>
        <v>0</v>
      </c>
      <c r="G125" s="43">
        <f t="shared" si="14"/>
        <v>0</v>
      </c>
      <c r="H125" s="43">
        <f t="shared" si="14"/>
        <v>0</v>
      </c>
      <c r="I125" s="43">
        <f t="shared" si="14"/>
        <v>0</v>
      </c>
      <c r="J125" s="47">
        <f>SUM(J118:J124)</f>
        <v>0</v>
      </c>
      <c r="K125" s="47">
        <f>SUM(K118:K124)</f>
        <v>0</v>
      </c>
    </row>
    <row r="126" spans="1:19" ht="18.95" customHeight="1" x14ac:dyDescent="0.25">
      <c r="A126" s="149"/>
      <c r="B126" s="521"/>
      <c r="C126" s="48"/>
      <c r="D126" s="48"/>
      <c r="S126" s="75"/>
    </row>
    <row r="127" spans="1:19" ht="21" x14ac:dyDescent="0.35">
      <c r="A127" s="150" t="s">
        <v>74</v>
      </c>
      <c r="B127" s="151"/>
      <c r="C127" s="150"/>
      <c r="D127" s="152"/>
      <c r="E127" s="152"/>
      <c r="F127" s="152"/>
      <c r="G127" s="152"/>
      <c r="H127" s="152"/>
      <c r="I127" s="152"/>
      <c r="J127" s="152"/>
      <c r="K127" s="152"/>
      <c r="L127" s="152"/>
      <c r="M127" s="152"/>
      <c r="N127" s="152"/>
      <c r="O127" s="152"/>
    </row>
    <row r="128" spans="1:19" ht="21.75" thickBot="1" x14ac:dyDescent="0.4">
      <c r="A128" s="91"/>
      <c r="B128" s="76"/>
    </row>
    <row r="129" spans="1:15" s="10" customFormat="1" ht="27" customHeight="1" x14ac:dyDescent="0.25">
      <c r="A129" s="649" t="s">
        <v>75</v>
      </c>
      <c r="B129" s="651" t="s">
        <v>36</v>
      </c>
      <c r="C129" s="653" t="s">
        <v>76</v>
      </c>
      <c r="D129" s="153" t="s">
        <v>77</v>
      </c>
      <c r="E129" s="154"/>
      <c r="F129" s="154"/>
      <c r="G129" s="155"/>
      <c r="H129" s="156"/>
      <c r="I129" s="627" t="s">
        <v>7</v>
      </c>
      <c r="J129" s="628"/>
      <c r="K129" s="628"/>
      <c r="L129" s="628"/>
      <c r="M129" s="628"/>
      <c r="N129" s="628"/>
      <c r="O129" s="629"/>
    </row>
    <row r="130" spans="1:15" s="10" customFormat="1" ht="100.9" customHeight="1" x14ac:dyDescent="0.25">
      <c r="A130" s="650"/>
      <c r="B130" s="652"/>
      <c r="C130" s="654"/>
      <c r="D130" s="157" t="s">
        <v>78</v>
      </c>
      <c r="E130" s="158" t="s">
        <v>79</v>
      </c>
      <c r="F130" s="158" t="s">
        <v>80</v>
      </c>
      <c r="G130" s="159" t="s">
        <v>81</v>
      </c>
      <c r="H130" s="160" t="s">
        <v>82</v>
      </c>
      <c r="I130" s="161" t="s">
        <v>14</v>
      </c>
      <c r="J130" s="161" t="s">
        <v>15</v>
      </c>
      <c r="K130" s="158" t="s">
        <v>16</v>
      </c>
      <c r="L130" s="157" t="s">
        <v>17</v>
      </c>
      <c r="M130" s="157" t="s">
        <v>28</v>
      </c>
      <c r="N130" s="158" t="s">
        <v>19</v>
      </c>
      <c r="O130" s="162" t="s">
        <v>20</v>
      </c>
    </row>
    <row r="131" spans="1:15" ht="15" customHeight="1" x14ac:dyDescent="0.25">
      <c r="A131" s="632" t="s">
        <v>397</v>
      </c>
      <c r="B131" s="631"/>
      <c r="C131" s="29">
        <v>2014</v>
      </c>
      <c r="D131" s="30"/>
      <c r="E131" s="31"/>
      <c r="F131" s="31"/>
      <c r="G131" s="129">
        <f>SUM(D131:F131)</f>
        <v>0</v>
      </c>
      <c r="H131" s="85"/>
      <c r="I131" s="34"/>
      <c r="J131" s="31"/>
      <c r="K131" s="31"/>
      <c r="L131" s="31"/>
      <c r="M131" s="31"/>
      <c r="N131" s="31"/>
      <c r="O131" s="35"/>
    </row>
    <row r="132" spans="1:15" x14ac:dyDescent="0.25">
      <c r="A132" s="632"/>
      <c r="B132" s="631"/>
      <c r="C132" s="29">
        <v>2015</v>
      </c>
      <c r="D132" s="30"/>
      <c r="E132" s="31"/>
      <c r="F132" s="31"/>
      <c r="G132" s="129">
        <f t="shared" ref="G132:G137" si="15">SUM(D132:F132)</f>
        <v>0</v>
      </c>
      <c r="H132" s="85"/>
      <c r="I132" s="34"/>
      <c r="J132" s="31"/>
      <c r="K132" s="31"/>
      <c r="L132" s="31"/>
      <c r="M132" s="31"/>
      <c r="N132" s="31"/>
      <c r="O132" s="35"/>
    </row>
    <row r="133" spans="1:15" x14ac:dyDescent="0.25">
      <c r="A133" s="632"/>
      <c r="B133" s="631"/>
      <c r="C133" s="29">
        <v>2016</v>
      </c>
      <c r="D133" s="30"/>
      <c r="E133" s="31"/>
      <c r="F133" s="31"/>
      <c r="G133" s="129">
        <f t="shared" si="15"/>
        <v>0</v>
      </c>
      <c r="H133" s="85"/>
      <c r="I133" s="34"/>
      <c r="J133" s="31"/>
      <c r="K133" s="31"/>
      <c r="L133" s="31"/>
      <c r="M133" s="31"/>
      <c r="N133" s="31"/>
      <c r="O133" s="35"/>
    </row>
    <row r="134" spans="1:15" x14ac:dyDescent="0.25">
      <c r="A134" s="632"/>
      <c r="B134" s="631"/>
      <c r="C134" s="29">
        <v>2017</v>
      </c>
      <c r="D134" s="36"/>
      <c r="E134" s="37"/>
      <c r="F134" s="37"/>
      <c r="G134" s="129">
        <f t="shared" si="15"/>
        <v>0</v>
      </c>
      <c r="H134" s="85"/>
      <c r="I134" s="39"/>
      <c r="J134" s="37"/>
      <c r="K134" s="37"/>
      <c r="L134" s="37"/>
      <c r="M134" s="37"/>
      <c r="N134" s="37"/>
      <c r="O134" s="40"/>
    </row>
    <row r="135" spans="1:15" x14ac:dyDescent="0.25">
      <c r="A135" s="632"/>
      <c r="B135" s="631"/>
      <c r="C135" s="29">
        <v>2018</v>
      </c>
      <c r="D135" s="30"/>
      <c r="E135" s="31"/>
      <c r="F135" s="31"/>
      <c r="G135" s="129">
        <f t="shared" si="15"/>
        <v>0</v>
      </c>
      <c r="H135" s="85"/>
      <c r="I135" s="34"/>
      <c r="J135" s="31"/>
      <c r="K135" s="31"/>
      <c r="L135" s="31"/>
      <c r="M135" s="31"/>
      <c r="N135" s="31"/>
      <c r="O135" s="35"/>
    </row>
    <row r="136" spans="1:15" x14ac:dyDescent="0.25">
      <c r="A136" s="632"/>
      <c r="B136" s="631"/>
      <c r="C136" s="29">
        <v>2019</v>
      </c>
      <c r="D136" s="30"/>
      <c r="E136" s="31"/>
      <c r="F136" s="31"/>
      <c r="G136" s="129"/>
      <c r="H136" s="85"/>
      <c r="I136" s="34"/>
      <c r="J136" s="31"/>
      <c r="K136" s="31"/>
      <c r="L136" s="31"/>
      <c r="M136" s="31"/>
      <c r="N136" s="31"/>
      <c r="O136" s="35"/>
    </row>
    <row r="137" spans="1:15" x14ac:dyDescent="0.25">
      <c r="A137" s="632"/>
      <c r="B137" s="631"/>
      <c r="C137" s="29">
        <v>2020</v>
      </c>
      <c r="D137" s="30"/>
      <c r="E137" s="31">
        <v>3</v>
      </c>
      <c r="F137" s="31">
        <v>3</v>
      </c>
      <c r="G137" s="129">
        <f t="shared" si="15"/>
        <v>6</v>
      </c>
      <c r="H137" s="85">
        <v>16</v>
      </c>
      <c r="I137" s="34">
        <v>6</v>
      </c>
      <c r="J137" s="31"/>
      <c r="K137" s="31"/>
      <c r="L137" s="31"/>
      <c r="M137" s="31"/>
      <c r="N137" s="31"/>
      <c r="O137" s="35"/>
    </row>
    <row r="138" spans="1:15" ht="72.75" customHeight="1" thickBot="1" x14ac:dyDescent="0.3">
      <c r="A138" s="633"/>
      <c r="B138" s="634"/>
      <c r="C138" s="41" t="s">
        <v>13</v>
      </c>
      <c r="D138" s="42">
        <f>SUM(D131:D137)</f>
        <v>0</v>
      </c>
      <c r="E138" s="43">
        <f>SUM(E131:E137)</f>
        <v>3</v>
      </c>
      <c r="F138" s="43">
        <f>SUM(F131:F137)</f>
        <v>3</v>
      </c>
      <c r="G138" s="135">
        <f t="shared" ref="G138:O138" si="16">SUM(G131:G137)</f>
        <v>6</v>
      </c>
      <c r="H138" s="163">
        <f t="shared" si="16"/>
        <v>16</v>
      </c>
      <c r="I138" s="46">
        <f t="shared" si="16"/>
        <v>6</v>
      </c>
      <c r="J138" s="43">
        <f t="shared" si="16"/>
        <v>0</v>
      </c>
      <c r="K138" s="43">
        <f t="shared" si="16"/>
        <v>0</v>
      </c>
      <c r="L138" s="43">
        <f t="shared" si="16"/>
        <v>0</v>
      </c>
      <c r="M138" s="43">
        <f t="shared" si="16"/>
        <v>0</v>
      </c>
      <c r="N138" s="43">
        <f t="shared" si="16"/>
        <v>0</v>
      </c>
      <c r="O138" s="47">
        <f t="shared" si="16"/>
        <v>0</v>
      </c>
    </row>
    <row r="139" spans="1:15" ht="15.75" thickBot="1" x14ac:dyDescent="0.3">
      <c r="B139" s="9"/>
    </row>
    <row r="140" spans="1:15" ht="19.5" customHeight="1" x14ac:dyDescent="0.25">
      <c r="A140" s="635" t="s">
        <v>83</v>
      </c>
      <c r="B140" s="637" t="s">
        <v>84</v>
      </c>
      <c r="C140" s="639" t="s">
        <v>5</v>
      </c>
      <c r="D140" s="639" t="s">
        <v>77</v>
      </c>
      <c r="E140" s="639"/>
      <c r="F140" s="639"/>
      <c r="G140" s="641"/>
      <c r="H140" s="642" t="s">
        <v>85</v>
      </c>
      <c r="I140" s="639"/>
      <c r="J140" s="639"/>
      <c r="K140" s="639"/>
      <c r="L140" s="643"/>
    </row>
    <row r="141" spans="1:15" ht="102.75" x14ac:dyDescent="0.25">
      <c r="A141" s="636"/>
      <c r="B141" s="638"/>
      <c r="C141" s="640"/>
      <c r="D141" s="164" t="s">
        <v>86</v>
      </c>
      <c r="E141" s="165" t="s">
        <v>87</v>
      </c>
      <c r="F141" s="164" t="s">
        <v>88</v>
      </c>
      <c r="G141" s="166" t="s">
        <v>89</v>
      </c>
      <c r="H141" s="167" t="s">
        <v>90</v>
      </c>
      <c r="I141" s="164" t="s">
        <v>91</v>
      </c>
      <c r="J141" s="164" t="s">
        <v>92</v>
      </c>
      <c r="K141" s="164" t="s">
        <v>93</v>
      </c>
      <c r="L141" s="168" t="s">
        <v>94</v>
      </c>
    </row>
    <row r="142" spans="1:15" ht="15" customHeight="1" x14ac:dyDescent="0.25">
      <c r="A142" s="709" t="s">
        <v>398</v>
      </c>
      <c r="B142" s="710"/>
      <c r="C142" s="169">
        <v>2014</v>
      </c>
      <c r="D142" s="170"/>
      <c r="E142" s="67"/>
      <c r="F142" s="67"/>
      <c r="G142" s="171">
        <f>SUM(D142:F142)</f>
        <v>0</v>
      </c>
      <c r="H142" s="66"/>
      <c r="I142" s="67"/>
      <c r="J142" s="67"/>
      <c r="K142" s="67"/>
      <c r="L142" s="68"/>
    </row>
    <row r="143" spans="1:15" x14ac:dyDescent="0.25">
      <c r="A143" s="630"/>
      <c r="B143" s="646"/>
      <c r="C143" s="29">
        <v>2015</v>
      </c>
      <c r="D143" s="30"/>
      <c r="E143" s="31"/>
      <c r="F143" s="31"/>
      <c r="G143" s="171">
        <f t="shared" ref="G143:G148" si="17">SUM(D143:F143)</f>
        <v>0</v>
      </c>
      <c r="H143" s="34"/>
      <c r="I143" s="31"/>
      <c r="J143" s="31"/>
      <c r="K143" s="31"/>
      <c r="L143" s="35"/>
    </row>
    <row r="144" spans="1:15" x14ac:dyDescent="0.25">
      <c r="A144" s="630"/>
      <c r="B144" s="646"/>
      <c r="C144" s="29">
        <v>2016</v>
      </c>
      <c r="D144" s="30"/>
      <c r="E144" s="31"/>
      <c r="F144" s="31"/>
      <c r="G144" s="171">
        <f t="shared" si="17"/>
        <v>0</v>
      </c>
      <c r="H144" s="34"/>
      <c r="I144" s="31"/>
      <c r="J144" s="31"/>
      <c r="K144" s="31"/>
      <c r="L144" s="35"/>
    </row>
    <row r="145" spans="1:12" x14ac:dyDescent="0.25">
      <c r="A145" s="630"/>
      <c r="B145" s="646"/>
      <c r="C145" s="29">
        <v>2017</v>
      </c>
      <c r="D145" s="36"/>
      <c r="E145" s="37"/>
      <c r="F145" s="37"/>
      <c r="G145" s="171">
        <f t="shared" si="17"/>
        <v>0</v>
      </c>
      <c r="H145" s="39"/>
      <c r="I145" s="37"/>
      <c r="J145" s="37"/>
      <c r="K145" s="37"/>
      <c r="L145" s="40"/>
    </row>
    <row r="146" spans="1:12" x14ac:dyDescent="0.25">
      <c r="A146" s="630"/>
      <c r="B146" s="646"/>
      <c r="C146" s="29">
        <v>2018</v>
      </c>
      <c r="D146" s="30"/>
      <c r="E146" s="31"/>
      <c r="F146" s="31"/>
      <c r="G146" s="171">
        <f t="shared" si="17"/>
        <v>0</v>
      </c>
      <c r="H146" s="34"/>
      <c r="I146" s="31"/>
      <c r="J146" s="31"/>
      <c r="K146" s="31"/>
      <c r="L146" s="35"/>
    </row>
    <row r="147" spans="1:12" x14ac:dyDescent="0.25">
      <c r="A147" s="630"/>
      <c r="B147" s="646"/>
      <c r="C147" s="29">
        <v>2019</v>
      </c>
      <c r="D147" s="30"/>
      <c r="E147" s="31"/>
      <c r="F147" s="31"/>
      <c r="G147" s="171">
        <f t="shared" si="17"/>
        <v>0</v>
      </c>
      <c r="H147" s="34"/>
      <c r="I147" s="31"/>
      <c r="J147" s="31"/>
      <c r="K147" s="31"/>
      <c r="L147" s="35"/>
    </row>
    <row r="148" spans="1:12" x14ac:dyDescent="0.25">
      <c r="A148" s="630"/>
      <c r="B148" s="646"/>
      <c r="C148" s="29">
        <v>2020</v>
      </c>
      <c r="D148" s="30"/>
      <c r="E148" s="31">
        <v>265</v>
      </c>
      <c r="F148" s="31">
        <v>190</v>
      </c>
      <c r="G148" s="171">
        <f t="shared" si="17"/>
        <v>455</v>
      </c>
      <c r="H148" s="34"/>
      <c r="I148" s="31">
        <v>16</v>
      </c>
      <c r="J148" s="31">
        <v>72</v>
      </c>
      <c r="K148" s="31">
        <v>367</v>
      </c>
      <c r="L148" s="35"/>
    </row>
    <row r="149" spans="1:12" ht="79.5" customHeight="1" thickBot="1" x14ac:dyDescent="0.3">
      <c r="A149" s="647"/>
      <c r="B149" s="648"/>
      <c r="C149" s="41" t="s">
        <v>13</v>
      </c>
      <c r="D149" s="42">
        <f t="shared" ref="D149:L149" si="18">SUM(D142:D148)</f>
        <v>0</v>
      </c>
      <c r="E149" s="43">
        <f t="shared" si="18"/>
        <v>265</v>
      </c>
      <c r="F149" s="43">
        <f t="shared" si="18"/>
        <v>190</v>
      </c>
      <c r="G149" s="45">
        <f t="shared" si="18"/>
        <v>455</v>
      </c>
      <c r="H149" s="46">
        <f t="shared" si="18"/>
        <v>0</v>
      </c>
      <c r="I149" s="43">
        <f t="shared" si="18"/>
        <v>16</v>
      </c>
      <c r="J149" s="43">
        <f t="shared" si="18"/>
        <v>72</v>
      </c>
      <c r="K149" s="43">
        <f t="shared" si="18"/>
        <v>367</v>
      </c>
      <c r="L149" s="47">
        <f t="shared" si="18"/>
        <v>0</v>
      </c>
    </row>
    <row r="150" spans="1:12" x14ac:dyDescent="0.25">
      <c r="B150" s="9"/>
    </row>
    <row r="151" spans="1:12" x14ac:dyDescent="0.25">
      <c r="B151" s="9"/>
    </row>
    <row r="152" spans="1:12" ht="21" x14ac:dyDescent="0.35">
      <c r="A152" s="172" t="s">
        <v>95</v>
      </c>
      <c r="B152" s="55"/>
      <c r="C152" s="54"/>
      <c r="D152" s="56"/>
      <c r="E152" s="56"/>
      <c r="F152" s="56"/>
      <c r="G152" s="56"/>
      <c r="H152" s="56"/>
      <c r="I152" s="56"/>
      <c r="J152" s="56"/>
      <c r="K152" s="56"/>
      <c r="L152" s="56"/>
    </row>
    <row r="153" spans="1:12" ht="15.75" thickBot="1" x14ac:dyDescent="0.3">
      <c r="A153" s="75"/>
      <c r="B153" s="76"/>
    </row>
    <row r="154" spans="1:12" s="10" customFormat="1" ht="65.25" x14ac:dyDescent="0.3">
      <c r="A154" s="173" t="s">
        <v>96</v>
      </c>
      <c r="B154" s="174" t="s">
        <v>97</v>
      </c>
      <c r="C154" s="175" t="s">
        <v>98</v>
      </c>
      <c r="D154" s="176" t="s">
        <v>99</v>
      </c>
      <c r="E154" s="177" t="s">
        <v>100</v>
      </c>
      <c r="F154" s="177" t="s">
        <v>101</v>
      </c>
      <c r="G154" s="178" t="s">
        <v>102</v>
      </c>
    </row>
    <row r="155" spans="1:12" ht="15" customHeight="1" x14ac:dyDescent="0.25">
      <c r="A155" s="623" t="s">
        <v>21</v>
      </c>
      <c r="B155" s="624"/>
      <c r="C155" s="29">
        <v>2014</v>
      </c>
      <c r="D155" s="30"/>
      <c r="E155" s="31"/>
      <c r="F155" s="31"/>
      <c r="G155" s="35"/>
    </row>
    <row r="156" spans="1:12" x14ac:dyDescent="0.25">
      <c r="A156" s="623"/>
      <c r="B156" s="624"/>
      <c r="C156" s="29">
        <v>2015</v>
      </c>
      <c r="D156" s="30"/>
      <c r="E156" s="31"/>
      <c r="F156" s="31"/>
      <c r="G156" s="35"/>
    </row>
    <row r="157" spans="1:12" x14ac:dyDescent="0.25">
      <c r="A157" s="623"/>
      <c r="B157" s="624"/>
      <c r="C157" s="29">
        <v>2016</v>
      </c>
      <c r="D157" s="30"/>
      <c r="E157" s="31"/>
      <c r="F157" s="31"/>
      <c r="G157" s="35"/>
    </row>
    <row r="158" spans="1:12" x14ac:dyDescent="0.25">
      <c r="A158" s="623"/>
      <c r="B158" s="624"/>
      <c r="C158" s="29">
        <v>2017</v>
      </c>
      <c r="D158" s="36"/>
      <c r="E158" s="37"/>
      <c r="F158" s="37"/>
      <c r="G158" s="40"/>
    </row>
    <row r="159" spans="1:12" x14ac:dyDescent="0.25">
      <c r="A159" s="623"/>
      <c r="B159" s="624"/>
      <c r="C159" s="29">
        <v>2018</v>
      </c>
      <c r="D159" s="30"/>
      <c r="E159" s="31"/>
      <c r="F159" s="31"/>
      <c r="G159" s="35"/>
    </row>
    <row r="160" spans="1:12" x14ac:dyDescent="0.25">
      <c r="A160" s="623"/>
      <c r="B160" s="624"/>
      <c r="C160" s="29">
        <v>2019</v>
      </c>
      <c r="D160" s="30"/>
      <c r="E160" s="31"/>
      <c r="F160" s="31"/>
      <c r="G160" s="35"/>
    </row>
    <row r="161" spans="1:9" x14ac:dyDescent="0.25">
      <c r="A161" s="623"/>
      <c r="B161" s="624"/>
      <c r="C161" s="29">
        <v>2020</v>
      </c>
      <c r="D161" s="179"/>
      <c r="E161" s="180"/>
      <c r="F161" s="180"/>
      <c r="G161" s="181"/>
    </row>
    <row r="162" spans="1:9" ht="15.75" thickBot="1" x14ac:dyDescent="0.3">
      <c r="A162" s="625"/>
      <c r="B162" s="626"/>
      <c r="C162" s="41" t="s">
        <v>13</v>
      </c>
      <c r="D162" s="42">
        <f>SUM(D155:D161)</f>
        <v>0</v>
      </c>
      <c r="E162" s="42">
        <f t="shared" ref="E162:G162" si="19">SUM(E155:E161)</f>
        <v>0</v>
      </c>
      <c r="F162" s="42">
        <f t="shared" si="19"/>
        <v>0</v>
      </c>
      <c r="G162" s="47">
        <f t="shared" si="19"/>
        <v>0</v>
      </c>
    </row>
    <row r="163" spans="1:9" x14ac:dyDescent="0.25">
      <c r="B163" s="9"/>
    </row>
    <row r="164" spans="1:9" ht="15.75" thickBot="1" x14ac:dyDescent="0.3">
      <c r="B164" s="9"/>
    </row>
    <row r="165" spans="1:9" ht="18.75" x14ac:dyDescent="0.3">
      <c r="A165" s="182" t="s">
        <v>103</v>
      </c>
      <c r="B165" s="183" t="s">
        <v>104</v>
      </c>
      <c r="C165" s="184">
        <v>2014</v>
      </c>
      <c r="D165" s="184">
        <v>2015</v>
      </c>
      <c r="E165" s="184">
        <v>2016</v>
      </c>
      <c r="F165" s="184">
        <v>2017</v>
      </c>
      <c r="G165" s="184">
        <v>2018</v>
      </c>
      <c r="H165" s="184">
        <v>2019</v>
      </c>
      <c r="I165" s="185">
        <v>2020</v>
      </c>
    </row>
    <row r="166" spans="1:9" ht="14.1" customHeight="1" x14ac:dyDescent="0.25">
      <c r="A166" s="186" t="s">
        <v>105</v>
      </c>
      <c r="B166" s="844" t="s">
        <v>399</v>
      </c>
      <c r="C166" s="188">
        <f>SUM(C167:C169)</f>
        <v>0</v>
      </c>
      <c r="D166" s="188">
        <f t="shared" ref="D166:I166" si="20">SUM(D167:D169)</f>
        <v>0</v>
      </c>
      <c r="E166" s="188">
        <f t="shared" si="20"/>
        <v>0</v>
      </c>
      <c r="F166" s="188">
        <f t="shared" si="20"/>
        <v>0</v>
      </c>
      <c r="G166" s="188">
        <f t="shared" si="20"/>
        <v>0</v>
      </c>
      <c r="H166" s="188">
        <f t="shared" si="20"/>
        <v>0</v>
      </c>
      <c r="I166" s="189">
        <f t="shared" si="20"/>
        <v>308221.28999999998</v>
      </c>
    </row>
    <row r="167" spans="1:9" ht="15.75" x14ac:dyDescent="0.25">
      <c r="A167" s="190" t="s">
        <v>106</v>
      </c>
      <c r="B167" s="845"/>
      <c r="C167" s="65"/>
      <c r="D167" s="65"/>
      <c r="E167" s="65"/>
      <c r="F167" s="69"/>
      <c r="G167" s="65"/>
      <c r="H167" s="522"/>
      <c r="I167" s="193">
        <v>308221.28999999998</v>
      </c>
    </row>
    <row r="168" spans="1:9" ht="15.75" x14ac:dyDescent="0.25">
      <c r="A168" s="190" t="s">
        <v>107</v>
      </c>
      <c r="B168" s="845"/>
      <c r="C168" s="65"/>
      <c r="D168" s="65"/>
      <c r="E168" s="65"/>
      <c r="F168" s="69"/>
      <c r="G168" s="65"/>
      <c r="H168" s="65"/>
      <c r="I168" s="193"/>
    </row>
    <row r="169" spans="1:9" ht="15.75" x14ac:dyDescent="0.25">
      <c r="A169" s="190" t="s">
        <v>108</v>
      </c>
      <c r="B169" s="845"/>
      <c r="C169" s="65"/>
      <c r="D169" s="65"/>
      <c r="E169" s="65"/>
      <c r="F169" s="69"/>
      <c r="G169" s="65"/>
      <c r="H169" s="522"/>
      <c r="I169" s="193"/>
    </row>
    <row r="170" spans="1:9" ht="31.5" x14ac:dyDescent="0.25">
      <c r="A170" s="186" t="s">
        <v>109</v>
      </c>
      <c r="B170" s="845"/>
      <c r="C170" s="65"/>
      <c r="D170" s="522"/>
      <c r="E170" s="522"/>
      <c r="F170" s="523"/>
      <c r="G170" s="522"/>
      <c r="H170" s="522"/>
      <c r="I170" s="193">
        <v>203999.25</v>
      </c>
    </row>
    <row r="171" spans="1:9" ht="409.5" customHeight="1" thickBot="1" x14ac:dyDescent="0.3">
      <c r="A171" s="195" t="s">
        <v>110</v>
      </c>
      <c r="B171" s="847"/>
      <c r="C171" s="197">
        <f t="shared" ref="C171:I171" si="21">C166+C170</f>
        <v>0</v>
      </c>
      <c r="D171" s="197">
        <f t="shared" si="21"/>
        <v>0</v>
      </c>
      <c r="E171" s="197">
        <f t="shared" si="21"/>
        <v>0</v>
      </c>
      <c r="F171" s="197">
        <f t="shared" si="21"/>
        <v>0</v>
      </c>
      <c r="G171" s="197">
        <f t="shared" si="21"/>
        <v>0</v>
      </c>
      <c r="H171" s="197">
        <f t="shared" si="21"/>
        <v>0</v>
      </c>
      <c r="I171" s="47">
        <f t="shared" si="21"/>
        <v>512220.54</v>
      </c>
    </row>
    <row r="172" spans="1:9" ht="24" customHeight="1" x14ac:dyDescent="0.25"/>
  </sheetData>
  <mergeCells count="50">
    <mergeCell ref="A142:B149"/>
    <mergeCell ref="A155:B162"/>
    <mergeCell ref="B166:B171"/>
    <mergeCell ref="I129:O129"/>
    <mergeCell ref="A131:B138"/>
    <mergeCell ref="A140:A141"/>
    <mergeCell ref="B140:B141"/>
    <mergeCell ref="C140:C141"/>
    <mergeCell ref="D140:G140"/>
    <mergeCell ref="H140:L140"/>
    <mergeCell ref="C106:C107"/>
    <mergeCell ref="A108:B115"/>
    <mergeCell ref="A118:B125"/>
    <mergeCell ref="A129:A130"/>
    <mergeCell ref="B129:B130"/>
    <mergeCell ref="C129:C130"/>
    <mergeCell ref="A85:B92"/>
    <mergeCell ref="A94:A95"/>
    <mergeCell ref="B94:B95"/>
    <mergeCell ref="A96:B102"/>
    <mergeCell ref="A106:A107"/>
    <mergeCell ref="B106:B107"/>
    <mergeCell ref="D72:D73"/>
    <mergeCell ref="A74:B81"/>
    <mergeCell ref="A83:A84"/>
    <mergeCell ref="B83:B84"/>
    <mergeCell ref="C83:C84"/>
    <mergeCell ref="D83:D84"/>
    <mergeCell ref="A72:A73"/>
    <mergeCell ref="B72:B73"/>
    <mergeCell ref="C72:C73"/>
    <mergeCell ref="A50:B57"/>
    <mergeCell ref="A61:A62"/>
    <mergeCell ref="B61:B62"/>
    <mergeCell ref="C61:C62"/>
    <mergeCell ref="A63:B70"/>
    <mergeCell ref="D34:D35"/>
    <mergeCell ref="A36:B43"/>
    <mergeCell ref="A48:A49"/>
    <mergeCell ref="B48:B49"/>
    <mergeCell ref="C48:C49"/>
    <mergeCell ref="D48:D49"/>
    <mergeCell ref="A34:A35"/>
    <mergeCell ref="B34:B35"/>
    <mergeCell ref="C34:C35"/>
    <mergeCell ref="B10:B11"/>
    <mergeCell ref="C10:C11"/>
    <mergeCell ref="A12:B19"/>
    <mergeCell ref="C21:C22"/>
    <mergeCell ref="A23:B3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171"/>
  <sheetViews>
    <sheetView topLeftCell="B137" workbookViewId="0">
      <selection activeCell="O150" sqref="O150"/>
    </sheetView>
  </sheetViews>
  <sheetFormatPr defaultColWidth="8.85546875" defaultRowHeight="15" x14ac:dyDescent="0.25"/>
  <cols>
    <col min="1" max="1" width="87.28515625" customWidth="1"/>
    <col min="2" max="2" width="29.42578125" customWidth="1"/>
    <col min="3" max="3" width="15.7109375" customWidth="1"/>
    <col min="4" max="4" width="16.140625" customWidth="1"/>
    <col min="5" max="5" width="15.28515625" customWidth="1"/>
    <col min="6" max="6" width="18.42578125" customWidth="1"/>
    <col min="7" max="7" width="15.85546875" customWidth="1"/>
    <col min="8" max="8" width="16" customWidth="1"/>
    <col min="9" max="9" width="16.42578125" customWidth="1"/>
    <col min="10" max="10" width="17" customWidth="1"/>
    <col min="11" max="11" width="16.85546875" customWidth="1"/>
    <col min="12" max="12" width="17" customWidth="1"/>
    <col min="13" max="13" width="15.42578125" customWidth="1"/>
    <col min="14" max="14" width="14.85546875" customWidth="1"/>
    <col min="15" max="15" width="13.140625" customWidth="1"/>
    <col min="16" max="17" width="11.85546875" customWidth="1"/>
    <col min="18" max="18" width="12" customWidth="1"/>
  </cols>
  <sheetData>
    <row r="1" spans="1:17" s="1" customFormat="1" ht="31.5" x14ac:dyDescent="0.5">
      <c r="A1" s="1" t="s">
        <v>0</v>
      </c>
    </row>
    <row r="2" spans="1:17" s="2" customFormat="1" ht="15.75" x14ac:dyDescent="0.25"/>
    <row r="3" spans="1:17" s="2" customFormat="1" ht="15.75" x14ac:dyDescent="0.25">
      <c r="A3" s="3" t="s">
        <v>1</v>
      </c>
    </row>
    <row r="4" spans="1:17" s="2" customFormat="1" ht="15.75" x14ac:dyDescent="0.25">
      <c r="A4" s="4" t="s">
        <v>136</v>
      </c>
    </row>
    <row r="5" spans="1:17" s="2" customFormat="1" ht="15.75" x14ac:dyDescent="0.25">
      <c r="A5" s="5" t="s">
        <v>137</v>
      </c>
    </row>
    <row r="6" spans="1:17" s="2" customFormat="1" ht="15.75" x14ac:dyDescent="0.25"/>
    <row r="8" spans="1:17" ht="21" x14ac:dyDescent="0.35">
      <c r="A8" s="6" t="s">
        <v>3</v>
      </c>
      <c r="B8" s="7"/>
      <c r="C8" s="8"/>
      <c r="D8" s="8"/>
      <c r="E8" s="8"/>
      <c r="F8" s="8"/>
      <c r="G8" s="8"/>
      <c r="H8" s="8"/>
      <c r="I8" s="8"/>
      <c r="J8" s="8"/>
      <c r="K8" s="8"/>
      <c r="L8" s="8"/>
      <c r="M8" s="8"/>
      <c r="N8" s="8"/>
    </row>
    <row r="9" spans="1:17" ht="15.75" thickBot="1" x14ac:dyDescent="0.3">
      <c r="B9" s="9"/>
      <c r="O9" s="10"/>
      <c r="P9" s="10"/>
    </row>
    <row r="10" spans="1:17" s="10" customFormat="1" ht="18.75" x14ac:dyDescent="0.3">
      <c r="A10" s="11"/>
      <c r="B10" s="690" t="s">
        <v>4</v>
      </c>
      <c r="C10" s="692" t="s">
        <v>5</v>
      </c>
      <c r="D10" s="12"/>
      <c r="E10" s="13"/>
      <c r="F10" s="14" t="s">
        <v>6</v>
      </c>
      <c r="G10" s="15"/>
      <c r="H10" s="16"/>
      <c r="I10" s="17" t="s">
        <v>7</v>
      </c>
      <c r="J10" s="13"/>
      <c r="K10" s="13"/>
      <c r="L10" s="13"/>
      <c r="M10" s="13"/>
      <c r="N10" s="13"/>
      <c r="O10" s="18"/>
    </row>
    <row r="11" spans="1:17" s="10" customFormat="1" ht="90" customHeight="1" x14ac:dyDescent="0.3">
      <c r="A11" s="19" t="s">
        <v>8</v>
      </c>
      <c r="B11" s="691"/>
      <c r="C11" s="693"/>
      <c r="D11" s="20" t="s">
        <v>9</v>
      </c>
      <c r="E11" s="21" t="s">
        <v>10</v>
      </c>
      <c r="F11" s="22" t="s">
        <v>11</v>
      </c>
      <c r="G11" s="23" t="s">
        <v>12</v>
      </c>
      <c r="H11" s="24" t="s">
        <v>13</v>
      </c>
      <c r="I11" s="25" t="s">
        <v>14</v>
      </c>
      <c r="J11" s="26" t="s">
        <v>15</v>
      </c>
      <c r="K11" s="26" t="s">
        <v>16</v>
      </c>
      <c r="L11" s="27" t="s">
        <v>17</v>
      </c>
      <c r="M11" s="27" t="s">
        <v>18</v>
      </c>
      <c r="N11" s="27" t="s">
        <v>19</v>
      </c>
      <c r="O11" s="28" t="s">
        <v>20</v>
      </c>
    </row>
    <row r="12" spans="1:17" ht="15" customHeight="1" x14ac:dyDescent="0.25">
      <c r="A12" s="630" t="s">
        <v>21</v>
      </c>
      <c r="B12" s="646"/>
      <c r="C12" s="29">
        <v>2014</v>
      </c>
      <c r="D12" s="30"/>
      <c r="E12" s="31"/>
      <c r="F12" s="31"/>
      <c r="G12" s="32"/>
      <c r="H12" s="33">
        <f>SUM(D12:G12)</f>
        <v>0</v>
      </c>
      <c r="I12" s="34"/>
      <c r="J12" s="31"/>
      <c r="K12" s="31"/>
      <c r="L12" s="31"/>
      <c r="M12" s="31"/>
      <c r="N12" s="31"/>
      <c r="O12" s="35"/>
      <c r="P12" s="10"/>
      <c r="Q12" s="10"/>
    </row>
    <row r="13" spans="1:17" x14ac:dyDescent="0.25">
      <c r="A13" s="630"/>
      <c r="B13" s="646"/>
      <c r="C13" s="29">
        <v>2015</v>
      </c>
      <c r="D13" s="30"/>
      <c r="E13" s="31"/>
      <c r="F13" s="31"/>
      <c r="G13" s="32"/>
      <c r="H13" s="33">
        <f t="shared" ref="H13:H18" si="0">SUM(D13:G13)</f>
        <v>0</v>
      </c>
      <c r="I13" s="34"/>
      <c r="J13" s="31"/>
      <c r="K13" s="31"/>
      <c r="L13" s="31"/>
      <c r="M13" s="31"/>
      <c r="N13" s="31"/>
      <c r="O13" s="35"/>
      <c r="P13" s="10"/>
      <c r="Q13" s="10"/>
    </row>
    <row r="14" spans="1:17" x14ac:dyDescent="0.25">
      <c r="A14" s="630"/>
      <c r="B14" s="646"/>
      <c r="C14" s="29">
        <v>2016</v>
      </c>
      <c r="D14" s="30"/>
      <c r="E14" s="31"/>
      <c r="F14" s="31"/>
      <c r="G14" s="32"/>
      <c r="H14" s="33">
        <f t="shared" si="0"/>
        <v>0</v>
      </c>
      <c r="I14" s="34"/>
      <c r="J14" s="31"/>
      <c r="K14" s="31"/>
      <c r="L14" s="31"/>
      <c r="M14" s="31"/>
      <c r="N14" s="31"/>
      <c r="O14" s="35"/>
      <c r="P14" s="10"/>
      <c r="Q14" s="10"/>
    </row>
    <row r="15" spans="1:17" x14ac:dyDescent="0.25">
      <c r="A15" s="630"/>
      <c r="B15" s="646"/>
      <c r="C15" s="29">
        <v>2017</v>
      </c>
      <c r="D15" s="36"/>
      <c r="E15" s="37"/>
      <c r="F15" s="37"/>
      <c r="G15" s="38"/>
      <c r="H15" s="33">
        <f t="shared" si="0"/>
        <v>0</v>
      </c>
      <c r="I15" s="39"/>
      <c r="J15" s="37"/>
      <c r="K15" s="37"/>
      <c r="L15" s="37"/>
      <c r="M15" s="37"/>
      <c r="N15" s="37"/>
      <c r="O15" s="40"/>
      <c r="P15" s="10"/>
      <c r="Q15" s="10"/>
    </row>
    <row r="16" spans="1:17" x14ac:dyDescent="0.25">
      <c r="A16" s="630"/>
      <c r="B16" s="646"/>
      <c r="C16" s="29">
        <v>2018</v>
      </c>
      <c r="D16" s="30"/>
      <c r="E16" s="31"/>
      <c r="F16" s="31"/>
      <c r="G16" s="32"/>
      <c r="H16" s="33">
        <f t="shared" si="0"/>
        <v>0</v>
      </c>
      <c r="I16" s="34"/>
      <c r="J16" s="31"/>
      <c r="K16" s="31"/>
      <c r="L16" s="31"/>
      <c r="M16" s="31"/>
      <c r="N16" s="31"/>
      <c r="O16" s="35"/>
      <c r="P16" s="10"/>
      <c r="Q16" s="10"/>
    </row>
    <row r="17" spans="1:17" x14ac:dyDescent="0.25">
      <c r="A17" s="630"/>
      <c r="B17" s="646"/>
      <c r="C17" s="29">
        <v>2019</v>
      </c>
      <c r="D17" s="30"/>
      <c r="E17" s="31"/>
      <c r="F17" s="31"/>
      <c r="G17" s="32"/>
      <c r="H17" s="33">
        <f t="shared" si="0"/>
        <v>0</v>
      </c>
      <c r="I17" s="34"/>
      <c r="J17" s="31"/>
      <c r="K17" s="31"/>
      <c r="L17" s="31"/>
      <c r="M17" s="31"/>
      <c r="N17" s="31"/>
      <c r="O17" s="35"/>
      <c r="P17" s="10"/>
      <c r="Q17" s="10"/>
    </row>
    <row r="18" spans="1:17" x14ac:dyDescent="0.25">
      <c r="A18" s="630"/>
      <c r="B18" s="646"/>
      <c r="C18" s="29">
        <v>2020</v>
      </c>
      <c r="D18" s="30">
        <v>43</v>
      </c>
      <c r="E18" s="31"/>
      <c r="F18" s="31"/>
      <c r="G18" s="32">
        <v>6</v>
      </c>
      <c r="H18" s="33">
        <f t="shared" si="0"/>
        <v>49</v>
      </c>
      <c r="I18" s="34">
        <v>11</v>
      </c>
      <c r="J18" s="31"/>
      <c r="K18" s="31">
        <v>13</v>
      </c>
      <c r="L18" s="31"/>
      <c r="M18" s="31"/>
      <c r="N18" s="31">
        <v>25</v>
      </c>
      <c r="O18" s="35"/>
      <c r="P18" s="10"/>
      <c r="Q18" s="10"/>
    </row>
    <row r="19" spans="1:17" ht="77.25" customHeight="1" thickBot="1" x14ac:dyDescent="0.3">
      <c r="A19" s="647"/>
      <c r="B19" s="648"/>
      <c r="C19" s="41" t="s">
        <v>13</v>
      </c>
      <c r="D19" s="42">
        <f>SUM(D12:D18)</f>
        <v>43</v>
      </c>
      <c r="E19" s="43">
        <f>SUM(E12:E18)</f>
        <v>0</v>
      </c>
      <c r="F19" s="43">
        <f>SUM(F12:F18)</f>
        <v>0</v>
      </c>
      <c r="G19" s="43">
        <f>SUM(G12:G18)</f>
        <v>6</v>
      </c>
      <c r="H19" s="45">
        <f>SUM(D19:G19)</f>
        <v>49</v>
      </c>
      <c r="I19" s="43">
        <f t="shared" ref="I19:O19" si="1">SUM(I12:I18)</f>
        <v>11</v>
      </c>
      <c r="J19" s="46">
        <f t="shared" si="1"/>
        <v>0</v>
      </c>
      <c r="K19" s="43">
        <f t="shared" si="1"/>
        <v>13</v>
      </c>
      <c r="L19" s="43">
        <f t="shared" si="1"/>
        <v>0</v>
      </c>
      <c r="M19" s="43">
        <f t="shared" si="1"/>
        <v>0</v>
      </c>
      <c r="N19" s="43">
        <f t="shared" si="1"/>
        <v>25</v>
      </c>
      <c r="O19" s="47">
        <f t="shared" si="1"/>
        <v>0</v>
      </c>
      <c r="P19" s="10"/>
      <c r="Q19" s="10"/>
    </row>
    <row r="20" spans="1:17" ht="15.75" thickBot="1" x14ac:dyDescent="0.3">
      <c r="B20" s="9"/>
      <c r="D20" s="48"/>
      <c r="O20" s="10"/>
      <c r="P20" s="10"/>
    </row>
    <row r="21" spans="1:17" s="10" customFormat="1" ht="18.75" x14ac:dyDescent="0.3">
      <c r="A21" s="11"/>
      <c r="B21" s="49"/>
      <c r="C21" s="692" t="s">
        <v>5</v>
      </c>
      <c r="D21" s="12"/>
      <c r="E21" s="13"/>
      <c r="F21" s="14" t="s">
        <v>6</v>
      </c>
      <c r="G21" s="15"/>
      <c r="H21" s="16"/>
    </row>
    <row r="22" spans="1:17" s="10" customFormat="1" ht="44.25" customHeight="1" x14ac:dyDescent="0.3">
      <c r="A22" s="50" t="s">
        <v>22</v>
      </c>
      <c r="B22" s="258" t="s">
        <v>23</v>
      </c>
      <c r="C22" s="693"/>
      <c r="D22" s="20" t="s">
        <v>9</v>
      </c>
      <c r="E22" s="22" t="s">
        <v>10</v>
      </c>
      <c r="F22" s="22" t="s">
        <v>11</v>
      </c>
      <c r="G22" s="23" t="s">
        <v>12</v>
      </c>
      <c r="H22" s="24" t="s">
        <v>13</v>
      </c>
    </row>
    <row r="23" spans="1:17" ht="15" customHeight="1" x14ac:dyDescent="0.25">
      <c r="A23" s="630" t="s">
        <v>21</v>
      </c>
      <c r="B23" s="646"/>
      <c r="C23" s="29">
        <v>2014</v>
      </c>
      <c r="D23" s="30"/>
      <c r="E23" s="31"/>
      <c r="F23" s="31"/>
      <c r="G23" s="32"/>
      <c r="H23" s="33">
        <f>SUM(D23:G23)</f>
        <v>0</v>
      </c>
    </row>
    <row r="24" spans="1:17" x14ac:dyDescent="0.25">
      <c r="A24" s="630"/>
      <c r="B24" s="646"/>
      <c r="C24" s="29">
        <v>2015</v>
      </c>
      <c r="D24" s="30"/>
      <c r="E24" s="31"/>
      <c r="F24" s="31"/>
      <c r="G24" s="32"/>
      <c r="H24" s="33">
        <f t="shared" ref="H24:H29" si="2">SUM(D24:G24)</f>
        <v>0</v>
      </c>
    </row>
    <row r="25" spans="1:17" x14ac:dyDescent="0.25">
      <c r="A25" s="630"/>
      <c r="B25" s="646"/>
      <c r="C25" s="29">
        <v>2016</v>
      </c>
      <c r="D25" s="30"/>
      <c r="E25" s="31"/>
      <c r="F25" s="31"/>
      <c r="G25" s="32"/>
      <c r="H25" s="33">
        <f t="shared" si="2"/>
        <v>0</v>
      </c>
    </row>
    <row r="26" spans="1:17" x14ac:dyDescent="0.25">
      <c r="A26" s="630"/>
      <c r="B26" s="646"/>
      <c r="C26" s="29">
        <v>2017</v>
      </c>
      <c r="D26" s="36"/>
      <c r="E26" s="37"/>
      <c r="F26" s="37"/>
      <c r="G26" s="38"/>
      <c r="H26" s="33">
        <f t="shared" si="2"/>
        <v>0</v>
      </c>
    </row>
    <row r="27" spans="1:17" x14ac:dyDescent="0.25">
      <c r="A27" s="630"/>
      <c r="B27" s="646"/>
      <c r="C27" s="29">
        <v>2018</v>
      </c>
      <c r="D27" s="30"/>
      <c r="E27" s="31"/>
      <c r="F27" s="31"/>
      <c r="G27" s="32"/>
      <c r="H27" s="33">
        <f t="shared" si="2"/>
        <v>0</v>
      </c>
    </row>
    <row r="28" spans="1:17" x14ac:dyDescent="0.25">
      <c r="A28" s="630"/>
      <c r="B28" s="646"/>
      <c r="C28" s="29">
        <v>2019</v>
      </c>
      <c r="D28" s="30"/>
      <c r="E28" s="31"/>
      <c r="F28" s="31"/>
      <c r="G28" s="32"/>
      <c r="H28" s="33">
        <f t="shared" si="2"/>
        <v>0</v>
      </c>
    </row>
    <row r="29" spans="1:17" x14ac:dyDescent="0.25">
      <c r="A29" s="630"/>
      <c r="B29" s="646"/>
      <c r="C29" s="29">
        <v>2020</v>
      </c>
      <c r="D29" s="30">
        <v>862</v>
      </c>
      <c r="E29" s="31"/>
      <c r="F29" s="31"/>
      <c r="G29" s="32">
        <v>4700</v>
      </c>
      <c r="H29" s="33">
        <f t="shared" si="2"/>
        <v>5562</v>
      </c>
    </row>
    <row r="30" spans="1:17" ht="24" customHeight="1" thickBot="1" x14ac:dyDescent="0.3">
      <c r="A30" s="647"/>
      <c r="B30" s="648"/>
      <c r="C30" s="41" t="s">
        <v>13</v>
      </c>
      <c r="D30" s="42">
        <f>SUM(D23:D29)</f>
        <v>862</v>
      </c>
      <c r="E30" s="43">
        <f>SUM(E23:E29)</f>
        <v>0</v>
      </c>
      <c r="F30" s="43">
        <f>SUM(F23:F29)</f>
        <v>0</v>
      </c>
      <c r="G30" s="43">
        <f>SUM(G23:G29)</f>
        <v>4700</v>
      </c>
      <c r="H30" s="45">
        <f t="shared" ref="H30" si="3">SUM(D30:F30)</f>
        <v>862</v>
      </c>
    </row>
    <row r="31" spans="1:17" x14ac:dyDescent="0.25">
      <c r="A31" s="52"/>
      <c r="B31" s="53"/>
      <c r="D31" s="48"/>
    </row>
    <row r="32" spans="1:17" ht="21" x14ac:dyDescent="0.35">
      <c r="A32" s="54" t="s">
        <v>24</v>
      </c>
      <c r="B32" s="55"/>
      <c r="C32" s="54"/>
      <c r="D32" s="56"/>
      <c r="E32" s="56"/>
      <c r="F32" s="56"/>
      <c r="G32" s="56"/>
      <c r="H32" s="56"/>
      <c r="I32" s="56"/>
      <c r="J32" s="56"/>
      <c r="K32" s="56"/>
      <c r="L32" s="56"/>
      <c r="M32" s="56"/>
      <c r="N32" s="56"/>
      <c r="O32" s="56"/>
    </row>
    <row r="33" spans="1:13" ht="15.75" thickBot="1" x14ac:dyDescent="0.3">
      <c r="B33" s="9"/>
    </row>
    <row r="34" spans="1:13" ht="21" customHeight="1" x14ac:dyDescent="0.25">
      <c r="A34" s="684" t="s">
        <v>25</v>
      </c>
      <c r="B34" s="686" t="s">
        <v>26</v>
      </c>
      <c r="C34" s="688" t="s">
        <v>5</v>
      </c>
      <c r="D34" s="670" t="s">
        <v>27</v>
      </c>
      <c r="E34" s="57" t="s">
        <v>7</v>
      </c>
      <c r="F34" s="58"/>
      <c r="G34" s="58"/>
      <c r="H34" s="58"/>
      <c r="I34" s="58"/>
      <c r="J34" s="58"/>
      <c r="K34" s="59"/>
    </row>
    <row r="35" spans="1:13" ht="98.25" customHeight="1" x14ac:dyDescent="0.25">
      <c r="A35" s="685"/>
      <c r="B35" s="687"/>
      <c r="C35" s="689"/>
      <c r="D35" s="671"/>
      <c r="E35" s="60" t="s">
        <v>14</v>
      </c>
      <c r="F35" s="61" t="s">
        <v>15</v>
      </c>
      <c r="G35" s="61" t="s">
        <v>16</v>
      </c>
      <c r="H35" s="62" t="s">
        <v>17</v>
      </c>
      <c r="I35" s="62" t="s">
        <v>28</v>
      </c>
      <c r="J35" s="63" t="s">
        <v>19</v>
      </c>
      <c r="K35" s="64" t="s">
        <v>20</v>
      </c>
    </row>
    <row r="36" spans="1:13" ht="15" customHeight="1" x14ac:dyDescent="0.25">
      <c r="A36" s="623" t="s">
        <v>138</v>
      </c>
      <c r="B36" s="624"/>
      <c r="C36" s="29">
        <v>2014</v>
      </c>
      <c r="D36" s="65"/>
      <c r="E36" s="66"/>
      <c r="F36" s="67"/>
      <c r="G36" s="67"/>
      <c r="H36" s="67"/>
      <c r="I36" s="67"/>
      <c r="J36" s="67"/>
      <c r="K36" s="68"/>
    </row>
    <row r="37" spans="1:13" x14ac:dyDescent="0.25">
      <c r="A37" s="623"/>
      <c r="B37" s="624"/>
      <c r="C37" s="29">
        <v>2015</v>
      </c>
      <c r="D37" s="65"/>
      <c r="E37" s="34"/>
      <c r="F37" s="31"/>
      <c r="G37" s="31"/>
      <c r="H37" s="31"/>
      <c r="I37" s="31"/>
      <c r="J37" s="31"/>
      <c r="K37" s="35"/>
    </row>
    <row r="38" spans="1:13" x14ac:dyDescent="0.25">
      <c r="A38" s="623"/>
      <c r="B38" s="624"/>
      <c r="C38" s="29">
        <v>2016</v>
      </c>
      <c r="D38" s="65"/>
      <c r="E38" s="34"/>
      <c r="F38" s="31"/>
      <c r="G38" s="31"/>
      <c r="H38" s="31"/>
      <c r="I38" s="31"/>
      <c r="J38" s="31"/>
      <c r="K38" s="35"/>
    </row>
    <row r="39" spans="1:13" x14ac:dyDescent="0.25">
      <c r="A39" s="623"/>
      <c r="B39" s="624"/>
      <c r="C39" s="29">
        <v>2017</v>
      </c>
      <c r="D39" s="69"/>
      <c r="E39" s="39"/>
      <c r="F39" s="37"/>
      <c r="G39" s="37"/>
      <c r="H39" s="37"/>
      <c r="I39" s="37"/>
      <c r="J39" s="37"/>
      <c r="K39" s="40"/>
    </row>
    <row r="40" spans="1:13" x14ac:dyDescent="0.25">
      <c r="A40" s="623"/>
      <c r="B40" s="624"/>
      <c r="C40" s="29">
        <v>2018</v>
      </c>
      <c r="D40" s="65"/>
      <c r="E40" s="34"/>
      <c r="F40" s="31"/>
      <c r="G40" s="31"/>
      <c r="H40" s="31"/>
      <c r="I40" s="31"/>
      <c r="J40" s="31"/>
      <c r="K40" s="35"/>
    </row>
    <row r="41" spans="1:13" x14ac:dyDescent="0.25">
      <c r="A41" s="623"/>
      <c r="B41" s="624"/>
      <c r="C41" s="29">
        <v>2019</v>
      </c>
      <c r="D41" s="65"/>
      <c r="E41" s="34"/>
      <c r="F41" s="31"/>
      <c r="G41" s="31"/>
      <c r="H41" s="31"/>
      <c r="I41" s="31"/>
      <c r="J41" s="31"/>
      <c r="K41" s="35"/>
    </row>
    <row r="42" spans="1:13" ht="17.25" customHeight="1" x14ac:dyDescent="0.25">
      <c r="A42" s="623"/>
      <c r="B42" s="624"/>
      <c r="C42" s="29">
        <v>2020</v>
      </c>
      <c r="D42" s="65">
        <v>5</v>
      </c>
      <c r="E42" s="34">
        <v>1</v>
      </c>
      <c r="F42" s="31"/>
      <c r="G42" s="31">
        <v>1</v>
      </c>
      <c r="H42" s="31"/>
      <c r="I42" s="31"/>
      <c r="J42" s="31">
        <v>3</v>
      </c>
      <c r="K42" s="35"/>
    </row>
    <row r="43" spans="1:13" ht="35.25" customHeight="1" thickBot="1" x14ac:dyDescent="0.3">
      <c r="A43" s="625"/>
      <c r="B43" s="626"/>
      <c r="C43" s="41" t="s">
        <v>13</v>
      </c>
      <c r="D43" s="70">
        <f>SUM(D36:D42)</f>
        <v>5</v>
      </c>
      <c r="E43" s="46">
        <f t="shared" ref="E43:J43" si="4">SUM(E36:E42)</f>
        <v>1</v>
      </c>
      <c r="F43" s="43">
        <f t="shared" si="4"/>
        <v>0</v>
      </c>
      <c r="G43" s="43">
        <f t="shared" si="4"/>
        <v>1</v>
      </c>
      <c r="H43" s="43">
        <f t="shared" si="4"/>
        <v>0</v>
      </c>
      <c r="I43" s="43">
        <f t="shared" si="4"/>
        <v>0</v>
      </c>
      <c r="J43" s="43">
        <f t="shared" si="4"/>
        <v>3</v>
      </c>
      <c r="K43" s="47">
        <f>SUM(K36:K42)</f>
        <v>0</v>
      </c>
    </row>
    <row r="44" spans="1:13" x14ac:dyDescent="0.25">
      <c r="B44" s="9"/>
    </row>
    <row r="45" spans="1:13" x14ac:dyDescent="0.25">
      <c r="B45" s="9"/>
    </row>
    <row r="46" spans="1:13" ht="21" x14ac:dyDescent="0.35">
      <c r="A46" s="71" t="s">
        <v>30</v>
      </c>
      <c r="B46" s="72"/>
      <c r="C46" s="71"/>
      <c r="D46" s="73"/>
      <c r="E46" s="73"/>
      <c r="F46" s="73"/>
      <c r="G46" s="73"/>
      <c r="H46" s="73"/>
      <c r="I46" s="73"/>
      <c r="J46" s="73"/>
      <c r="K46" s="73"/>
      <c r="L46" s="74"/>
      <c r="M46" s="74"/>
    </row>
    <row r="47" spans="1:13" ht="14.25" customHeight="1" thickBot="1" x14ac:dyDescent="0.3">
      <c r="A47" s="75"/>
      <c r="B47" s="76"/>
    </row>
    <row r="48" spans="1:13" ht="14.25" customHeight="1" x14ac:dyDescent="0.25">
      <c r="A48" s="676" t="s">
        <v>31</v>
      </c>
      <c r="B48" s="678" t="s">
        <v>32</v>
      </c>
      <c r="C48" s="680" t="s">
        <v>5</v>
      </c>
      <c r="D48" s="682" t="s">
        <v>33</v>
      </c>
      <c r="E48" s="77" t="s">
        <v>7</v>
      </c>
      <c r="F48" s="78"/>
      <c r="G48" s="78"/>
      <c r="H48" s="78"/>
      <c r="I48" s="78"/>
      <c r="J48" s="78"/>
      <c r="K48" s="79"/>
    </row>
    <row r="49" spans="1:14" s="10" customFormat="1" ht="117" customHeight="1" x14ac:dyDescent="0.25">
      <c r="A49" s="677"/>
      <c r="B49" s="679"/>
      <c r="C49" s="681"/>
      <c r="D49" s="683"/>
      <c r="E49" s="80" t="s">
        <v>14</v>
      </c>
      <c r="F49" s="81" t="s">
        <v>15</v>
      </c>
      <c r="G49" s="81" t="s">
        <v>16</v>
      </c>
      <c r="H49" s="82" t="s">
        <v>17</v>
      </c>
      <c r="I49" s="82" t="s">
        <v>28</v>
      </c>
      <c r="J49" s="83" t="s">
        <v>19</v>
      </c>
      <c r="K49" s="84" t="s">
        <v>20</v>
      </c>
    </row>
    <row r="50" spans="1:14" ht="15" customHeight="1" x14ac:dyDescent="0.25">
      <c r="A50" s="630" t="s">
        <v>21</v>
      </c>
      <c r="B50" s="646"/>
      <c r="C50" s="29">
        <v>2014</v>
      </c>
      <c r="D50" s="85"/>
      <c r="E50" s="34"/>
      <c r="F50" s="31"/>
      <c r="G50" s="31"/>
      <c r="H50" s="31"/>
      <c r="I50" s="31"/>
      <c r="J50" s="31"/>
      <c r="K50" s="35"/>
    </row>
    <row r="51" spans="1:14" x14ac:dyDescent="0.25">
      <c r="A51" s="630"/>
      <c r="B51" s="646"/>
      <c r="C51" s="29">
        <v>2015</v>
      </c>
      <c r="D51" s="85"/>
      <c r="E51" s="34"/>
      <c r="F51" s="31"/>
      <c r="G51" s="31"/>
      <c r="H51" s="31"/>
      <c r="I51" s="31"/>
      <c r="J51" s="31"/>
      <c r="K51" s="35"/>
    </row>
    <row r="52" spans="1:14" x14ac:dyDescent="0.25">
      <c r="A52" s="630"/>
      <c r="B52" s="646"/>
      <c r="C52" s="29">
        <v>2016</v>
      </c>
      <c r="D52" s="85"/>
      <c r="E52" s="34"/>
      <c r="F52" s="31"/>
      <c r="G52" s="31"/>
      <c r="H52" s="31"/>
      <c r="I52" s="31"/>
      <c r="J52" s="31"/>
      <c r="K52" s="35"/>
    </row>
    <row r="53" spans="1:14" x14ac:dyDescent="0.25">
      <c r="A53" s="630"/>
      <c r="B53" s="646"/>
      <c r="C53" s="29">
        <v>2017</v>
      </c>
      <c r="D53" s="86"/>
      <c r="E53" s="39"/>
      <c r="F53" s="37"/>
      <c r="G53" s="37"/>
      <c r="H53" s="37"/>
      <c r="I53" s="37"/>
      <c r="J53" s="37"/>
      <c r="K53" s="40"/>
    </row>
    <row r="54" spans="1:14" x14ac:dyDescent="0.25">
      <c r="A54" s="630"/>
      <c r="B54" s="646"/>
      <c r="C54" s="29">
        <v>2018</v>
      </c>
      <c r="D54" s="85"/>
      <c r="E54" s="34"/>
      <c r="F54" s="31"/>
      <c r="G54" s="31"/>
      <c r="H54" s="31"/>
      <c r="I54" s="31"/>
      <c r="J54" s="31"/>
      <c r="K54" s="35"/>
    </row>
    <row r="55" spans="1:14" x14ac:dyDescent="0.25">
      <c r="A55" s="630"/>
      <c r="B55" s="646"/>
      <c r="C55" s="29">
        <v>2019</v>
      </c>
      <c r="D55" s="85"/>
      <c r="E55" s="34"/>
      <c r="F55" s="31"/>
      <c r="G55" s="31"/>
      <c r="H55" s="31"/>
      <c r="I55" s="31"/>
      <c r="J55" s="31"/>
      <c r="K55" s="35"/>
    </row>
    <row r="56" spans="1:14" x14ac:dyDescent="0.25">
      <c r="A56" s="630"/>
      <c r="B56" s="646"/>
      <c r="C56" s="29">
        <v>2020</v>
      </c>
      <c r="D56" s="85"/>
      <c r="E56" s="34"/>
      <c r="F56" s="31"/>
      <c r="G56" s="31"/>
      <c r="H56" s="31"/>
      <c r="I56" s="31"/>
      <c r="J56" s="31"/>
      <c r="K56" s="35"/>
    </row>
    <row r="57" spans="1:14" ht="94.9" customHeight="1" thickBot="1" x14ac:dyDescent="0.3">
      <c r="A57" s="647"/>
      <c r="B57" s="648"/>
      <c r="C57" s="41" t="s">
        <v>13</v>
      </c>
      <c r="D57" s="87">
        <f t="shared" ref="D57:I57" si="5">SUM(D50:D56)</f>
        <v>0</v>
      </c>
      <c r="E57" s="46">
        <f t="shared" si="5"/>
        <v>0</v>
      </c>
      <c r="F57" s="43">
        <f t="shared" si="5"/>
        <v>0</v>
      </c>
      <c r="G57" s="43">
        <f t="shared" si="5"/>
        <v>0</v>
      </c>
      <c r="H57" s="43">
        <f t="shared" si="5"/>
        <v>0</v>
      </c>
      <c r="I57" s="43">
        <f t="shared" si="5"/>
        <v>0</v>
      </c>
      <c r="J57" s="43">
        <f>SUM(J50:J56)</f>
        <v>0</v>
      </c>
      <c r="K57" s="47">
        <f>SUM(K50:K56)</f>
        <v>0</v>
      </c>
    </row>
    <row r="58" spans="1:14" x14ac:dyDescent="0.25">
      <c r="B58" s="9"/>
    </row>
    <row r="59" spans="1:14" ht="21" x14ac:dyDescent="0.35">
      <c r="A59" s="88" t="s">
        <v>34</v>
      </c>
      <c r="B59" s="89"/>
      <c r="C59" s="88"/>
      <c r="D59" s="90"/>
      <c r="E59" s="90"/>
      <c r="F59" s="90"/>
      <c r="G59" s="90"/>
      <c r="H59" s="90"/>
      <c r="I59" s="90"/>
      <c r="J59" s="90"/>
      <c r="K59" s="90"/>
      <c r="L59" s="90"/>
      <c r="M59" s="10"/>
    </row>
    <row r="60" spans="1:14" ht="15" customHeight="1" thickBot="1" x14ac:dyDescent="0.4">
      <c r="A60" s="91"/>
      <c r="B60" s="76"/>
      <c r="M60" s="10"/>
    </row>
    <row r="61" spans="1:14" s="10" customFormat="1" x14ac:dyDescent="0.25">
      <c r="A61" s="665" t="s">
        <v>35</v>
      </c>
      <c r="B61" s="657" t="s">
        <v>36</v>
      </c>
      <c r="C61" s="666" t="s">
        <v>5</v>
      </c>
      <c r="D61" s="92"/>
      <c r="E61" s="93"/>
      <c r="F61" s="94" t="s">
        <v>37</v>
      </c>
      <c r="G61" s="95"/>
      <c r="H61" s="95"/>
      <c r="I61" s="95"/>
      <c r="J61" s="95"/>
      <c r="K61" s="95"/>
      <c r="L61" s="96"/>
      <c r="N61" s="97"/>
    </row>
    <row r="62" spans="1:14" s="10" customFormat="1" ht="90" customHeight="1" x14ac:dyDescent="0.25">
      <c r="A62" s="656"/>
      <c r="B62" s="658"/>
      <c r="C62" s="667"/>
      <c r="D62" s="98" t="s">
        <v>38</v>
      </c>
      <c r="E62" s="99" t="s">
        <v>39</v>
      </c>
      <c r="F62" s="100" t="s">
        <v>14</v>
      </c>
      <c r="G62" s="101" t="s">
        <v>15</v>
      </c>
      <c r="H62" s="101" t="s">
        <v>16</v>
      </c>
      <c r="I62" s="102" t="s">
        <v>17</v>
      </c>
      <c r="J62" s="102" t="s">
        <v>28</v>
      </c>
      <c r="K62" s="103" t="s">
        <v>19</v>
      </c>
      <c r="L62" s="104" t="s">
        <v>20</v>
      </c>
    </row>
    <row r="63" spans="1:14" x14ac:dyDescent="0.25">
      <c r="A63" s="630" t="s">
        <v>139</v>
      </c>
      <c r="B63" s="646"/>
      <c r="C63" s="29">
        <v>2014</v>
      </c>
      <c r="D63" s="30"/>
      <c r="E63" s="31"/>
      <c r="F63" s="34"/>
      <c r="G63" s="31"/>
      <c r="H63" s="31"/>
      <c r="I63" s="31"/>
      <c r="J63" s="31"/>
      <c r="K63" s="31"/>
      <c r="L63" s="35"/>
      <c r="M63" s="10"/>
    </row>
    <row r="64" spans="1:14" x14ac:dyDescent="0.25">
      <c r="A64" s="630"/>
      <c r="B64" s="646"/>
      <c r="C64" s="29">
        <v>2015</v>
      </c>
      <c r="D64" s="30"/>
      <c r="E64" s="31"/>
      <c r="F64" s="34"/>
      <c r="G64" s="31"/>
      <c r="H64" s="31"/>
      <c r="I64" s="31"/>
      <c r="J64" s="31"/>
      <c r="K64" s="31"/>
      <c r="L64" s="35"/>
      <c r="M64" s="10"/>
    </row>
    <row r="65" spans="1:13" x14ac:dyDescent="0.25">
      <c r="A65" s="630"/>
      <c r="B65" s="646"/>
      <c r="C65" s="29">
        <v>2016</v>
      </c>
      <c r="D65" s="30"/>
      <c r="E65" s="31"/>
      <c r="F65" s="34"/>
      <c r="G65" s="31"/>
      <c r="H65" s="31"/>
      <c r="I65" s="31"/>
      <c r="J65" s="31"/>
      <c r="K65" s="31"/>
      <c r="L65" s="35"/>
      <c r="M65" s="10"/>
    </row>
    <row r="66" spans="1:13" x14ac:dyDescent="0.25">
      <c r="A66" s="630"/>
      <c r="B66" s="646"/>
      <c r="C66" s="29">
        <v>2017</v>
      </c>
      <c r="D66" s="36"/>
      <c r="E66" s="37"/>
      <c r="F66" s="39"/>
      <c r="G66" s="37"/>
      <c r="H66" s="37"/>
      <c r="I66" s="37"/>
      <c r="J66" s="37"/>
      <c r="K66" s="37"/>
      <c r="L66" s="40"/>
      <c r="M66" s="10"/>
    </row>
    <row r="67" spans="1:13" x14ac:dyDescent="0.25">
      <c r="A67" s="630"/>
      <c r="B67" s="646"/>
      <c r="C67" s="29">
        <v>2018</v>
      </c>
      <c r="D67" s="30"/>
      <c r="E67" s="31"/>
      <c r="F67" s="34"/>
      <c r="G67" s="31"/>
      <c r="H67" s="31"/>
      <c r="I67" s="31"/>
      <c r="J67" s="31"/>
      <c r="K67" s="31"/>
      <c r="L67" s="35"/>
      <c r="M67" s="10"/>
    </row>
    <row r="68" spans="1:13" x14ac:dyDescent="0.25">
      <c r="A68" s="630"/>
      <c r="B68" s="646"/>
      <c r="C68" s="29">
        <v>2019</v>
      </c>
      <c r="D68" s="30"/>
      <c r="E68" s="31"/>
      <c r="F68" s="34"/>
      <c r="G68" s="31"/>
      <c r="H68" s="31"/>
      <c r="I68" s="31"/>
      <c r="J68" s="31"/>
      <c r="K68" s="31"/>
      <c r="L68" s="35"/>
      <c r="M68" s="10"/>
    </row>
    <row r="69" spans="1:13" ht="16.5" customHeight="1" x14ac:dyDescent="0.25">
      <c r="A69" s="630"/>
      <c r="B69" s="646"/>
      <c r="C69" s="29">
        <v>2020</v>
      </c>
      <c r="D69" s="30">
        <v>1</v>
      </c>
      <c r="E69" s="31">
        <v>7</v>
      </c>
      <c r="F69" s="34"/>
      <c r="G69" s="31"/>
      <c r="H69" s="31"/>
      <c r="I69" s="31"/>
      <c r="J69" s="31"/>
      <c r="K69" s="31"/>
      <c r="L69" s="35">
        <v>1</v>
      </c>
      <c r="M69" s="10"/>
    </row>
    <row r="70" spans="1:13" ht="33" hidden="1" customHeight="1" x14ac:dyDescent="0.25">
      <c r="A70" s="647"/>
      <c r="B70" s="648"/>
      <c r="C70" s="41" t="s">
        <v>13</v>
      </c>
      <c r="D70" s="42">
        <f t="shared" ref="D70:K70" si="6">SUM(D63:D69)</f>
        <v>1</v>
      </c>
      <c r="E70" s="43">
        <f t="shared" si="6"/>
        <v>7</v>
      </c>
      <c r="F70" s="46">
        <f t="shared" si="6"/>
        <v>0</v>
      </c>
      <c r="G70" s="43">
        <f t="shared" si="6"/>
        <v>0</v>
      </c>
      <c r="H70" s="43">
        <f t="shared" si="6"/>
        <v>0</v>
      </c>
      <c r="I70" s="43">
        <f t="shared" si="6"/>
        <v>0</v>
      </c>
      <c r="J70" s="43">
        <f t="shared" si="6"/>
        <v>0</v>
      </c>
      <c r="K70" s="43">
        <f t="shared" si="6"/>
        <v>0</v>
      </c>
      <c r="L70" s="47">
        <f>SUM(L63:L69)</f>
        <v>1</v>
      </c>
      <c r="M70" s="10"/>
    </row>
    <row r="71" spans="1:13" ht="15.75" thickBot="1" x14ac:dyDescent="0.3">
      <c r="A71" s="105"/>
      <c r="B71" s="106"/>
      <c r="D71" s="48"/>
    </row>
    <row r="72" spans="1:13" s="10" customFormat="1" ht="18.95" customHeight="1" x14ac:dyDescent="0.25">
      <c r="A72" s="665" t="s">
        <v>40</v>
      </c>
      <c r="B72" s="657" t="s">
        <v>41</v>
      </c>
      <c r="C72" s="666" t="s">
        <v>5</v>
      </c>
      <c r="D72" s="663" t="s">
        <v>42</v>
      </c>
      <c r="E72" s="94" t="s">
        <v>43</v>
      </c>
      <c r="F72" s="95"/>
      <c r="G72" s="95"/>
      <c r="H72" s="95"/>
      <c r="I72" s="95"/>
      <c r="J72" s="95"/>
      <c r="K72" s="96"/>
      <c r="L72"/>
      <c r="M72" s="97"/>
    </row>
    <row r="73" spans="1:13" s="10" customFormat="1" ht="93.75" customHeight="1" x14ac:dyDescent="0.25">
      <c r="A73" s="656"/>
      <c r="B73" s="658"/>
      <c r="C73" s="667"/>
      <c r="D73" s="664"/>
      <c r="E73" s="100" t="s">
        <v>14</v>
      </c>
      <c r="F73" s="227" t="s">
        <v>15</v>
      </c>
      <c r="G73" s="101" t="s">
        <v>16</v>
      </c>
      <c r="H73" s="102" t="s">
        <v>17</v>
      </c>
      <c r="I73" s="102" t="s">
        <v>28</v>
      </c>
      <c r="J73" s="103" t="s">
        <v>19</v>
      </c>
      <c r="K73" s="104" t="s">
        <v>20</v>
      </c>
      <c r="L73"/>
    </row>
    <row r="74" spans="1:13" ht="15" customHeight="1" x14ac:dyDescent="0.25">
      <c r="A74" s="630" t="s">
        <v>21</v>
      </c>
      <c r="B74" s="646"/>
      <c r="C74" s="29">
        <v>2014</v>
      </c>
      <c r="D74" s="31"/>
      <c r="E74" s="34"/>
      <c r="F74" s="31"/>
      <c r="G74" s="31"/>
      <c r="H74" s="31"/>
      <c r="I74" s="31"/>
      <c r="J74" s="31"/>
      <c r="K74" s="35"/>
    </row>
    <row r="75" spans="1:13" x14ac:dyDescent="0.25">
      <c r="A75" s="630"/>
      <c r="B75" s="646"/>
      <c r="C75" s="29">
        <v>2015</v>
      </c>
      <c r="D75" s="31"/>
      <c r="E75" s="34"/>
      <c r="F75" s="31"/>
      <c r="G75" s="31"/>
      <c r="H75" s="31"/>
      <c r="I75" s="31"/>
      <c r="J75" s="31"/>
      <c r="K75" s="35"/>
    </row>
    <row r="76" spans="1:13" x14ac:dyDescent="0.25">
      <c r="A76" s="630"/>
      <c r="B76" s="646"/>
      <c r="C76" s="29">
        <v>2016</v>
      </c>
      <c r="D76" s="31"/>
      <c r="E76" s="34"/>
      <c r="F76" s="31"/>
      <c r="G76" s="31"/>
      <c r="H76" s="31"/>
      <c r="I76" s="31"/>
      <c r="J76" s="31"/>
      <c r="K76" s="35"/>
    </row>
    <row r="77" spans="1:13" x14ac:dyDescent="0.25">
      <c r="A77" s="630"/>
      <c r="B77" s="646"/>
      <c r="C77" s="29">
        <v>2017</v>
      </c>
      <c r="D77" s="37"/>
      <c r="E77" s="39"/>
      <c r="F77" s="37"/>
      <c r="G77" s="37"/>
      <c r="H77" s="37"/>
      <c r="I77" s="37"/>
      <c r="J77" s="37"/>
      <c r="K77" s="40"/>
    </row>
    <row r="78" spans="1:13" x14ac:dyDescent="0.25">
      <c r="A78" s="630"/>
      <c r="B78" s="646"/>
      <c r="C78" s="29">
        <v>2018</v>
      </c>
      <c r="D78" s="31"/>
      <c r="E78" s="34"/>
      <c r="F78" s="31"/>
      <c r="G78" s="31"/>
      <c r="H78" s="31"/>
      <c r="I78" s="31"/>
      <c r="J78" s="31"/>
      <c r="K78" s="35"/>
    </row>
    <row r="79" spans="1:13" x14ac:dyDescent="0.25">
      <c r="A79" s="630"/>
      <c r="B79" s="646"/>
      <c r="C79" s="29">
        <v>2019</v>
      </c>
      <c r="D79" s="31"/>
      <c r="E79" s="34"/>
      <c r="F79" s="31"/>
      <c r="G79" s="31"/>
      <c r="H79" s="31"/>
      <c r="I79" s="31"/>
      <c r="J79" s="31"/>
      <c r="K79" s="35"/>
    </row>
    <row r="80" spans="1:13" x14ac:dyDescent="0.25">
      <c r="A80" s="630"/>
      <c r="B80" s="646"/>
      <c r="C80" s="29">
        <v>2020</v>
      </c>
      <c r="D80" s="31"/>
      <c r="E80" s="34"/>
      <c r="F80" s="31"/>
      <c r="G80" s="31"/>
      <c r="H80" s="31"/>
      <c r="I80" s="31"/>
      <c r="J80" s="31"/>
      <c r="K80" s="35"/>
    </row>
    <row r="81" spans="1:14" ht="42" customHeight="1" thickBot="1" x14ac:dyDescent="0.3">
      <c r="A81" s="647"/>
      <c r="B81" s="648"/>
      <c r="C81" s="41" t="s">
        <v>13</v>
      </c>
      <c r="D81" s="43">
        <f t="shared" ref="D81:J81" si="7">SUM(D74:D80)</f>
        <v>0</v>
      </c>
      <c r="E81" s="46">
        <f t="shared" si="7"/>
        <v>0</v>
      </c>
      <c r="F81" s="43">
        <f t="shared" si="7"/>
        <v>0</v>
      </c>
      <c r="G81" s="43">
        <f t="shared" si="7"/>
        <v>0</v>
      </c>
      <c r="H81" s="43">
        <f t="shared" si="7"/>
        <v>0</v>
      </c>
      <c r="I81" s="43">
        <f t="shared" si="7"/>
        <v>0</v>
      </c>
      <c r="J81" s="43">
        <f t="shared" si="7"/>
        <v>0</v>
      </c>
      <c r="K81" s="47">
        <f>SUM(K74:K80)</f>
        <v>0</v>
      </c>
    </row>
    <row r="82" spans="1:14" ht="15" customHeight="1" thickBot="1" x14ac:dyDescent="0.4">
      <c r="A82" s="91"/>
      <c r="B82" s="76"/>
    </row>
    <row r="83" spans="1:14" ht="24.95" customHeight="1" x14ac:dyDescent="0.25">
      <c r="A83" s="665" t="s">
        <v>44</v>
      </c>
      <c r="B83" s="657" t="s">
        <v>41</v>
      </c>
      <c r="C83" s="666" t="s">
        <v>5</v>
      </c>
      <c r="D83" s="668" t="s">
        <v>45</v>
      </c>
      <c r="E83" s="94" t="s">
        <v>46</v>
      </c>
      <c r="F83" s="95"/>
      <c r="G83" s="95"/>
      <c r="H83" s="95"/>
      <c r="I83" s="95"/>
      <c r="J83" s="95"/>
      <c r="K83" s="96"/>
      <c r="L83" s="10"/>
    </row>
    <row r="84" spans="1:14" s="10" customFormat="1" ht="93.75" customHeight="1" x14ac:dyDescent="0.25">
      <c r="A84" s="656"/>
      <c r="B84" s="658"/>
      <c r="C84" s="667"/>
      <c r="D84" s="669"/>
      <c r="E84" s="100" t="s">
        <v>14</v>
      </c>
      <c r="F84" s="101" t="s">
        <v>15</v>
      </c>
      <c r="G84" s="101" t="s">
        <v>16</v>
      </c>
      <c r="H84" s="102" t="s">
        <v>17</v>
      </c>
      <c r="I84" s="102" t="s">
        <v>28</v>
      </c>
      <c r="J84" s="103" t="s">
        <v>19</v>
      </c>
      <c r="K84" s="104" t="s">
        <v>20</v>
      </c>
      <c r="L84"/>
    </row>
    <row r="85" spans="1:14" s="10" customFormat="1" ht="18" customHeight="1" x14ac:dyDescent="0.25">
      <c r="A85" s="630" t="s">
        <v>21</v>
      </c>
      <c r="B85" s="646"/>
      <c r="C85" s="29">
        <v>2014</v>
      </c>
      <c r="D85" s="31"/>
      <c r="E85" s="34"/>
      <c r="F85" s="31"/>
      <c r="G85" s="31"/>
      <c r="H85" s="31"/>
      <c r="I85" s="31"/>
      <c r="J85" s="31"/>
      <c r="K85" s="35"/>
      <c r="L85"/>
    </row>
    <row r="86" spans="1:14" ht="15.95" customHeight="1" x14ac:dyDescent="0.25">
      <c r="A86" s="630"/>
      <c r="B86" s="646"/>
      <c r="C86" s="29">
        <v>2015</v>
      </c>
      <c r="D86" s="31"/>
      <c r="E86" s="34"/>
      <c r="F86" s="31"/>
      <c r="G86" s="31"/>
      <c r="H86" s="31"/>
      <c r="I86" s="31"/>
      <c r="J86" s="31"/>
      <c r="K86" s="35"/>
    </row>
    <row r="87" spans="1:14" x14ac:dyDescent="0.25">
      <c r="A87" s="630"/>
      <c r="B87" s="646"/>
      <c r="C87" s="29">
        <v>2016</v>
      </c>
      <c r="D87" s="31"/>
      <c r="E87" s="34"/>
      <c r="F87" s="31"/>
      <c r="G87" s="31"/>
      <c r="H87" s="31"/>
      <c r="I87" s="31"/>
      <c r="J87" s="31"/>
      <c r="K87" s="35"/>
    </row>
    <row r="88" spans="1:14" x14ac:dyDescent="0.25">
      <c r="A88" s="630"/>
      <c r="B88" s="646"/>
      <c r="C88" s="29">
        <v>2017</v>
      </c>
      <c r="D88" s="37"/>
      <c r="E88" s="39"/>
      <c r="F88" s="37"/>
      <c r="G88" s="37"/>
      <c r="H88" s="37"/>
      <c r="I88" s="37"/>
      <c r="J88" s="37"/>
      <c r="K88" s="40"/>
    </row>
    <row r="89" spans="1:14" x14ac:dyDescent="0.25">
      <c r="A89" s="630"/>
      <c r="B89" s="646"/>
      <c r="C89" s="29">
        <v>2018</v>
      </c>
      <c r="D89" s="31"/>
      <c r="E89" s="34"/>
      <c r="F89" s="31"/>
      <c r="G89" s="31"/>
      <c r="H89" s="31"/>
      <c r="I89" s="31"/>
      <c r="J89" s="31"/>
      <c r="K89" s="35"/>
      <c r="L89" s="10"/>
    </row>
    <row r="90" spans="1:14" x14ac:dyDescent="0.25">
      <c r="A90" s="630"/>
      <c r="B90" s="646"/>
      <c r="C90" s="29">
        <v>2019</v>
      </c>
      <c r="D90" s="31"/>
      <c r="E90" s="34"/>
      <c r="F90" s="31"/>
      <c r="G90" s="31"/>
      <c r="H90" s="31"/>
      <c r="I90" s="31"/>
      <c r="J90" s="31"/>
      <c r="K90" s="35"/>
    </row>
    <row r="91" spans="1:14" x14ac:dyDescent="0.25">
      <c r="A91" s="630"/>
      <c r="B91" s="646"/>
      <c r="C91" s="29">
        <v>2020</v>
      </c>
      <c r="D91" s="31"/>
      <c r="E91" s="34"/>
      <c r="F91" s="31"/>
      <c r="G91" s="31"/>
      <c r="H91" s="31"/>
      <c r="I91" s="31"/>
      <c r="J91" s="31"/>
      <c r="K91" s="35"/>
    </row>
    <row r="92" spans="1:14" ht="18.95" customHeight="1" thickBot="1" x14ac:dyDescent="0.3">
      <c r="A92" s="647"/>
      <c r="B92" s="648"/>
      <c r="C92" s="41" t="s">
        <v>13</v>
      </c>
      <c r="D92" s="43">
        <f t="shared" ref="D92:J92" si="8">SUM(D85:D91)</f>
        <v>0</v>
      </c>
      <c r="E92" s="46">
        <f t="shared" si="8"/>
        <v>0</v>
      </c>
      <c r="F92" s="43">
        <f t="shared" si="8"/>
        <v>0</v>
      </c>
      <c r="G92" s="43">
        <f t="shared" si="8"/>
        <v>0</v>
      </c>
      <c r="H92" s="43">
        <f t="shared" si="8"/>
        <v>0</v>
      </c>
      <c r="I92" s="43">
        <f t="shared" si="8"/>
        <v>0</v>
      </c>
      <c r="J92" s="43">
        <f t="shared" si="8"/>
        <v>0</v>
      </c>
      <c r="K92" s="47">
        <f>SUM(K85:K91)</f>
        <v>0</v>
      </c>
    </row>
    <row r="93" spans="1:14" ht="18.75" customHeight="1" thickBot="1" x14ac:dyDescent="0.4">
      <c r="A93" s="91"/>
      <c r="B93" s="76"/>
    </row>
    <row r="94" spans="1:14" x14ac:dyDescent="0.25">
      <c r="A94" s="655" t="s">
        <v>47</v>
      </c>
      <c r="B94" s="657" t="s">
        <v>48</v>
      </c>
      <c r="C94" s="256" t="s">
        <v>5</v>
      </c>
      <c r="D94" s="108" t="s">
        <v>49</v>
      </c>
      <c r="E94" s="109"/>
      <c r="F94" s="109"/>
      <c r="G94" s="110"/>
      <c r="H94" s="10"/>
      <c r="I94" s="10"/>
      <c r="J94" s="10"/>
      <c r="K94" s="10"/>
    </row>
    <row r="95" spans="1:14" ht="64.5" x14ac:dyDescent="0.25">
      <c r="A95" s="656"/>
      <c r="B95" s="658"/>
      <c r="C95" s="257"/>
      <c r="D95" s="98" t="s">
        <v>50</v>
      </c>
      <c r="E95" s="99" t="s">
        <v>51</v>
      </c>
      <c r="F95" s="99" t="s">
        <v>52</v>
      </c>
      <c r="G95" s="112" t="s">
        <v>13</v>
      </c>
      <c r="H95" s="10"/>
      <c r="I95" s="10"/>
      <c r="J95" s="10"/>
      <c r="K95" s="10"/>
      <c r="L95" s="10"/>
      <c r="M95" s="10"/>
      <c r="N95" s="10"/>
    </row>
    <row r="96" spans="1:14" s="10" customFormat="1" ht="26.25" customHeight="1" x14ac:dyDescent="0.25">
      <c r="A96" s="630" t="s">
        <v>21</v>
      </c>
      <c r="B96" s="646"/>
      <c r="C96" s="29">
        <v>2015</v>
      </c>
      <c r="D96" s="30"/>
      <c r="E96" s="31"/>
      <c r="F96" s="31"/>
      <c r="G96" s="33">
        <f t="shared" ref="G96:G101" si="9">SUM(D96:F96)</f>
        <v>0</v>
      </c>
      <c r="H96"/>
      <c r="I96"/>
      <c r="J96"/>
      <c r="K96"/>
    </row>
    <row r="97" spans="1:14" s="10" customFormat="1" ht="16.5" customHeight="1" x14ac:dyDescent="0.25">
      <c r="A97" s="630"/>
      <c r="B97" s="646"/>
      <c r="C97" s="29">
        <v>2016</v>
      </c>
      <c r="D97" s="30"/>
      <c r="E97" s="31"/>
      <c r="F97" s="31"/>
      <c r="G97" s="33">
        <f t="shared" si="9"/>
        <v>0</v>
      </c>
      <c r="H97"/>
      <c r="I97"/>
      <c r="J97"/>
      <c r="K97"/>
      <c r="L97"/>
      <c r="M97"/>
      <c r="N97"/>
    </row>
    <row r="98" spans="1:14" x14ac:dyDescent="0.25">
      <c r="A98" s="630"/>
      <c r="B98" s="646"/>
      <c r="C98" s="29">
        <v>2017</v>
      </c>
      <c r="D98" s="36"/>
      <c r="E98" s="37"/>
      <c r="F98" s="37"/>
      <c r="G98" s="33">
        <f t="shared" si="9"/>
        <v>0</v>
      </c>
    </row>
    <row r="99" spans="1:14" x14ac:dyDescent="0.25">
      <c r="A99" s="630"/>
      <c r="B99" s="646"/>
      <c r="C99" s="29">
        <v>2018</v>
      </c>
      <c r="D99" s="30"/>
      <c r="E99" s="31"/>
      <c r="F99" s="31"/>
      <c r="G99" s="33">
        <f t="shared" si="9"/>
        <v>0</v>
      </c>
    </row>
    <row r="100" spans="1:14" x14ac:dyDescent="0.25">
      <c r="A100" s="630"/>
      <c r="B100" s="646"/>
      <c r="C100" s="29">
        <v>2019</v>
      </c>
      <c r="D100" s="30"/>
      <c r="E100" s="31"/>
      <c r="F100" s="31"/>
      <c r="G100" s="33">
        <f t="shared" si="9"/>
        <v>0</v>
      </c>
    </row>
    <row r="101" spans="1:14" x14ac:dyDescent="0.25">
      <c r="A101" s="630"/>
      <c r="B101" s="646"/>
      <c r="C101" s="29">
        <v>2020</v>
      </c>
      <c r="D101" s="30"/>
      <c r="E101" s="31"/>
      <c r="F101" s="31"/>
      <c r="G101" s="33">
        <f t="shared" si="9"/>
        <v>0</v>
      </c>
    </row>
    <row r="102" spans="1:14" ht="15.75" thickBot="1" x14ac:dyDescent="0.3">
      <c r="A102" s="647"/>
      <c r="B102" s="648"/>
      <c r="C102" s="41" t="s">
        <v>13</v>
      </c>
      <c r="D102" s="42">
        <f>SUM(D96:D101)</f>
        <v>0</v>
      </c>
      <c r="E102" s="43">
        <f>SUM(E96:E101)</f>
        <v>0</v>
      </c>
      <c r="F102" s="43">
        <f>SUM(F96:F101)</f>
        <v>0</v>
      </c>
      <c r="G102" s="113">
        <f>SUM(G95:G101)</f>
        <v>0</v>
      </c>
    </row>
    <row r="103" spans="1:14" x14ac:dyDescent="0.25">
      <c r="A103" s="106"/>
      <c r="B103" s="114"/>
      <c r="C103" s="48"/>
      <c r="D103" s="48"/>
      <c r="J103" s="75"/>
    </row>
    <row r="104" spans="1:14" ht="21" x14ac:dyDescent="0.35">
      <c r="A104" s="115" t="s">
        <v>53</v>
      </c>
      <c r="B104" s="116"/>
      <c r="C104" s="115"/>
      <c r="D104" s="117"/>
      <c r="E104" s="117"/>
      <c r="F104" s="117"/>
      <c r="G104" s="117"/>
      <c r="H104" s="117"/>
      <c r="I104" s="117"/>
      <c r="J104" s="117"/>
      <c r="K104" s="117"/>
      <c r="L104" s="117"/>
    </row>
    <row r="105" spans="1:14" ht="15.75" thickBot="1" x14ac:dyDescent="0.3">
      <c r="B105" s="9"/>
    </row>
    <row r="106" spans="1:14" s="10" customFormat="1" ht="47.25" customHeight="1" x14ac:dyDescent="0.25">
      <c r="A106" s="659" t="s">
        <v>54</v>
      </c>
      <c r="B106" s="661" t="s">
        <v>55</v>
      </c>
      <c r="C106" s="644" t="s">
        <v>5</v>
      </c>
      <c r="D106" s="118" t="s">
        <v>56</v>
      </c>
      <c r="E106" s="118"/>
      <c r="F106" s="119"/>
      <c r="G106" s="119"/>
      <c r="H106" s="120" t="s">
        <v>57</v>
      </c>
      <c r="I106" s="118"/>
      <c r="J106" s="121"/>
    </row>
    <row r="107" spans="1:14" s="10" customFormat="1" ht="87.75" customHeight="1" x14ac:dyDescent="0.25">
      <c r="A107" s="660"/>
      <c r="B107" s="662"/>
      <c r="C107" s="645"/>
      <c r="D107" s="122" t="s">
        <v>58</v>
      </c>
      <c r="E107" s="123" t="s">
        <v>59</v>
      </c>
      <c r="F107" s="124" t="s">
        <v>60</v>
      </c>
      <c r="G107" s="125" t="s">
        <v>61</v>
      </c>
      <c r="H107" s="122" t="s">
        <v>62</v>
      </c>
      <c r="I107" s="123" t="s">
        <v>63</v>
      </c>
      <c r="J107" s="126" t="s">
        <v>64</v>
      </c>
    </row>
    <row r="108" spans="1:14" x14ac:dyDescent="0.25">
      <c r="A108" s="630" t="s">
        <v>21</v>
      </c>
      <c r="B108" s="646"/>
      <c r="C108" s="127">
        <v>2014</v>
      </c>
      <c r="D108" s="30"/>
      <c r="E108" s="31"/>
      <c r="F108" s="128"/>
      <c r="G108" s="129">
        <f>SUM(D108:F108)</f>
        <v>0</v>
      </c>
      <c r="H108" s="30"/>
      <c r="I108" s="31"/>
      <c r="J108" s="35"/>
    </row>
    <row r="109" spans="1:14" x14ac:dyDescent="0.25">
      <c r="A109" s="630"/>
      <c r="B109" s="646"/>
      <c r="C109" s="127">
        <v>2015</v>
      </c>
      <c r="D109" s="30"/>
      <c r="E109" s="31"/>
      <c r="F109" s="128"/>
      <c r="G109" s="129">
        <f t="shared" ref="G109:G114" si="10">SUM(D109:F109)</f>
        <v>0</v>
      </c>
      <c r="H109" s="30"/>
      <c r="I109" s="31"/>
      <c r="J109" s="35"/>
    </row>
    <row r="110" spans="1:14" x14ac:dyDescent="0.25">
      <c r="A110" s="630"/>
      <c r="B110" s="646"/>
      <c r="C110" s="127">
        <v>2016</v>
      </c>
      <c r="D110" s="30"/>
      <c r="E110" s="31"/>
      <c r="F110" s="128"/>
      <c r="G110" s="129">
        <f t="shared" si="10"/>
        <v>0</v>
      </c>
      <c r="H110" s="30"/>
      <c r="I110" s="31"/>
      <c r="J110" s="35"/>
    </row>
    <row r="111" spans="1:14" x14ac:dyDescent="0.25">
      <c r="A111" s="630"/>
      <c r="B111" s="646"/>
      <c r="C111" s="127">
        <v>2017</v>
      </c>
      <c r="D111" s="36"/>
      <c r="E111" s="37"/>
      <c r="F111" s="130"/>
      <c r="G111" s="129">
        <f t="shared" si="10"/>
        <v>0</v>
      </c>
      <c r="H111" s="131"/>
      <c r="I111" s="132"/>
      <c r="J111" s="133"/>
    </row>
    <row r="112" spans="1:14" x14ac:dyDescent="0.25">
      <c r="A112" s="630"/>
      <c r="B112" s="646"/>
      <c r="C112" s="127">
        <v>2018</v>
      </c>
      <c r="D112" s="30"/>
      <c r="E112" s="31"/>
      <c r="F112" s="128"/>
      <c r="G112" s="129">
        <f t="shared" si="10"/>
        <v>0</v>
      </c>
      <c r="H112" s="30"/>
      <c r="I112" s="31"/>
      <c r="J112" s="35"/>
    </row>
    <row r="113" spans="1:19" x14ac:dyDescent="0.25">
      <c r="A113" s="630"/>
      <c r="B113" s="646"/>
      <c r="C113" s="127">
        <v>2019</v>
      </c>
      <c r="D113" s="30"/>
      <c r="E113" s="31"/>
      <c r="F113" s="128"/>
      <c r="G113" s="129">
        <f t="shared" si="10"/>
        <v>0</v>
      </c>
      <c r="H113" s="30"/>
      <c r="I113" s="31"/>
      <c r="J113" s="35"/>
    </row>
    <row r="114" spans="1:19" x14ac:dyDescent="0.25">
      <c r="A114" s="630"/>
      <c r="B114" s="646"/>
      <c r="C114" s="127">
        <v>2020</v>
      </c>
      <c r="D114" s="30"/>
      <c r="E114" s="31"/>
      <c r="F114" s="128"/>
      <c r="G114" s="129">
        <f t="shared" si="10"/>
        <v>0</v>
      </c>
      <c r="H114" s="30"/>
      <c r="I114" s="31"/>
      <c r="J114" s="35"/>
    </row>
    <row r="115" spans="1:19" ht="30.6" customHeight="1" thickBot="1" x14ac:dyDescent="0.3">
      <c r="A115" s="647"/>
      <c r="B115" s="648"/>
      <c r="C115" s="134" t="s">
        <v>13</v>
      </c>
      <c r="D115" s="42">
        <f t="shared" ref="D115:J115" si="11">SUM(D108:D114)</f>
        <v>0</v>
      </c>
      <c r="E115" s="43">
        <f t="shared" si="11"/>
        <v>0</v>
      </c>
      <c r="F115" s="135">
        <f t="shared" si="11"/>
        <v>0</v>
      </c>
      <c r="G115" s="135">
        <f t="shared" si="11"/>
        <v>0</v>
      </c>
      <c r="H115" s="42">
        <f t="shared" si="11"/>
        <v>0</v>
      </c>
      <c r="I115" s="43">
        <f t="shared" si="11"/>
        <v>0</v>
      </c>
      <c r="J115" s="136">
        <f t="shared" si="11"/>
        <v>0</v>
      </c>
    </row>
    <row r="116" spans="1:19" ht="17.100000000000001" customHeight="1" thickBot="1" x14ac:dyDescent="0.3">
      <c r="A116" s="137"/>
      <c r="B116" s="114"/>
      <c r="C116" s="138"/>
      <c r="D116" s="139"/>
      <c r="H116" s="140"/>
      <c r="K116" s="75"/>
    </row>
    <row r="117" spans="1:19" s="10" customFormat="1" ht="78" customHeight="1" x14ac:dyDescent="0.3">
      <c r="A117" s="141" t="s">
        <v>65</v>
      </c>
      <c r="B117" s="255" t="s">
        <v>36</v>
      </c>
      <c r="C117" s="143" t="s">
        <v>5</v>
      </c>
      <c r="D117" s="144" t="s">
        <v>66</v>
      </c>
      <c r="E117" s="145" t="s">
        <v>67</v>
      </c>
      <c r="F117" s="145" t="s">
        <v>68</v>
      </c>
      <c r="G117" s="145" t="s">
        <v>69</v>
      </c>
      <c r="H117" s="145" t="s">
        <v>70</v>
      </c>
      <c r="I117" s="146" t="s">
        <v>71</v>
      </c>
      <c r="J117" s="147" t="s">
        <v>72</v>
      </c>
      <c r="K117" s="147" t="s">
        <v>73</v>
      </c>
    </row>
    <row r="118" spans="1:19" x14ac:dyDescent="0.25">
      <c r="A118" s="630" t="s">
        <v>21</v>
      </c>
      <c r="B118" s="646"/>
      <c r="C118" s="29">
        <v>2014</v>
      </c>
      <c r="D118" s="34"/>
      <c r="E118" s="31"/>
      <c r="F118" s="31"/>
      <c r="G118" s="31"/>
      <c r="H118" s="31"/>
      <c r="I118" s="35"/>
      <c r="J118" s="148">
        <f t="shared" ref="J118:K124" si="12">D118+F118+H118</f>
        <v>0</v>
      </c>
      <c r="K118" s="148">
        <f t="shared" si="12"/>
        <v>0</v>
      </c>
    </row>
    <row r="119" spans="1:19" x14ac:dyDescent="0.25">
      <c r="A119" s="630"/>
      <c r="B119" s="646"/>
      <c r="C119" s="29">
        <v>2015</v>
      </c>
      <c r="D119" s="34"/>
      <c r="E119" s="31"/>
      <c r="F119" s="31"/>
      <c r="G119" s="31"/>
      <c r="H119" s="31"/>
      <c r="I119" s="35"/>
      <c r="J119" s="148">
        <f t="shared" si="12"/>
        <v>0</v>
      </c>
      <c r="K119" s="148">
        <f t="shared" si="12"/>
        <v>0</v>
      </c>
    </row>
    <row r="120" spans="1:19" x14ac:dyDescent="0.25">
      <c r="A120" s="630"/>
      <c r="B120" s="646"/>
      <c r="C120" s="29">
        <v>2016</v>
      </c>
      <c r="D120" s="34"/>
      <c r="E120" s="31"/>
      <c r="F120" s="31"/>
      <c r="G120" s="31"/>
      <c r="H120" s="31"/>
      <c r="I120" s="35"/>
      <c r="J120" s="148">
        <f t="shared" si="12"/>
        <v>0</v>
      </c>
      <c r="K120" s="148">
        <f t="shared" si="12"/>
        <v>0</v>
      </c>
    </row>
    <row r="121" spans="1:19" x14ac:dyDescent="0.25">
      <c r="A121" s="630"/>
      <c r="B121" s="646"/>
      <c r="C121" s="29">
        <v>2017</v>
      </c>
      <c r="D121" s="39"/>
      <c r="E121" s="37"/>
      <c r="F121" s="37"/>
      <c r="G121" s="37"/>
      <c r="H121" s="37"/>
      <c r="I121" s="40"/>
      <c r="J121" s="148">
        <f t="shared" si="12"/>
        <v>0</v>
      </c>
      <c r="K121" s="148">
        <f t="shared" si="12"/>
        <v>0</v>
      </c>
    </row>
    <row r="122" spans="1:19" x14ac:dyDescent="0.25">
      <c r="A122" s="630"/>
      <c r="B122" s="646"/>
      <c r="C122" s="29">
        <v>2018</v>
      </c>
      <c r="D122" s="34"/>
      <c r="E122" s="31"/>
      <c r="F122" s="31"/>
      <c r="G122" s="31"/>
      <c r="H122" s="31"/>
      <c r="I122" s="35"/>
      <c r="J122" s="148">
        <f t="shared" si="12"/>
        <v>0</v>
      </c>
      <c r="K122" s="148">
        <f t="shared" si="12"/>
        <v>0</v>
      </c>
    </row>
    <row r="123" spans="1:19" x14ac:dyDescent="0.25">
      <c r="A123" s="630"/>
      <c r="B123" s="646"/>
      <c r="C123" s="29">
        <v>2019</v>
      </c>
      <c r="D123" s="34"/>
      <c r="E123" s="31"/>
      <c r="F123" s="31"/>
      <c r="G123" s="31"/>
      <c r="H123" s="31"/>
      <c r="I123" s="35"/>
      <c r="J123" s="148">
        <f t="shared" si="12"/>
        <v>0</v>
      </c>
      <c r="K123" s="148">
        <f t="shared" si="12"/>
        <v>0</v>
      </c>
    </row>
    <row r="124" spans="1:19" x14ac:dyDescent="0.25">
      <c r="A124" s="630"/>
      <c r="B124" s="646"/>
      <c r="C124" s="29">
        <v>2020</v>
      </c>
      <c r="D124" s="34"/>
      <c r="E124" s="31"/>
      <c r="F124" s="31"/>
      <c r="G124" s="31"/>
      <c r="H124" s="31"/>
      <c r="I124" s="35"/>
      <c r="J124" s="148">
        <f t="shared" si="12"/>
        <v>0</v>
      </c>
      <c r="K124" s="148">
        <f t="shared" si="12"/>
        <v>0</v>
      </c>
    </row>
    <row r="125" spans="1:19" ht="51" customHeight="1" thickBot="1" x14ac:dyDescent="0.3">
      <c r="A125" s="647"/>
      <c r="B125" s="648"/>
      <c r="C125" s="41" t="s">
        <v>13</v>
      </c>
      <c r="D125" s="43">
        <f t="shared" ref="D125" si="13">SUM(D118:D124)</f>
        <v>0</v>
      </c>
      <c r="E125" s="43">
        <f>SUM(E118:E124)</f>
        <v>0</v>
      </c>
      <c r="F125" s="43">
        <f t="shared" ref="F125:I125" si="14">SUM(F118:F124)</f>
        <v>0</v>
      </c>
      <c r="G125" s="43">
        <f t="shared" si="14"/>
        <v>0</v>
      </c>
      <c r="H125" s="43">
        <f t="shared" si="14"/>
        <v>0</v>
      </c>
      <c r="I125" s="43">
        <f t="shared" si="14"/>
        <v>0</v>
      </c>
      <c r="J125" s="47">
        <f>SUM(J118:J124)</f>
        <v>0</v>
      </c>
      <c r="K125" s="47">
        <f>SUM(K118:K124)</f>
        <v>0</v>
      </c>
    </row>
    <row r="126" spans="1:19" ht="18.95" customHeight="1" x14ac:dyDescent="0.25">
      <c r="A126" s="149"/>
      <c r="B126" s="114"/>
      <c r="C126" s="48"/>
      <c r="D126" s="48"/>
      <c r="S126" s="75"/>
    </row>
    <row r="127" spans="1:19" ht="21" x14ac:dyDescent="0.35">
      <c r="A127" s="150" t="s">
        <v>74</v>
      </c>
      <c r="B127" s="151"/>
      <c r="C127" s="150"/>
      <c r="D127" s="152"/>
      <c r="E127" s="152"/>
      <c r="F127" s="152"/>
      <c r="G127" s="152"/>
      <c r="H127" s="152"/>
      <c r="I127" s="152"/>
      <c r="J127" s="152"/>
      <c r="K127" s="152"/>
      <c r="L127" s="152"/>
      <c r="M127" s="152"/>
      <c r="N127" s="152"/>
      <c r="O127" s="152"/>
    </row>
    <row r="128" spans="1:19" ht="21.75" thickBot="1" x14ac:dyDescent="0.4">
      <c r="A128" s="91"/>
      <c r="B128" s="76"/>
    </row>
    <row r="129" spans="1:15" s="10" customFormat="1" ht="27" customHeight="1" x14ac:dyDescent="0.25">
      <c r="A129" s="649" t="s">
        <v>75</v>
      </c>
      <c r="B129" s="651" t="s">
        <v>36</v>
      </c>
      <c r="C129" s="653" t="s">
        <v>76</v>
      </c>
      <c r="D129" s="153" t="s">
        <v>77</v>
      </c>
      <c r="E129" s="154"/>
      <c r="F129" s="154"/>
      <c r="G129" s="155"/>
      <c r="H129" s="156"/>
      <c r="I129" s="627" t="s">
        <v>7</v>
      </c>
      <c r="J129" s="628"/>
      <c r="K129" s="628"/>
      <c r="L129" s="628"/>
      <c r="M129" s="628"/>
      <c r="N129" s="628"/>
      <c r="O129" s="629"/>
    </row>
    <row r="130" spans="1:15" s="10" customFormat="1" ht="110.25" customHeight="1" x14ac:dyDescent="0.25">
      <c r="A130" s="650"/>
      <c r="B130" s="652"/>
      <c r="C130" s="654"/>
      <c r="D130" s="157" t="s">
        <v>78</v>
      </c>
      <c r="E130" s="158" t="s">
        <v>79</v>
      </c>
      <c r="F130" s="158" t="s">
        <v>80</v>
      </c>
      <c r="G130" s="159" t="s">
        <v>81</v>
      </c>
      <c r="H130" s="160" t="s">
        <v>82</v>
      </c>
      <c r="I130" s="161" t="s">
        <v>14</v>
      </c>
      <c r="J130" s="161" t="s">
        <v>15</v>
      </c>
      <c r="K130" s="158" t="s">
        <v>16</v>
      </c>
      <c r="L130" s="157" t="s">
        <v>17</v>
      </c>
      <c r="M130" s="157" t="s">
        <v>28</v>
      </c>
      <c r="N130" s="158" t="s">
        <v>19</v>
      </c>
      <c r="O130" s="162" t="s">
        <v>20</v>
      </c>
    </row>
    <row r="131" spans="1:15" ht="15" customHeight="1" x14ac:dyDescent="0.25">
      <c r="A131" s="632" t="s">
        <v>21</v>
      </c>
      <c r="B131" s="631"/>
      <c r="C131" s="29">
        <v>2014</v>
      </c>
      <c r="D131" s="30"/>
      <c r="E131" s="31"/>
      <c r="F131" s="31"/>
      <c r="G131" s="129">
        <f>SUM(D131:F131)</f>
        <v>0</v>
      </c>
      <c r="H131" s="85"/>
      <c r="I131" s="34"/>
      <c r="J131" s="31"/>
      <c r="K131" s="31"/>
      <c r="L131" s="31"/>
      <c r="M131" s="31"/>
      <c r="N131" s="31"/>
      <c r="O131" s="35"/>
    </row>
    <row r="132" spans="1:15" x14ac:dyDescent="0.25">
      <c r="A132" s="632"/>
      <c r="B132" s="631"/>
      <c r="C132" s="29">
        <v>2015</v>
      </c>
      <c r="D132" s="30"/>
      <c r="E132" s="31"/>
      <c r="F132" s="31"/>
      <c r="G132" s="129">
        <f t="shared" ref="G132:G137" si="15">SUM(D132:F132)</f>
        <v>0</v>
      </c>
      <c r="H132" s="85"/>
      <c r="I132" s="34"/>
      <c r="J132" s="31"/>
      <c r="K132" s="31"/>
      <c r="L132" s="31"/>
      <c r="M132" s="31"/>
      <c r="N132" s="31"/>
      <c r="O132" s="35"/>
    </row>
    <row r="133" spans="1:15" x14ac:dyDescent="0.25">
      <c r="A133" s="632"/>
      <c r="B133" s="631"/>
      <c r="C133" s="29">
        <v>2016</v>
      </c>
      <c r="D133" s="30"/>
      <c r="E133" s="31"/>
      <c r="F133" s="31"/>
      <c r="G133" s="129">
        <f t="shared" si="15"/>
        <v>0</v>
      </c>
      <c r="H133" s="85"/>
      <c r="I133" s="34"/>
      <c r="J133" s="31"/>
      <c r="K133" s="31"/>
      <c r="L133" s="31"/>
      <c r="M133" s="31"/>
      <c r="N133" s="31"/>
      <c r="O133" s="35"/>
    </row>
    <row r="134" spans="1:15" x14ac:dyDescent="0.25">
      <c r="A134" s="632"/>
      <c r="B134" s="631"/>
      <c r="C134" s="29">
        <v>2017</v>
      </c>
      <c r="D134" s="36"/>
      <c r="E134" s="37"/>
      <c r="F134" s="37"/>
      <c r="G134" s="129">
        <f t="shared" si="15"/>
        <v>0</v>
      </c>
      <c r="H134" s="85"/>
      <c r="I134" s="39"/>
      <c r="J134" s="37"/>
      <c r="K134" s="37"/>
      <c r="L134" s="37"/>
      <c r="M134" s="37"/>
      <c r="N134" s="37"/>
      <c r="O134" s="40"/>
    </row>
    <row r="135" spans="1:15" x14ac:dyDescent="0.25">
      <c r="A135" s="632"/>
      <c r="B135" s="631"/>
      <c r="C135" s="29">
        <v>2018</v>
      </c>
      <c r="D135" s="30"/>
      <c r="E135" s="31"/>
      <c r="F135" s="31"/>
      <c r="G135" s="129">
        <f t="shared" si="15"/>
        <v>0</v>
      </c>
      <c r="H135" s="85"/>
      <c r="I135" s="34"/>
      <c r="J135" s="31"/>
      <c r="K135" s="31"/>
      <c r="L135" s="31"/>
      <c r="M135" s="31"/>
      <c r="N135" s="31"/>
      <c r="O135" s="35"/>
    </row>
    <row r="136" spans="1:15" x14ac:dyDescent="0.25">
      <c r="A136" s="632"/>
      <c r="B136" s="631"/>
      <c r="C136" s="29">
        <v>2019</v>
      </c>
      <c r="D136" s="30"/>
      <c r="E136" s="31"/>
      <c r="F136" s="31"/>
      <c r="G136" s="129">
        <f t="shared" si="15"/>
        <v>0</v>
      </c>
      <c r="H136" s="85"/>
      <c r="I136" s="34"/>
      <c r="J136" s="31"/>
      <c r="K136" s="31"/>
      <c r="L136" s="31"/>
      <c r="M136" s="31"/>
      <c r="N136" s="31"/>
      <c r="O136" s="35"/>
    </row>
    <row r="137" spans="1:15" x14ac:dyDescent="0.25">
      <c r="A137" s="632"/>
      <c r="B137" s="631"/>
      <c r="C137" s="29">
        <v>2020</v>
      </c>
      <c r="D137" s="30">
        <v>34</v>
      </c>
      <c r="E137" s="31">
        <v>1</v>
      </c>
      <c r="F137" s="31"/>
      <c r="G137" s="129">
        <f t="shared" si="15"/>
        <v>35</v>
      </c>
      <c r="H137" s="85">
        <v>38</v>
      </c>
      <c r="I137" s="34">
        <v>8</v>
      </c>
      <c r="J137" s="31"/>
      <c r="K137" s="31">
        <v>6</v>
      </c>
      <c r="L137" s="31"/>
      <c r="M137" s="31"/>
      <c r="N137" s="31">
        <v>21</v>
      </c>
      <c r="O137" s="35"/>
    </row>
    <row r="138" spans="1:15" ht="15.95" customHeight="1" thickBot="1" x14ac:dyDescent="0.3">
      <c r="A138" s="633"/>
      <c r="B138" s="634"/>
      <c r="C138" s="41" t="s">
        <v>13</v>
      </c>
      <c r="D138" s="42">
        <f>SUM(D131:D137)</f>
        <v>34</v>
      </c>
      <c r="E138" s="43">
        <f>SUM(E131:E137)</f>
        <v>1</v>
      </c>
      <c r="F138" s="43">
        <f>SUM(F131:F137)</f>
        <v>0</v>
      </c>
      <c r="G138" s="135">
        <f t="shared" ref="G138:O138" si="16">SUM(G131:G137)</f>
        <v>35</v>
      </c>
      <c r="H138" s="163">
        <f t="shared" si="16"/>
        <v>38</v>
      </c>
      <c r="I138" s="46">
        <f t="shared" si="16"/>
        <v>8</v>
      </c>
      <c r="J138" s="43">
        <f t="shared" si="16"/>
        <v>0</v>
      </c>
      <c r="K138" s="43">
        <f t="shared" si="16"/>
        <v>6</v>
      </c>
      <c r="L138" s="43">
        <f t="shared" si="16"/>
        <v>0</v>
      </c>
      <c r="M138" s="43">
        <f t="shared" si="16"/>
        <v>0</v>
      </c>
      <c r="N138" s="43">
        <f t="shared" si="16"/>
        <v>21</v>
      </c>
      <c r="O138" s="47">
        <f t="shared" si="16"/>
        <v>0</v>
      </c>
    </row>
    <row r="139" spans="1:15" ht="15.75" thickBot="1" x14ac:dyDescent="0.3">
      <c r="B139" s="9"/>
    </row>
    <row r="140" spans="1:15" ht="19.5" customHeight="1" x14ac:dyDescent="0.25">
      <c r="A140" s="635" t="s">
        <v>83</v>
      </c>
      <c r="B140" s="637" t="s">
        <v>84</v>
      </c>
      <c r="C140" s="639" t="s">
        <v>5</v>
      </c>
      <c r="D140" s="639" t="s">
        <v>77</v>
      </c>
      <c r="E140" s="639"/>
      <c r="F140" s="639"/>
      <c r="G140" s="641"/>
      <c r="H140" s="642" t="s">
        <v>85</v>
      </c>
      <c r="I140" s="639"/>
      <c r="J140" s="639"/>
      <c r="K140" s="639"/>
      <c r="L140" s="643"/>
    </row>
    <row r="141" spans="1:15" ht="102.75" x14ac:dyDescent="0.25">
      <c r="A141" s="636"/>
      <c r="B141" s="638"/>
      <c r="C141" s="640"/>
      <c r="D141" s="164" t="s">
        <v>86</v>
      </c>
      <c r="E141" s="165" t="s">
        <v>87</v>
      </c>
      <c r="F141" s="164" t="s">
        <v>88</v>
      </c>
      <c r="G141" s="166" t="s">
        <v>89</v>
      </c>
      <c r="H141" s="167" t="s">
        <v>90</v>
      </c>
      <c r="I141" s="164" t="s">
        <v>91</v>
      </c>
      <c r="J141" s="164" t="s">
        <v>92</v>
      </c>
      <c r="K141" s="164" t="s">
        <v>93</v>
      </c>
      <c r="L141" s="168" t="s">
        <v>94</v>
      </c>
    </row>
    <row r="142" spans="1:15" ht="15" customHeight="1" x14ac:dyDescent="0.25">
      <c r="A142" s="709" t="s">
        <v>21</v>
      </c>
      <c r="B142" s="710"/>
      <c r="C142" s="169">
        <v>2014</v>
      </c>
      <c r="D142" s="170"/>
      <c r="E142" s="67"/>
      <c r="F142" s="67"/>
      <c r="G142" s="171">
        <f>SUM(D142:F142)</f>
        <v>0</v>
      </c>
      <c r="H142" s="66"/>
      <c r="I142" s="67"/>
      <c r="J142" s="67"/>
      <c r="K142" s="67"/>
      <c r="L142" s="68"/>
    </row>
    <row r="143" spans="1:15" x14ac:dyDescent="0.25">
      <c r="A143" s="630"/>
      <c r="B143" s="646"/>
      <c r="C143" s="29">
        <v>2015</v>
      </c>
      <c r="D143" s="30"/>
      <c r="E143" s="31"/>
      <c r="F143" s="31"/>
      <c r="G143" s="171">
        <f t="shared" ref="G143:G148" si="17">SUM(D143:F143)</f>
        <v>0</v>
      </c>
      <c r="H143" s="34"/>
      <c r="I143" s="31"/>
      <c r="J143" s="31"/>
      <c r="K143" s="31"/>
      <c r="L143" s="35"/>
    </row>
    <row r="144" spans="1:15" x14ac:dyDescent="0.25">
      <c r="A144" s="630"/>
      <c r="B144" s="646"/>
      <c r="C144" s="29">
        <v>2016</v>
      </c>
      <c r="D144" s="30"/>
      <c r="E144" s="31"/>
      <c r="F144" s="31"/>
      <c r="G144" s="171">
        <f t="shared" si="17"/>
        <v>0</v>
      </c>
      <c r="H144" s="34"/>
      <c r="I144" s="31"/>
      <c r="J144" s="31"/>
      <c r="K144" s="31"/>
      <c r="L144" s="35"/>
    </row>
    <row r="145" spans="1:12" x14ac:dyDescent="0.25">
      <c r="A145" s="630"/>
      <c r="B145" s="646"/>
      <c r="C145" s="29">
        <v>2017</v>
      </c>
      <c r="D145" s="36"/>
      <c r="E145" s="37"/>
      <c r="F145" s="37"/>
      <c r="G145" s="171">
        <f t="shared" si="17"/>
        <v>0</v>
      </c>
      <c r="H145" s="39"/>
      <c r="I145" s="37"/>
      <c r="J145" s="37"/>
      <c r="K145" s="37"/>
      <c r="L145" s="40"/>
    </row>
    <row r="146" spans="1:12" x14ac:dyDescent="0.25">
      <c r="A146" s="630"/>
      <c r="B146" s="646"/>
      <c r="C146" s="29">
        <v>2018</v>
      </c>
      <c r="D146" s="30"/>
      <c r="E146" s="31"/>
      <c r="F146" s="31"/>
      <c r="G146" s="171">
        <f t="shared" si="17"/>
        <v>0</v>
      </c>
      <c r="H146" s="34"/>
      <c r="I146" s="31"/>
      <c r="J146" s="31"/>
      <c r="K146" s="31"/>
      <c r="L146" s="35"/>
    </row>
    <row r="147" spans="1:12" x14ac:dyDescent="0.25">
      <c r="A147" s="630"/>
      <c r="B147" s="646"/>
      <c r="C147" s="29">
        <v>2019</v>
      </c>
      <c r="D147" s="30"/>
      <c r="E147" s="31"/>
      <c r="F147" s="31"/>
      <c r="G147" s="171">
        <f t="shared" si="17"/>
        <v>0</v>
      </c>
      <c r="H147" s="34"/>
      <c r="I147" s="31"/>
      <c r="J147" s="31"/>
      <c r="K147" s="31"/>
      <c r="L147" s="35"/>
    </row>
    <row r="148" spans="1:12" x14ac:dyDescent="0.25">
      <c r="A148" s="630"/>
      <c r="B148" s="646"/>
      <c r="C148" s="29">
        <v>2020</v>
      </c>
      <c r="D148" s="30">
        <v>627</v>
      </c>
      <c r="E148" s="31">
        <v>37</v>
      </c>
      <c r="F148" s="31"/>
      <c r="G148" s="171">
        <f t="shared" si="17"/>
        <v>664</v>
      </c>
      <c r="H148" s="34"/>
      <c r="I148" s="31"/>
      <c r="J148" s="31"/>
      <c r="K148" s="31"/>
      <c r="L148" s="35">
        <v>664</v>
      </c>
    </row>
    <row r="149" spans="1:12" ht="15.75" thickBot="1" x14ac:dyDescent="0.3">
      <c r="A149" s="647"/>
      <c r="B149" s="648"/>
      <c r="C149" s="41" t="s">
        <v>13</v>
      </c>
      <c r="D149" s="42">
        <f t="shared" ref="D149:L149" si="18">SUM(D142:D148)</f>
        <v>627</v>
      </c>
      <c r="E149" s="43">
        <f t="shared" si="18"/>
        <v>37</v>
      </c>
      <c r="F149" s="43">
        <f t="shared" si="18"/>
        <v>0</v>
      </c>
      <c r="G149" s="45">
        <f t="shared" si="18"/>
        <v>664</v>
      </c>
      <c r="H149" s="46">
        <f t="shared" si="18"/>
        <v>0</v>
      </c>
      <c r="I149" s="43">
        <f t="shared" si="18"/>
        <v>0</v>
      </c>
      <c r="J149" s="43">
        <f t="shared" si="18"/>
        <v>0</v>
      </c>
      <c r="K149" s="43">
        <f t="shared" si="18"/>
        <v>0</v>
      </c>
      <c r="L149" s="47">
        <f t="shared" si="18"/>
        <v>664</v>
      </c>
    </row>
    <row r="150" spans="1:12" x14ac:dyDescent="0.25">
      <c r="B150" s="9"/>
    </row>
    <row r="151" spans="1:12" x14ac:dyDescent="0.25">
      <c r="B151" s="9"/>
    </row>
    <row r="152" spans="1:12" ht="21" x14ac:dyDescent="0.35">
      <c r="A152" s="172" t="s">
        <v>95</v>
      </c>
      <c r="B152" s="55"/>
      <c r="C152" s="54"/>
      <c r="D152" s="56"/>
      <c r="E152" s="56"/>
      <c r="F152" s="56"/>
      <c r="G152" s="56"/>
      <c r="H152" s="56"/>
      <c r="I152" s="56"/>
      <c r="J152" s="56"/>
      <c r="K152" s="56"/>
      <c r="L152" s="56"/>
    </row>
    <row r="153" spans="1:12" ht="15.75" thickBot="1" x14ac:dyDescent="0.3">
      <c r="A153" s="75"/>
      <c r="B153" s="76"/>
    </row>
    <row r="154" spans="1:12" s="10" customFormat="1" ht="65.25" x14ac:dyDescent="0.3">
      <c r="A154" s="173" t="s">
        <v>96</v>
      </c>
      <c r="B154" s="174" t="s">
        <v>97</v>
      </c>
      <c r="C154" s="175" t="s">
        <v>98</v>
      </c>
      <c r="D154" s="176" t="s">
        <v>99</v>
      </c>
      <c r="E154" s="177" t="s">
        <v>100</v>
      </c>
      <c r="F154" s="177" t="s">
        <v>101</v>
      </c>
      <c r="G154" s="178" t="s">
        <v>102</v>
      </c>
    </row>
    <row r="155" spans="1:12" ht="15" customHeight="1" x14ac:dyDescent="0.25">
      <c r="A155" s="623" t="s">
        <v>21</v>
      </c>
      <c r="B155" s="624"/>
      <c r="C155" s="29">
        <v>2014</v>
      </c>
      <c r="D155" s="30"/>
      <c r="E155" s="31"/>
      <c r="F155" s="31"/>
      <c r="G155" s="35"/>
    </row>
    <row r="156" spans="1:12" x14ac:dyDescent="0.25">
      <c r="A156" s="623"/>
      <c r="B156" s="624"/>
      <c r="C156" s="29">
        <v>2015</v>
      </c>
      <c r="D156" s="30"/>
      <c r="E156" s="31"/>
      <c r="F156" s="31"/>
      <c r="G156" s="35"/>
    </row>
    <row r="157" spans="1:12" x14ac:dyDescent="0.25">
      <c r="A157" s="623"/>
      <c r="B157" s="624"/>
      <c r="C157" s="29">
        <v>2016</v>
      </c>
      <c r="D157" s="30"/>
      <c r="E157" s="31"/>
      <c r="F157" s="31"/>
      <c r="G157" s="35"/>
    </row>
    <row r="158" spans="1:12" x14ac:dyDescent="0.25">
      <c r="A158" s="623"/>
      <c r="B158" s="624"/>
      <c r="C158" s="29">
        <v>2017</v>
      </c>
      <c r="D158" s="36"/>
      <c r="E158" s="37"/>
      <c r="F158" s="37"/>
      <c r="G158" s="40"/>
    </row>
    <row r="159" spans="1:12" x14ac:dyDescent="0.25">
      <c r="A159" s="623"/>
      <c r="B159" s="624"/>
      <c r="C159" s="29">
        <v>2018</v>
      </c>
      <c r="D159" s="30"/>
      <c r="E159" s="31"/>
      <c r="F159" s="31"/>
      <c r="G159" s="35"/>
    </row>
    <row r="160" spans="1:12" x14ac:dyDescent="0.25">
      <c r="A160" s="623"/>
      <c r="B160" s="624"/>
      <c r="C160" s="29">
        <v>2019</v>
      </c>
      <c r="D160" s="30"/>
      <c r="E160" s="31"/>
      <c r="F160" s="31"/>
      <c r="G160" s="35"/>
    </row>
    <row r="161" spans="1:9" x14ac:dyDescent="0.25">
      <c r="A161" s="623"/>
      <c r="B161" s="624"/>
      <c r="C161" s="29">
        <v>2020</v>
      </c>
      <c r="D161" s="179"/>
      <c r="E161" s="180"/>
      <c r="F161" s="180"/>
      <c r="G161" s="181"/>
    </row>
    <row r="162" spans="1:9" ht="15.75" thickBot="1" x14ac:dyDescent="0.3">
      <c r="A162" s="625"/>
      <c r="B162" s="626"/>
      <c r="C162" s="41" t="s">
        <v>13</v>
      </c>
      <c r="D162" s="42">
        <f>SUM(D155:D161)</f>
        <v>0</v>
      </c>
      <c r="E162" s="42">
        <f t="shared" ref="E162:G162" si="19">SUM(E155:E161)</f>
        <v>0</v>
      </c>
      <c r="F162" s="42">
        <f t="shared" si="19"/>
        <v>0</v>
      </c>
      <c r="G162" s="47">
        <f t="shared" si="19"/>
        <v>0</v>
      </c>
    </row>
    <row r="163" spans="1:9" x14ac:dyDescent="0.25">
      <c r="B163" s="9"/>
    </row>
    <row r="164" spans="1:9" ht="15.75" thickBot="1" x14ac:dyDescent="0.3">
      <c r="B164" s="9"/>
    </row>
    <row r="165" spans="1:9" ht="18.75" x14ac:dyDescent="0.3">
      <c r="A165" s="182" t="s">
        <v>103</v>
      </c>
      <c r="B165" s="183" t="s">
        <v>104</v>
      </c>
      <c r="C165" s="184">
        <v>2014</v>
      </c>
      <c r="D165" s="184">
        <v>2015</v>
      </c>
      <c r="E165" s="184">
        <v>2016</v>
      </c>
      <c r="F165" s="184">
        <v>2017</v>
      </c>
      <c r="G165" s="184">
        <v>2018</v>
      </c>
      <c r="H165" s="184">
        <v>2019</v>
      </c>
      <c r="I165" s="185">
        <v>2020</v>
      </c>
    </row>
    <row r="166" spans="1:9" ht="14.1" customHeight="1" x14ac:dyDescent="0.25">
      <c r="A166" s="186" t="s">
        <v>105</v>
      </c>
      <c r="C166" s="188">
        <f>SUM(C167:C169)</f>
        <v>0</v>
      </c>
      <c r="D166" s="188">
        <f t="shared" ref="D166:I166" si="20">SUM(D167:D169)</f>
        <v>0</v>
      </c>
      <c r="E166" s="188">
        <f t="shared" si="20"/>
        <v>0</v>
      </c>
      <c r="F166" s="188">
        <f t="shared" si="20"/>
        <v>0</v>
      </c>
      <c r="G166" s="188">
        <f t="shared" si="20"/>
        <v>0</v>
      </c>
      <c r="H166" s="188">
        <f t="shared" si="20"/>
        <v>0</v>
      </c>
      <c r="I166" s="189">
        <f t="shared" si="20"/>
        <v>968622.57000000007</v>
      </c>
    </row>
    <row r="167" spans="1:9" ht="15.75" x14ac:dyDescent="0.25">
      <c r="A167" s="190" t="s">
        <v>106</v>
      </c>
      <c r="B167" s="191"/>
      <c r="C167" s="65"/>
      <c r="D167" s="65"/>
      <c r="E167" s="65"/>
      <c r="F167" s="69"/>
      <c r="G167" s="65"/>
      <c r="H167" s="65"/>
      <c r="I167" s="193">
        <v>726221.18</v>
      </c>
    </row>
    <row r="168" spans="1:9" ht="15.75" x14ac:dyDescent="0.25">
      <c r="A168" s="190" t="s">
        <v>107</v>
      </c>
      <c r="B168" s="191"/>
      <c r="C168" s="65"/>
      <c r="D168" s="65"/>
      <c r="E168" s="65"/>
      <c r="F168" s="69"/>
      <c r="G168" s="65"/>
      <c r="H168" s="65"/>
      <c r="I168" s="193">
        <v>56634.5</v>
      </c>
    </row>
    <row r="169" spans="1:9" ht="15.75" x14ac:dyDescent="0.25">
      <c r="A169" s="190" t="s">
        <v>108</v>
      </c>
      <c r="B169" s="191"/>
      <c r="C169" s="65"/>
      <c r="D169" s="65"/>
      <c r="E169" s="65"/>
      <c r="F169" s="69"/>
      <c r="G169" s="65"/>
      <c r="H169" s="65"/>
      <c r="I169" s="193">
        <v>185766.89</v>
      </c>
    </row>
    <row r="170" spans="1:9" ht="89.25" x14ac:dyDescent="0.25">
      <c r="A170" s="186" t="s">
        <v>109</v>
      </c>
      <c r="B170" s="187" t="s">
        <v>140</v>
      </c>
      <c r="C170" s="65"/>
      <c r="D170" s="65"/>
      <c r="E170" s="65"/>
      <c r="F170" s="69"/>
      <c r="G170" s="65"/>
      <c r="H170" s="65"/>
      <c r="I170" s="193">
        <v>368825.7</v>
      </c>
    </row>
    <row r="171" spans="1:9" ht="16.5" thickBot="1" x14ac:dyDescent="0.3">
      <c r="A171" s="195" t="s">
        <v>110</v>
      </c>
      <c r="B171" s="196"/>
      <c r="C171" s="197">
        <f t="shared" ref="C171:I171" si="21">C166+C170</f>
        <v>0</v>
      </c>
      <c r="D171" s="197">
        <f t="shared" si="21"/>
        <v>0</v>
      </c>
      <c r="E171" s="197">
        <f t="shared" si="21"/>
        <v>0</v>
      </c>
      <c r="F171" s="197">
        <f t="shared" si="21"/>
        <v>0</v>
      </c>
      <c r="G171" s="197">
        <f t="shared" si="21"/>
        <v>0</v>
      </c>
      <c r="H171" s="197">
        <f t="shared" si="21"/>
        <v>0</v>
      </c>
      <c r="I171" s="47">
        <f t="shared" si="21"/>
        <v>1337448.27</v>
      </c>
    </row>
  </sheetData>
  <mergeCells count="49">
    <mergeCell ref="B10:B11"/>
    <mergeCell ref="C10:C11"/>
    <mergeCell ref="A12:B19"/>
    <mergeCell ref="C21:C22"/>
    <mergeCell ref="A23:B30"/>
    <mergeCell ref="D34:D35"/>
    <mergeCell ref="A36:B43"/>
    <mergeCell ref="A48:A49"/>
    <mergeCell ref="B48:B49"/>
    <mergeCell ref="C48:C49"/>
    <mergeCell ref="D48:D49"/>
    <mergeCell ref="A34:A35"/>
    <mergeCell ref="B34:B35"/>
    <mergeCell ref="C34:C35"/>
    <mergeCell ref="A50:B57"/>
    <mergeCell ref="A61:A62"/>
    <mergeCell ref="B61:B62"/>
    <mergeCell ref="C61:C62"/>
    <mergeCell ref="A63:B70"/>
    <mergeCell ref="D72:D73"/>
    <mergeCell ref="A74:B81"/>
    <mergeCell ref="A83:A84"/>
    <mergeCell ref="B83:B84"/>
    <mergeCell ref="C83:C84"/>
    <mergeCell ref="D83:D84"/>
    <mergeCell ref="A72:A73"/>
    <mergeCell ref="B72:B73"/>
    <mergeCell ref="C72:C73"/>
    <mergeCell ref="A85:B92"/>
    <mergeCell ref="A94:A95"/>
    <mergeCell ref="B94:B95"/>
    <mergeCell ref="A96:B102"/>
    <mergeCell ref="A106:A107"/>
    <mergeCell ref="B106:B107"/>
    <mergeCell ref="C106:C107"/>
    <mergeCell ref="A108:B115"/>
    <mergeCell ref="A118:B125"/>
    <mergeCell ref="A129:A130"/>
    <mergeCell ref="B129:B130"/>
    <mergeCell ref="C129:C130"/>
    <mergeCell ref="A142:B149"/>
    <mergeCell ref="A155:B162"/>
    <mergeCell ref="I129:O129"/>
    <mergeCell ref="A131:B138"/>
    <mergeCell ref="A140:A141"/>
    <mergeCell ref="B140:B141"/>
    <mergeCell ref="C140:C141"/>
    <mergeCell ref="D140:G140"/>
    <mergeCell ref="H140:L14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171"/>
  <sheetViews>
    <sheetView workbookViewId="0">
      <selection activeCell="I148" sqref="I148:L148"/>
    </sheetView>
  </sheetViews>
  <sheetFormatPr defaultColWidth="8.85546875" defaultRowHeight="15" x14ac:dyDescent="0.25"/>
  <cols>
    <col min="1" max="1" width="87.28515625" customWidth="1"/>
    <col min="2" max="2" width="22.5703125" customWidth="1"/>
    <col min="3" max="3" width="15.7109375" customWidth="1"/>
    <col min="4" max="4" width="16.140625" customWidth="1"/>
    <col min="5" max="5" width="15.28515625" customWidth="1"/>
    <col min="6" max="6" width="18.42578125" customWidth="1"/>
    <col min="7" max="7" width="15.85546875" customWidth="1"/>
    <col min="8" max="8" width="16" customWidth="1"/>
    <col min="9" max="9" width="16.42578125" customWidth="1"/>
    <col min="10" max="10" width="17" customWidth="1"/>
    <col min="11" max="11" width="16.85546875" customWidth="1"/>
    <col min="12" max="12" width="17" customWidth="1"/>
    <col min="13" max="13" width="15.42578125" customWidth="1"/>
    <col min="14" max="14" width="14.85546875" customWidth="1"/>
    <col min="15" max="15" width="13.140625" customWidth="1"/>
    <col min="16" max="17" width="11.85546875" customWidth="1"/>
    <col min="18" max="18" width="12" customWidth="1"/>
  </cols>
  <sheetData>
    <row r="1" spans="1:17" s="1" customFormat="1" ht="31.5" x14ac:dyDescent="0.5">
      <c r="A1" s="1" t="s">
        <v>0</v>
      </c>
    </row>
    <row r="2" spans="1:17" s="2" customFormat="1" ht="15.75" x14ac:dyDescent="0.25"/>
    <row r="3" spans="1:17" s="2" customFormat="1" ht="15.75" x14ac:dyDescent="0.25">
      <c r="A3" s="3" t="s">
        <v>1</v>
      </c>
    </row>
    <row r="4" spans="1:17" s="2" customFormat="1" ht="15.75" x14ac:dyDescent="0.25">
      <c r="A4" s="4" t="s">
        <v>141</v>
      </c>
    </row>
    <row r="5" spans="1:17" s="2" customFormat="1" ht="15.75" x14ac:dyDescent="0.25">
      <c r="A5" s="5" t="s">
        <v>112</v>
      </c>
    </row>
    <row r="6" spans="1:17" s="2" customFormat="1" ht="15.75" x14ac:dyDescent="0.25"/>
    <row r="8" spans="1:17" ht="21" x14ac:dyDescent="0.35">
      <c r="A8" s="6" t="s">
        <v>3</v>
      </c>
      <c r="B8" s="7"/>
      <c r="C8" s="8"/>
      <c r="D8" s="8"/>
      <c r="E8" s="8"/>
      <c r="F8" s="8"/>
      <c r="G8" s="8"/>
      <c r="H8" s="8"/>
      <c r="I8" s="8"/>
      <c r="J8" s="8"/>
      <c r="K8" s="8"/>
      <c r="L8" s="8"/>
      <c r="M8" s="8"/>
      <c r="N8" s="8"/>
    </row>
    <row r="9" spans="1:17" ht="15.75" thickBot="1" x14ac:dyDescent="0.3">
      <c r="B9" s="9"/>
      <c r="O9" s="10"/>
      <c r="P9" s="10"/>
    </row>
    <row r="10" spans="1:17" s="10" customFormat="1" ht="18.75" x14ac:dyDescent="0.3">
      <c r="A10" s="11"/>
      <c r="B10" s="690" t="s">
        <v>4</v>
      </c>
      <c r="C10" s="692" t="s">
        <v>5</v>
      </c>
      <c r="D10" s="12"/>
      <c r="E10" s="13"/>
      <c r="F10" s="14" t="s">
        <v>6</v>
      </c>
      <c r="G10" s="15"/>
      <c r="H10" s="16"/>
      <c r="I10" s="17" t="s">
        <v>7</v>
      </c>
      <c r="J10" s="13"/>
      <c r="K10" s="13"/>
      <c r="L10" s="13"/>
      <c r="M10" s="13"/>
      <c r="N10" s="13"/>
      <c r="O10" s="18"/>
    </row>
    <row r="11" spans="1:17" s="10" customFormat="1" ht="90" customHeight="1" x14ac:dyDescent="0.3">
      <c r="A11" s="19" t="s">
        <v>8</v>
      </c>
      <c r="B11" s="691"/>
      <c r="C11" s="693"/>
      <c r="D11" s="20" t="s">
        <v>9</v>
      </c>
      <c r="E11" s="21" t="s">
        <v>10</v>
      </c>
      <c r="F11" s="22" t="s">
        <v>11</v>
      </c>
      <c r="G11" s="23" t="s">
        <v>12</v>
      </c>
      <c r="H11" s="24" t="s">
        <v>13</v>
      </c>
      <c r="I11" s="25" t="s">
        <v>14</v>
      </c>
      <c r="J11" s="26" t="s">
        <v>15</v>
      </c>
      <c r="K11" s="26" t="s">
        <v>16</v>
      </c>
      <c r="L11" s="27" t="s">
        <v>17</v>
      </c>
      <c r="M11" s="27" t="s">
        <v>18</v>
      </c>
      <c r="N11" s="27" t="s">
        <v>19</v>
      </c>
      <c r="O11" s="28" t="s">
        <v>20</v>
      </c>
    </row>
    <row r="12" spans="1:17" ht="15" customHeight="1" x14ac:dyDescent="0.25">
      <c r="A12" s="630" t="s">
        <v>21</v>
      </c>
      <c r="B12" s="646"/>
      <c r="C12" s="29">
        <v>2014</v>
      </c>
      <c r="D12" s="30"/>
      <c r="E12" s="31"/>
      <c r="F12" s="31"/>
      <c r="G12" s="32"/>
      <c r="H12" s="33">
        <f>SUM(D12:G12)</f>
        <v>0</v>
      </c>
      <c r="I12" s="34"/>
      <c r="J12" s="31"/>
      <c r="K12" s="31"/>
      <c r="L12" s="31"/>
      <c r="M12" s="31"/>
      <c r="N12" s="31"/>
      <c r="O12" s="35"/>
      <c r="P12" s="10"/>
      <c r="Q12" s="10"/>
    </row>
    <row r="13" spans="1:17" x14ac:dyDescent="0.25">
      <c r="A13" s="630"/>
      <c r="B13" s="646"/>
      <c r="C13" s="29">
        <v>2015</v>
      </c>
      <c r="D13" s="30"/>
      <c r="E13" s="31"/>
      <c r="F13" s="31"/>
      <c r="G13" s="32"/>
      <c r="H13" s="33">
        <f t="shared" ref="H13:H18" si="0">SUM(D13:G13)</f>
        <v>0</v>
      </c>
      <c r="I13" s="34"/>
      <c r="J13" s="31"/>
      <c r="K13" s="31"/>
      <c r="L13" s="31"/>
      <c r="M13" s="31"/>
      <c r="N13" s="31"/>
      <c r="O13" s="35"/>
      <c r="P13" s="10"/>
      <c r="Q13" s="10"/>
    </row>
    <row r="14" spans="1:17" x14ac:dyDescent="0.25">
      <c r="A14" s="630"/>
      <c r="B14" s="646"/>
      <c r="C14" s="29">
        <v>2016</v>
      </c>
      <c r="D14" s="30"/>
      <c r="E14" s="31"/>
      <c r="F14" s="31"/>
      <c r="G14" s="32"/>
      <c r="H14" s="33">
        <f t="shared" si="0"/>
        <v>0</v>
      </c>
      <c r="I14" s="34"/>
      <c r="J14" s="31"/>
      <c r="K14" s="31"/>
      <c r="L14" s="31"/>
      <c r="M14" s="31"/>
      <c r="N14" s="31"/>
      <c r="O14" s="35"/>
      <c r="P14" s="10"/>
      <c r="Q14" s="10"/>
    </row>
    <row r="15" spans="1:17" x14ac:dyDescent="0.25">
      <c r="A15" s="630"/>
      <c r="B15" s="646"/>
      <c r="C15" s="29">
        <v>2017</v>
      </c>
      <c r="D15" s="36"/>
      <c r="E15" s="37"/>
      <c r="F15" s="37"/>
      <c r="G15" s="38"/>
      <c r="H15" s="33">
        <f t="shared" si="0"/>
        <v>0</v>
      </c>
      <c r="I15" s="39"/>
      <c r="J15" s="37"/>
      <c r="K15" s="37"/>
      <c r="L15" s="37"/>
      <c r="M15" s="37"/>
      <c r="N15" s="37"/>
      <c r="O15" s="40"/>
      <c r="P15" s="10"/>
      <c r="Q15" s="10"/>
    </row>
    <row r="16" spans="1:17" x14ac:dyDescent="0.25">
      <c r="A16" s="630"/>
      <c r="B16" s="646"/>
      <c r="C16" s="29">
        <v>2018</v>
      </c>
      <c r="D16" s="30"/>
      <c r="E16" s="31"/>
      <c r="F16" s="31"/>
      <c r="G16" s="32"/>
      <c r="H16" s="33">
        <f t="shared" si="0"/>
        <v>0</v>
      </c>
      <c r="I16" s="34"/>
      <c r="J16" s="31"/>
      <c r="K16" s="31"/>
      <c r="L16" s="31"/>
      <c r="M16" s="31"/>
      <c r="N16" s="31"/>
      <c r="O16" s="35"/>
      <c r="P16" s="10"/>
      <c r="Q16" s="10"/>
    </row>
    <row r="17" spans="1:17" x14ac:dyDescent="0.25">
      <c r="A17" s="630"/>
      <c r="B17" s="646"/>
      <c r="C17" s="29">
        <v>2019</v>
      </c>
      <c r="D17" s="30"/>
      <c r="E17" s="31"/>
      <c r="F17" s="31"/>
      <c r="G17" s="32"/>
      <c r="H17" s="33">
        <f t="shared" si="0"/>
        <v>0</v>
      </c>
      <c r="I17" s="34"/>
      <c r="J17" s="31"/>
      <c r="K17" s="31"/>
      <c r="L17" s="31"/>
      <c r="M17" s="31"/>
      <c r="N17" s="31"/>
      <c r="O17" s="35"/>
      <c r="P17" s="10"/>
      <c r="Q17" s="10"/>
    </row>
    <row r="18" spans="1:17" x14ac:dyDescent="0.25">
      <c r="A18" s="630"/>
      <c r="B18" s="646"/>
      <c r="C18" s="29">
        <v>2020</v>
      </c>
      <c r="D18" s="30">
        <v>6</v>
      </c>
      <c r="E18" s="31"/>
      <c r="F18" s="31"/>
      <c r="G18" s="32">
        <v>14</v>
      </c>
      <c r="H18" s="33">
        <f t="shared" si="0"/>
        <v>20</v>
      </c>
      <c r="I18" s="34">
        <v>5</v>
      </c>
      <c r="J18" s="31"/>
      <c r="K18" s="31">
        <v>15</v>
      </c>
      <c r="L18" s="31"/>
      <c r="M18" s="31"/>
      <c r="N18" s="31"/>
      <c r="O18" s="35"/>
      <c r="P18" s="10"/>
      <c r="Q18" s="10"/>
    </row>
    <row r="19" spans="1:17" ht="21" customHeight="1" thickBot="1" x14ac:dyDescent="0.3">
      <c r="A19" s="647"/>
      <c r="B19" s="648"/>
      <c r="C19" s="41" t="s">
        <v>13</v>
      </c>
      <c r="D19" s="42">
        <f>SUM(D12:D18)</f>
        <v>6</v>
      </c>
      <c r="E19" s="43">
        <f>SUM(E12:E18)</f>
        <v>0</v>
      </c>
      <c r="F19" s="43">
        <f>SUM(F12:F18)</f>
        <v>0</v>
      </c>
      <c r="G19" s="44">
        <v>14</v>
      </c>
      <c r="H19" s="45">
        <f>SUM(D19:G19)</f>
        <v>20</v>
      </c>
      <c r="I19" s="43">
        <f t="shared" ref="I19:O19" si="1">SUM(I12:I18)</f>
        <v>5</v>
      </c>
      <c r="J19" s="46">
        <f t="shared" si="1"/>
        <v>0</v>
      </c>
      <c r="K19" s="43">
        <f t="shared" si="1"/>
        <v>15</v>
      </c>
      <c r="L19" s="43">
        <f t="shared" si="1"/>
        <v>0</v>
      </c>
      <c r="M19" s="43">
        <f t="shared" si="1"/>
        <v>0</v>
      </c>
      <c r="N19" s="43">
        <f t="shared" si="1"/>
        <v>0</v>
      </c>
      <c r="O19" s="47">
        <f t="shared" si="1"/>
        <v>0</v>
      </c>
      <c r="P19" s="10"/>
      <c r="Q19" s="10"/>
    </row>
    <row r="20" spans="1:17" ht="15.75" thickBot="1" x14ac:dyDescent="0.3">
      <c r="B20" s="9"/>
      <c r="D20" s="48"/>
      <c r="O20" s="10"/>
      <c r="P20" s="10"/>
    </row>
    <row r="21" spans="1:17" s="10" customFormat="1" ht="18.75" x14ac:dyDescent="0.3">
      <c r="A21" s="11"/>
      <c r="B21" s="49"/>
      <c r="C21" s="692" t="s">
        <v>5</v>
      </c>
      <c r="D21" s="12"/>
      <c r="E21" s="13"/>
      <c r="F21" s="14" t="s">
        <v>6</v>
      </c>
      <c r="G21" s="15"/>
      <c r="H21" s="16"/>
    </row>
    <row r="22" spans="1:17" s="10" customFormat="1" ht="44.25" customHeight="1" x14ac:dyDescent="0.3">
      <c r="A22" s="50" t="s">
        <v>22</v>
      </c>
      <c r="B22" s="267" t="s">
        <v>23</v>
      </c>
      <c r="C22" s="693"/>
      <c r="D22" s="20" t="s">
        <v>9</v>
      </c>
      <c r="E22" s="22" t="s">
        <v>10</v>
      </c>
      <c r="F22" s="22" t="s">
        <v>11</v>
      </c>
      <c r="G22" s="23" t="s">
        <v>12</v>
      </c>
      <c r="H22" s="24" t="s">
        <v>13</v>
      </c>
    </row>
    <row r="23" spans="1:17" ht="15" customHeight="1" x14ac:dyDescent="0.25">
      <c r="A23" s="630" t="s">
        <v>21</v>
      </c>
      <c r="B23" s="646"/>
      <c r="C23" s="29">
        <v>2014</v>
      </c>
      <c r="D23" s="30"/>
      <c r="E23" s="31"/>
      <c r="F23" s="31"/>
      <c r="G23" s="32"/>
      <c r="H23" s="33">
        <f>SUM(D23:G23)</f>
        <v>0</v>
      </c>
    </row>
    <row r="24" spans="1:17" x14ac:dyDescent="0.25">
      <c r="A24" s="630"/>
      <c r="B24" s="646"/>
      <c r="C24" s="29">
        <v>2015</v>
      </c>
      <c r="D24" s="30"/>
      <c r="E24" s="31"/>
      <c r="F24" s="31"/>
      <c r="G24" s="32"/>
      <c r="H24" s="33">
        <f t="shared" ref="H24:H29" si="2">SUM(D24:G24)</f>
        <v>0</v>
      </c>
    </row>
    <row r="25" spans="1:17" x14ac:dyDescent="0.25">
      <c r="A25" s="630"/>
      <c r="B25" s="646"/>
      <c r="C25" s="29">
        <v>2016</v>
      </c>
      <c r="D25" s="30"/>
      <c r="E25" s="31"/>
      <c r="F25" s="31"/>
      <c r="G25" s="32"/>
      <c r="H25" s="33">
        <f t="shared" si="2"/>
        <v>0</v>
      </c>
    </row>
    <row r="26" spans="1:17" x14ac:dyDescent="0.25">
      <c r="A26" s="630"/>
      <c r="B26" s="646"/>
      <c r="C26" s="29">
        <v>2017</v>
      </c>
      <c r="D26" s="36"/>
      <c r="E26" s="37"/>
      <c r="F26" s="37"/>
      <c r="G26" s="38"/>
      <c r="H26" s="33">
        <f t="shared" si="2"/>
        <v>0</v>
      </c>
    </row>
    <row r="27" spans="1:17" x14ac:dyDescent="0.25">
      <c r="A27" s="630"/>
      <c r="B27" s="646"/>
      <c r="C27" s="29">
        <v>2018</v>
      </c>
      <c r="D27" s="30"/>
      <c r="E27" s="31"/>
      <c r="F27" s="31"/>
      <c r="G27" s="32"/>
      <c r="H27" s="33">
        <f t="shared" si="2"/>
        <v>0</v>
      </c>
    </row>
    <row r="28" spans="1:17" x14ac:dyDescent="0.25">
      <c r="A28" s="630"/>
      <c r="B28" s="646"/>
      <c r="C28" s="29">
        <v>2019</v>
      </c>
      <c r="D28" s="30"/>
      <c r="E28" s="31"/>
      <c r="F28" s="31"/>
      <c r="G28" s="32"/>
      <c r="H28" s="33">
        <f t="shared" si="2"/>
        <v>0</v>
      </c>
    </row>
    <row r="29" spans="1:17" x14ac:dyDescent="0.25">
      <c r="A29" s="630"/>
      <c r="B29" s="646"/>
      <c r="C29" s="29">
        <v>2020</v>
      </c>
      <c r="D29" s="30">
        <v>266</v>
      </c>
      <c r="E29" s="31"/>
      <c r="F29" s="31"/>
      <c r="G29" s="32">
        <v>14000</v>
      </c>
      <c r="H29" s="33">
        <f t="shared" si="2"/>
        <v>14266</v>
      </c>
    </row>
    <row r="30" spans="1:17" ht="16.5" customHeight="1" thickBot="1" x14ac:dyDescent="0.3">
      <c r="A30" s="647"/>
      <c r="B30" s="648"/>
      <c r="C30" s="41" t="s">
        <v>13</v>
      </c>
      <c r="D30" s="42">
        <f>SUM(D23:D29)</f>
        <v>266</v>
      </c>
      <c r="E30" s="43">
        <f>SUM(E23:E29)</f>
        <v>0</v>
      </c>
      <c r="F30" s="43">
        <f>SUM(F23:F29)</f>
        <v>0</v>
      </c>
      <c r="G30" s="43">
        <f>SUM(G23:G29)</f>
        <v>14000</v>
      </c>
      <c r="H30" s="45">
        <f t="shared" ref="H30" si="3">SUM(D30:F30)</f>
        <v>266</v>
      </c>
    </row>
    <row r="31" spans="1:17" x14ac:dyDescent="0.25">
      <c r="A31" s="52"/>
      <c r="B31" s="53"/>
      <c r="D31" s="48"/>
    </row>
    <row r="32" spans="1:17" ht="21" x14ac:dyDescent="0.35">
      <c r="A32" s="54" t="s">
        <v>24</v>
      </c>
      <c r="B32" s="55"/>
      <c r="C32" s="54"/>
      <c r="D32" s="56"/>
      <c r="E32" s="56"/>
      <c r="F32" s="56"/>
      <c r="G32" s="56"/>
      <c r="H32" s="56"/>
      <c r="I32" s="56"/>
      <c r="J32" s="56"/>
      <c r="K32" s="56"/>
      <c r="L32" s="56"/>
      <c r="M32" s="56"/>
      <c r="N32" s="56"/>
      <c r="O32" s="56"/>
    </row>
    <row r="33" spans="1:13" ht="15.75" thickBot="1" x14ac:dyDescent="0.3">
      <c r="B33" s="9"/>
    </row>
    <row r="34" spans="1:13" ht="21" customHeight="1" x14ac:dyDescent="0.25">
      <c r="A34" s="684" t="s">
        <v>25</v>
      </c>
      <c r="B34" s="686" t="s">
        <v>26</v>
      </c>
      <c r="C34" s="688" t="s">
        <v>5</v>
      </c>
      <c r="D34" s="670" t="s">
        <v>27</v>
      </c>
      <c r="E34" s="57" t="s">
        <v>7</v>
      </c>
      <c r="F34" s="58"/>
      <c r="G34" s="58"/>
      <c r="H34" s="58"/>
      <c r="I34" s="58"/>
      <c r="J34" s="58"/>
      <c r="K34" s="59"/>
    </row>
    <row r="35" spans="1:13" ht="87" customHeight="1" x14ac:dyDescent="0.25">
      <c r="A35" s="685"/>
      <c r="B35" s="687"/>
      <c r="C35" s="689"/>
      <c r="D35" s="671"/>
      <c r="E35" s="60" t="s">
        <v>14</v>
      </c>
      <c r="F35" s="61" t="s">
        <v>15</v>
      </c>
      <c r="G35" s="61" t="s">
        <v>16</v>
      </c>
      <c r="H35" s="62" t="s">
        <v>17</v>
      </c>
      <c r="I35" s="62" t="s">
        <v>28</v>
      </c>
      <c r="J35" s="63" t="s">
        <v>19</v>
      </c>
      <c r="K35" s="64" t="s">
        <v>20</v>
      </c>
    </row>
    <row r="36" spans="1:13" ht="15" customHeight="1" x14ac:dyDescent="0.25">
      <c r="A36" s="623" t="s">
        <v>142</v>
      </c>
      <c r="B36" s="624"/>
      <c r="C36" s="29">
        <v>2014</v>
      </c>
      <c r="D36" s="65"/>
      <c r="E36" s="66"/>
      <c r="F36" s="67"/>
      <c r="G36" s="67"/>
      <c r="H36" s="67"/>
      <c r="I36" s="67"/>
      <c r="J36" s="67"/>
      <c r="K36" s="68"/>
    </row>
    <row r="37" spans="1:13" x14ac:dyDescent="0.25">
      <c r="A37" s="623"/>
      <c r="B37" s="624"/>
      <c r="C37" s="29">
        <v>2015</v>
      </c>
      <c r="D37" s="65"/>
      <c r="E37" s="34"/>
      <c r="F37" s="31"/>
      <c r="G37" s="31"/>
      <c r="H37" s="31"/>
      <c r="I37" s="31"/>
      <c r="J37" s="31"/>
      <c r="K37" s="35"/>
    </row>
    <row r="38" spans="1:13" x14ac:dyDescent="0.25">
      <c r="A38" s="623"/>
      <c r="B38" s="624"/>
      <c r="C38" s="29">
        <v>2016</v>
      </c>
      <c r="D38" s="65"/>
      <c r="E38" s="34"/>
      <c r="F38" s="31"/>
      <c r="G38" s="31"/>
      <c r="H38" s="31"/>
      <c r="I38" s="31"/>
      <c r="J38" s="31"/>
      <c r="K38" s="35"/>
    </row>
    <row r="39" spans="1:13" x14ac:dyDescent="0.25">
      <c r="A39" s="623"/>
      <c r="B39" s="624"/>
      <c r="C39" s="29">
        <v>2017</v>
      </c>
      <c r="D39" s="69"/>
      <c r="E39" s="39"/>
      <c r="F39" s="37"/>
      <c r="G39" s="37"/>
      <c r="H39" s="37"/>
      <c r="I39" s="37"/>
      <c r="J39" s="37"/>
      <c r="K39" s="40"/>
    </row>
    <row r="40" spans="1:13" x14ac:dyDescent="0.25">
      <c r="A40" s="623"/>
      <c r="B40" s="624"/>
      <c r="C40" s="29">
        <v>2018</v>
      </c>
      <c r="D40" s="65"/>
      <c r="E40" s="34"/>
      <c r="F40" s="31"/>
      <c r="G40" s="31"/>
      <c r="H40" s="31"/>
      <c r="I40" s="31"/>
      <c r="J40" s="31"/>
      <c r="K40" s="35"/>
    </row>
    <row r="41" spans="1:13" x14ac:dyDescent="0.25">
      <c r="A41" s="623"/>
      <c r="B41" s="624"/>
      <c r="C41" s="29">
        <v>2019</v>
      </c>
      <c r="D41" s="65"/>
      <c r="E41" s="34"/>
      <c r="F41" s="31"/>
      <c r="G41" s="31"/>
      <c r="H41" s="31"/>
      <c r="I41" s="31"/>
      <c r="J41" s="31"/>
      <c r="K41" s="35"/>
    </row>
    <row r="42" spans="1:13" ht="17.25" customHeight="1" x14ac:dyDescent="0.25">
      <c r="A42" s="623"/>
      <c r="B42" s="624"/>
      <c r="C42" s="29">
        <v>2020</v>
      </c>
      <c r="D42" s="65">
        <v>4</v>
      </c>
      <c r="E42" s="34">
        <v>1</v>
      </c>
      <c r="F42" s="31">
        <v>1</v>
      </c>
      <c r="G42" s="31"/>
      <c r="H42" s="31"/>
      <c r="I42" s="31"/>
      <c r="J42" s="31">
        <v>2</v>
      </c>
      <c r="K42" s="35"/>
    </row>
    <row r="43" spans="1:13" ht="12.75" customHeight="1" thickBot="1" x14ac:dyDescent="0.3">
      <c r="A43" s="625"/>
      <c r="B43" s="626"/>
      <c r="C43" s="41" t="s">
        <v>13</v>
      </c>
      <c r="D43" s="70">
        <f>SUM(D36:D42)</f>
        <v>4</v>
      </c>
      <c r="E43" s="46">
        <f t="shared" ref="E43:J43" si="4">SUM(E36:E42)</f>
        <v>1</v>
      </c>
      <c r="F43" s="43">
        <f t="shared" si="4"/>
        <v>1</v>
      </c>
      <c r="G43" s="43">
        <f t="shared" si="4"/>
        <v>0</v>
      </c>
      <c r="H43" s="43">
        <f t="shared" si="4"/>
        <v>0</v>
      </c>
      <c r="I43" s="43">
        <f t="shared" si="4"/>
        <v>0</v>
      </c>
      <c r="J43" s="43">
        <f t="shared" si="4"/>
        <v>2</v>
      </c>
      <c r="K43" s="47">
        <f>SUM(K36:K42)</f>
        <v>0</v>
      </c>
    </row>
    <row r="44" spans="1:13" x14ac:dyDescent="0.25">
      <c r="B44" s="9"/>
    </row>
    <row r="45" spans="1:13" x14ac:dyDescent="0.25">
      <c r="B45" s="9"/>
    </row>
    <row r="46" spans="1:13" ht="21" x14ac:dyDescent="0.35">
      <c r="A46" s="71" t="s">
        <v>30</v>
      </c>
      <c r="B46" s="72"/>
      <c r="C46" s="71"/>
      <c r="D46" s="73"/>
      <c r="E46" s="73"/>
      <c r="F46" s="73"/>
      <c r="G46" s="73"/>
      <c r="H46" s="73"/>
      <c r="I46" s="73"/>
      <c r="J46" s="73"/>
      <c r="K46" s="73"/>
      <c r="L46" s="74"/>
      <c r="M46" s="74"/>
    </row>
    <row r="47" spans="1:13" ht="14.25" customHeight="1" thickBot="1" x14ac:dyDescent="0.3">
      <c r="A47" s="75"/>
      <c r="B47" s="76"/>
    </row>
    <row r="48" spans="1:13" ht="14.25" customHeight="1" x14ac:dyDescent="0.25">
      <c r="A48" s="676" t="s">
        <v>31</v>
      </c>
      <c r="B48" s="678" t="s">
        <v>32</v>
      </c>
      <c r="C48" s="680" t="s">
        <v>5</v>
      </c>
      <c r="D48" s="682" t="s">
        <v>33</v>
      </c>
      <c r="E48" s="77" t="s">
        <v>7</v>
      </c>
      <c r="F48" s="78"/>
      <c r="G48" s="78"/>
      <c r="H48" s="78"/>
      <c r="I48" s="78"/>
      <c r="J48" s="78"/>
      <c r="K48" s="79"/>
    </row>
    <row r="49" spans="1:14" s="10" customFormat="1" ht="117" customHeight="1" x14ac:dyDescent="0.25">
      <c r="A49" s="677"/>
      <c r="B49" s="679"/>
      <c r="C49" s="681"/>
      <c r="D49" s="683"/>
      <c r="E49" s="80" t="s">
        <v>14</v>
      </c>
      <c r="F49" s="81" t="s">
        <v>15</v>
      </c>
      <c r="G49" s="81" t="s">
        <v>16</v>
      </c>
      <c r="H49" s="82" t="s">
        <v>17</v>
      </c>
      <c r="I49" s="82" t="s">
        <v>28</v>
      </c>
      <c r="J49" s="83" t="s">
        <v>19</v>
      </c>
      <c r="K49" s="84" t="s">
        <v>20</v>
      </c>
    </row>
    <row r="50" spans="1:14" ht="15" customHeight="1" x14ac:dyDescent="0.25">
      <c r="A50" s="630" t="s">
        <v>21</v>
      </c>
      <c r="B50" s="646"/>
      <c r="C50" s="29">
        <v>2014</v>
      </c>
      <c r="D50" s="85"/>
      <c r="E50" s="34"/>
      <c r="F50" s="31"/>
      <c r="G50" s="31"/>
      <c r="H50" s="31"/>
      <c r="I50" s="31"/>
      <c r="J50" s="31"/>
      <c r="K50" s="35"/>
    </row>
    <row r="51" spans="1:14" x14ac:dyDescent="0.25">
      <c r="A51" s="630"/>
      <c r="B51" s="646"/>
      <c r="C51" s="29">
        <v>2015</v>
      </c>
      <c r="D51" s="85"/>
      <c r="E51" s="34"/>
      <c r="F51" s="31"/>
      <c r="G51" s="31"/>
      <c r="H51" s="31"/>
      <c r="I51" s="31"/>
      <c r="J51" s="31"/>
      <c r="K51" s="35"/>
    </row>
    <row r="52" spans="1:14" x14ac:dyDescent="0.25">
      <c r="A52" s="630"/>
      <c r="B52" s="646"/>
      <c r="C52" s="29">
        <v>2016</v>
      </c>
      <c r="D52" s="85"/>
      <c r="E52" s="34"/>
      <c r="F52" s="31"/>
      <c r="G52" s="31"/>
      <c r="H52" s="31"/>
      <c r="I52" s="31"/>
      <c r="J52" s="31"/>
      <c r="K52" s="35"/>
    </row>
    <row r="53" spans="1:14" x14ac:dyDescent="0.25">
      <c r="A53" s="630"/>
      <c r="B53" s="646"/>
      <c r="C53" s="29">
        <v>2017</v>
      </c>
      <c r="D53" s="86"/>
      <c r="E53" s="39"/>
      <c r="F53" s="37"/>
      <c r="G53" s="37"/>
      <c r="H53" s="37"/>
      <c r="I53" s="37"/>
      <c r="J53" s="37"/>
      <c r="K53" s="40"/>
    </row>
    <row r="54" spans="1:14" x14ac:dyDescent="0.25">
      <c r="A54" s="630"/>
      <c r="B54" s="646"/>
      <c r="C54" s="29">
        <v>2018</v>
      </c>
      <c r="D54" s="85"/>
      <c r="E54" s="34"/>
      <c r="F54" s="31"/>
      <c r="G54" s="31"/>
      <c r="H54" s="31"/>
      <c r="I54" s="31"/>
      <c r="J54" s="31"/>
      <c r="K54" s="35"/>
    </row>
    <row r="55" spans="1:14" x14ac:dyDescent="0.25">
      <c r="A55" s="630"/>
      <c r="B55" s="646"/>
      <c r="C55" s="29">
        <v>2019</v>
      </c>
      <c r="D55" s="85"/>
      <c r="E55" s="34"/>
      <c r="F55" s="31"/>
      <c r="G55" s="31"/>
      <c r="H55" s="31"/>
      <c r="I55" s="31"/>
      <c r="J55" s="31"/>
      <c r="K55" s="35"/>
    </row>
    <row r="56" spans="1:14" x14ac:dyDescent="0.25">
      <c r="A56" s="630"/>
      <c r="B56" s="646"/>
      <c r="C56" s="29">
        <v>2020</v>
      </c>
      <c r="D56" s="85">
        <v>17</v>
      </c>
      <c r="E56" s="34">
        <v>1</v>
      </c>
      <c r="F56" s="31"/>
      <c r="G56" s="31">
        <v>16</v>
      </c>
      <c r="H56" s="31"/>
      <c r="I56" s="31"/>
      <c r="J56" s="31"/>
      <c r="K56" s="35"/>
    </row>
    <row r="57" spans="1:14" ht="24" customHeight="1" thickBot="1" x14ac:dyDescent="0.3">
      <c r="A57" s="647"/>
      <c r="B57" s="648"/>
      <c r="C57" s="41" t="s">
        <v>13</v>
      </c>
      <c r="D57" s="87">
        <f t="shared" ref="D57:I57" si="5">SUM(D50:D56)</f>
        <v>17</v>
      </c>
      <c r="E57" s="46">
        <f t="shared" si="5"/>
        <v>1</v>
      </c>
      <c r="F57" s="43">
        <f t="shared" si="5"/>
        <v>0</v>
      </c>
      <c r="G57" s="43">
        <f t="shared" si="5"/>
        <v>16</v>
      </c>
      <c r="H57" s="43">
        <f t="shared" si="5"/>
        <v>0</v>
      </c>
      <c r="I57" s="43">
        <f t="shared" si="5"/>
        <v>0</v>
      </c>
      <c r="J57" s="43">
        <f>SUM(J50:J56)</f>
        <v>0</v>
      </c>
      <c r="K57" s="47">
        <f>SUM(K50:K56)</f>
        <v>0</v>
      </c>
    </row>
    <row r="58" spans="1:14" x14ac:dyDescent="0.25">
      <c r="B58" s="9"/>
    </row>
    <row r="59" spans="1:14" ht="21" x14ac:dyDescent="0.35">
      <c r="A59" s="88" t="s">
        <v>34</v>
      </c>
      <c r="B59" s="89"/>
      <c r="C59" s="88"/>
      <c r="D59" s="90"/>
      <c r="E59" s="90"/>
      <c r="F59" s="90"/>
      <c r="G59" s="90"/>
      <c r="H59" s="90"/>
      <c r="I59" s="90"/>
      <c r="J59" s="90"/>
      <c r="K59" s="90"/>
      <c r="L59" s="90"/>
      <c r="M59" s="10"/>
    </row>
    <row r="60" spans="1:14" ht="15" customHeight="1" thickBot="1" x14ac:dyDescent="0.4">
      <c r="A60" s="91"/>
      <c r="B60" s="76"/>
      <c r="M60" s="10"/>
    </row>
    <row r="61" spans="1:14" s="10" customFormat="1" x14ac:dyDescent="0.25">
      <c r="A61" s="665" t="s">
        <v>35</v>
      </c>
      <c r="B61" s="657" t="s">
        <v>36</v>
      </c>
      <c r="C61" s="666" t="s">
        <v>5</v>
      </c>
      <c r="D61" s="92"/>
      <c r="E61" s="93"/>
      <c r="F61" s="94" t="s">
        <v>37</v>
      </c>
      <c r="G61" s="95"/>
      <c r="H61" s="95"/>
      <c r="I61" s="95"/>
      <c r="J61" s="95"/>
      <c r="K61" s="95"/>
      <c r="L61" s="96"/>
      <c r="N61" s="97"/>
    </row>
    <row r="62" spans="1:14" s="10" customFormat="1" ht="90" customHeight="1" x14ac:dyDescent="0.25">
      <c r="A62" s="656"/>
      <c r="B62" s="658"/>
      <c r="C62" s="667"/>
      <c r="D62" s="98" t="s">
        <v>38</v>
      </c>
      <c r="E62" s="99" t="s">
        <v>39</v>
      </c>
      <c r="F62" s="100" t="s">
        <v>14</v>
      </c>
      <c r="G62" s="101" t="s">
        <v>15</v>
      </c>
      <c r="H62" s="101" t="s">
        <v>16</v>
      </c>
      <c r="I62" s="102" t="s">
        <v>17</v>
      </c>
      <c r="J62" s="102" t="s">
        <v>28</v>
      </c>
      <c r="K62" s="103" t="s">
        <v>19</v>
      </c>
      <c r="L62" s="104" t="s">
        <v>20</v>
      </c>
    </row>
    <row r="63" spans="1:14" x14ac:dyDescent="0.25">
      <c r="A63" s="630" t="s">
        <v>143</v>
      </c>
      <c r="B63" s="646"/>
      <c r="C63" s="29">
        <v>2014</v>
      </c>
      <c r="D63" s="30"/>
      <c r="E63" s="31"/>
      <c r="F63" s="34"/>
      <c r="G63" s="31"/>
      <c r="H63" s="31"/>
      <c r="I63" s="31"/>
      <c r="J63" s="31"/>
      <c r="K63" s="31"/>
      <c r="L63" s="35"/>
      <c r="M63" s="10"/>
    </row>
    <row r="64" spans="1:14" x14ac:dyDescent="0.25">
      <c r="A64" s="630"/>
      <c r="B64" s="646"/>
      <c r="C64" s="29">
        <v>2015</v>
      </c>
      <c r="D64" s="30"/>
      <c r="E64" s="31"/>
      <c r="F64" s="34"/>
      <c r="G64" s="31"/>
      <c r="H64" s="31"/>
      <c r="I64" s="31"/>
      <c r="J64" s="31"/>
      <c r="K64" s="31"/>
      <c r="L64" s="35"/>
      <c r="M64" s="10"/>
    </row>
    <row r="65" spans="1:13" x14ac:dyDescent="0.25">
      <c r="A65" s="630"/>
      <c r="B65" s="646"/>
      <c r="C65" s="29">
        <v>2016</v>
      </c>
      <c r="D65" s="30"/>
      <c r="E65" s="31"/>
      <c r="F65" s="34"/>
      <c r="G65" s="31"/>
      <c r="H65" s="31"/>
      <c r="I65" s="31"/>
      <c r="J65" s="31"/>
      <c r="K65" s="31"/>
      <c r="L65" s="35"/>
      <c r="M65" s="10"/>
    </row>
    <row r="66" spans="1:13" x14ac:dyDescent="0.25">
      <c r="A66" s="630"/>
      <c r="B66" s="646"/>
      <c r="C66" s="29">
        <v>2017</v>
      </c>
      <c r="D66" s="36"/>
      <c r="E66" s="37"/>
      <c r="F66" s="39"/>
      <c r="G66" s="37"/>
      <c r="H66" s="37"/>
      <c r="I66" s="37"/>
      <c r="J66" s="37"/>
      <c r="K66" s="37"/>
      <c r="L66" s="40"/>
      <c r="M66" s="10"/>
    </row>
    <row r="67" spans="1:13" x14ac:dyDescent="0.25">
      <c r="A67" s="630"/>
      <c r="B67" s="646"/>
      <c r="C67" s="29">
        <v>2018</v>
      </c>
      <c r="D67" s="30"/>
      <c r="E67" s="31"/>
      <c r="F67" s="34"/>
      <c r="G67" s="31"/>
      <c r="H67" s="31"/>
      <c r="I67" s="31"/>
      <c r="J67" s="31"/>
      <c r="K67" s="31"/>
      <c r="L67" s="35"/>
      <c r="M67" s="10"/>
    </row>
    <row r="68" spans="1:13" x14ac:dyDescent="0.25">
      <c r="A68" s="630"/>
      <c r="B68" s="646"/>
      <c r="C68" s="29">
        <v>2019</v>
      </c>
      <c r="D68" s="30"/>
      <c r="E68" s="31"/>
      <c r="F68" s="34"/>
      <c r="G68" s="31"/>
      <c r="H68" s="31"/>
      <c r="I68" s="31"/>
      <c r="J68" s="31"/>
      <c r="K68" s="31"/>
      <c r="L68" s="35"/>
      <c r="M68" s="10"/>
    </row>
    <row r="69" spans="1:13" x14ac:dyDescent="0.25">
      <c r="A69" s="630"/>
      <c r="B69" s="646"/>
      <c r="C69" s="29">
        <v>2020</v>
      </c>
      <c r="D69" s="30">
        <v>1</v>
      </c>
      <c r="E69" s="31">
        <v>7</v>
      </c>
      <c r="F69" s="34"/>
      <c r="G69" s="31"/>
      <c r="H69" s="31"/>
      <c r="I69" s="31"/>
      <c r="J69" s="31"/>
      <c r="K69" s="31"/>
      <c r="L69" s="35">
        <v>1</v>
      </c>
      <c r="M69" s="10"/>
    </row>
    <row r="70" spans="1:13" ht="15" customHeight="1" thickBot="1" x14ac:dyDescent="0.3">
      <c r="A70" s="647"/>
      <c r="B70" s="648"/>
      <c r="C70" s="41" t="s">
        <v>13</v>
      </c>
      <c r="D70" s="42">
        <f t="shared" ref="D70:K70" si="6">SUM(D63:D69)</f>
        <v>1</v>
      </c>
      <c r="E70" s="43">
        <f t="shared" si="6"/>
        <v>7</v>
      </c>
      <c r="F70" s="46">
        <f t="shared" si="6"/>
        <v>0</v>
      </c>
      <c r="G70" s="43">
        <f t="shared" si="6"/>
        <v>0</v>
      </c>
      <c r="H70" s="43">
        <f t="shared" si="6"/>
        <v>0</v>
      </c>
      <c r="I70" s="43">
        <f t="shared" si="6"/>
        <v>0</v>
      </c>
      <c r="J70" s="43">
        <f t="shared" si="6"/>
        <v>0</v>
      </c>
      <c r="K70" s="43">
        <f t="shared" si="6"/>
        <v>0</v>
      </c>
      <c r="L70" s="47">
        <f>SUM(L63:L69)</f>
        <v>1</v>
      </c>
      <c r="M70" s="10"/>
    </row>
    <row r="71" spans="1:13" ht="15.75" thickBot="1" x14ac:dyDescent="0.3">
      <c r="A71" s="105"/>
      <c r="B71" s="106"/>
      <c r="D71" s="48"/>
    </row>
    <row r="72" spans="1:13" s="10" customFormat="1" ht="18.95" customHeight="1" x14ac:dyDescent="0.25">
      <c r="A72" s="665" t="s">
        <v>40</v>
      </c>
      <c r="B72" s="657" t="s">
        <v>41</v>
      </c>
      <c r="C72" s="666" t="s">
        <v>5</v>
      </c>
      <c r="D72" s="663" t="s">
        <v>42</v>
      </c>
      <c r="E72" s="94" t="s">
        <v>43</v>
      </c>
      <c r="F72" s="95"/>
      <c r="G72" s="95"/>
      <c r="H72" s="95"/>
      <c r="I72" s="95"/>
      <c r="J72" s="95"/>
      <c r="K72" s="96"/>
      <c r="L72"/>
      <c r="M72" s="97"/>
    </row>
    <row r="73" spans="1:13" s="10" customFormat="1" ht="93.75" customHeight="1" x14ac:dyDescent="0.25">
      <c r="A73" s="656"/>
      <c r="B73" s="658"/>
      <c r="C73" s="667"/>
      <c r="D73" s="664"/>
      <c r="E73" s="100" t="s">
        <v>14</v>
      </c>
      <c r="F73" s="227" t="s">
        <v>15</v>
      </c>
      <c r="G73" s="101" t="s">
        <v>16</v>
      </c>
      <c r="H73" s="102" t="s">
        <v>17</v>
      </c>
      <c r="I73" s="102" t="s">
        <v>28</v>
      </c>
      <c r="J73" s="103" t="s">
        <v>19</v>
      </c>
      <c r="K73" s="104" t="s">
        <v>20</v>
      </c>
      <c r="L73"/>
    </row>
    <row r="74" spans="1:13" ht="15" customHeight="1" x14ac:dyDescent="0.25">
      <c r="A74" s="630" t="s">
        <v>21</v>
      </c>
      <c r="B74" s="646"/>
      <c r="C74" s="29">
        <v>2014</v>
      </c>
      <c r="D74" s="31"/>
      <c r="E74" s="34"/>
      <c r="F74" s="31"/>
      <c r="G74" s="31"/>
      <c r="H74" s="31"/>
      <c r="I74" s="31"/>
      <c r="J74" s="31"/>
      <c r="K74" s="35"/>
    </row>
    <row r="75" spans="1:13" x14ac:dyDescent="0.25">
      <c r="A75" s="630"/>
      <c r="B75" s="646"/>
      <c r="C75" s="29">
        <v>2015</v>
      </c>
      <c r="D75" s="31"/>
      <c r="E75" s="34"/>
      <c r="F75" s="31"/>
      <c r="G75" s="31"/>
      <c r="H75" s="31"/>
      <c r="I75" s="31"/>
      <c r="J75" s="31"/>
      <c r="K75" s="35"/>
    </row>
    <row r="76" spans="1:13" x14ac:dyDescent="0.25">
      <c r="A76" s="630"/>
      <c r="B76" s="646"/>
      <c r="C76" s="29">
        <v>2016</v>
      </c>
      <c r="D76" s="31"/>
      <c r="E76" s="34"/>
      <c r="F76" s="31"/>
      <c r="G76" s="31"/>
      <c r="H76" s="31"/>
      <c r="I76" s="31"/>
      <c r="J76" s="31"/>
      <c r="K76" s="35"/>
    </row>
    <row r="77" spans="1:13" x14ac:dyDescent="0.25">
      <c r="A77" s="630"/>
      <c r="B77" s="646"/>
      <c r="C77" s="29">
        <v>2017</v>
      </c>
      <c r="D77" s="37"/>
      <c r="E77" s="39"/>
      <c r="F77" s="37"/>
      <c r="G77" s="37"/>
      <c r="H77" s="37"/>
      <c r="I77" s="37"/>
      <c r="J77" s="37"/>
      <c r="K77" s="40"/>
    </row>
    <row r="78" spans="1:13" x14ac:dyDescent="0.25">
      <c r="A78" s="630"/>
      <c r="B78" s="646"/>
      <c r="C78" s="29">
        <v>2018</v>
      </c>
      <c r="D78" s="31"/>
      <c r="E78" s="34"/>
      <c r="F78" s="31"/>
      <c r="G78" s="31"/>
      <c r="H78" s="31"/>
      <c r="I78" s="31"/>
      <c r="J78" s="31"/>
      <c r="K78" s="35"/>
    </row>
    <row r="79" spans="1:13" x14ac:dyDescent="0.25">
      <c r="A79" s="630"/>
      <c r="B79" s="646"/>
      <c r="C79" s="29">
        <v>2019</v>
      </c>
      <c r="D79" s="31"/>
      <c r="E79" s="34"/>
      <c r="F79" s="31"/>
      <c r="G79" s="31"/>
      <c r="H79" s="31"/>
      <c r="I79" s="31"/>
      <c r="J79" s="31"/>
      <c r="K79" s="35"/>
    </row>
    <row r="80" spans="1:13" x14ac:dyDescent="0.25">
      <c r="A80" s="630"/>
      <c r="B80" s="646"/>
      <c r="C80" s="29">
        <v>2020</v>
      </c>
      <c r="D80" s="31">
        <v>0</v>
      </c>
      <c r="E80" s="34"/>
      <c r="F80" s="31"/>
      <c r="G80" s="31"/>
      <c r="H80" s="31"/>
      <c r="I80" s="31"/>
      <c r="J80" s="31"/>
      <c r="K80" s="35"/>
    </row>
    <row r="81" spans="1:14" ht="16.5" customHeight="1" thickBot="1" x14ac:dyDescent="0.3">
      <c r="A81" s="647"/>
      <c r="B81" s="648"/>
      <c r="C81" s="41" t="s">
        <v>13</v>
      </c>
      <c r="D81" s="43">
        <f t="shared" ref="D81:J81" si="7">SUM(D74:D80)</f>
        <v>0</v>
      </c>
      <c r="E81" s="46">
        <f t="shared" si="7"/>
        <v>0</v>
      </c>
      <c r="F81" s="43">
        <f t="shared" si="7"/>
        <v>0</v>
      </c>
      <c r="G81" s="43">
        <f t="shared" si="7"/>
        <v>0</v>
      </c>
      <c r="H81" s="43">
        <f t="shared" si="7"/>
        <v>0</v>
      </c>
      <c r="I81" s="43">
        <f t="shared" si="7"/>
        <v>0</v>
      </c>
      <c r="J81" s="43">
        <f t="shared" si="7"/>
        <v>0</v>
      </c>
      <c r="K81" s="47">
        <f>SUM(K74:K80)</f>
        <v>0</v>
      </c>
    </row>
    <row r="82" spans="1:14" ht="15" customHeight="1" thickBot="1" x14ac:dyDescent="0.4">
      <c r="A82" s="91"/>
      <c r="B82" s="76"/>
    </row>
    <row r="83" spans="1:14" ht="24.95" customHeight="1" x14ac:dyDescent="0.25">
      <c r="A83" s="665" t="s">
        <v>44</v>
      </c>
      <c r="B83" s="657" t="s">
        <v>41</v>
      </c>
      <c r="C83" s="666" t="s">
        <v>5</v>
      </c>
      <c r="D83" s="668" t="s">
        <v>45</v>
      </c>
      <c r="E83" s="94" t="s">
        <v>46</v>
      </c>
      <c r="F83" s="95"/>
      <c r="G83" s="95"/>
      <c r="H83" s="95"/>
      <c r="I83" s="95"/>
      <c r="J83" s="95"/>
      <c r="K83" s="96"/>
      <c r="L83" s="10"/>
    </row>
    <row r="84" spans="1:14" s="10" customFormat="1" ht="93.75" customHeight="1" x14ac:dyDescent="0.25">
      <c r="A84" s="656"/>
      <c r="B84" s="658"/>
      <c r="C84" s="667"/>
      <c r="D84" s="669"/>
      <c r="E84" s="100" t="s">
        <v>14</v>
      </c>
      <c r="F84" s="101" t="s">
        <v>15</v>
      </c>
      <c r="G84" s="101" t="s">
        <v>16</v>
      </c>
      <c r="H84" s="102" t="s">
        <v>17</v>
      </c>
      <c r="I84" s="102" t="s">
        <v>28</v>
      </c>
      <c r="J84" s="103" t="s">
        <v>19</v>
      </c>
      <c r="K84" s="104" t="s">
        <v>20</v>
      </c>
      <c r="L84"/>
    </row>
    <row r="85" spans="1:14" s="10" customFormat="1" ht="18" customHeight="1" x14ac:dyDescent="0.25">
      <c r="A85" s="630" t="s">
        <v>21</v>
      </c>
      <c r="B85" s="646"/>
      <c r="C85" s="29">
        <v>2014</v>
      </c>
      <c r="D85" s="31"/>
      <c r="E85" s="34"/>
      <c r="F85" s="31"/>
      <c r="G85" s="31"/>
      <c r="H85" s="31"/>
      <c r="I85" s="31"/>
      <c r="J85" s="31"/>
      <c r="K85" s="35"/>
      <c r="L85"/>
    </row>
    <row r="86" spans="1:14" ht="15.95" customHeight="1" x14ac:dyDescent="0.25">
      <c r="A86" s="630"/>
      <c r="B86" s="646"/>
      <c r="C86" s="29">
        <v>2015</v>
      </c>
      <c r="D86" s="31"/>
      <c r="E86" s="34"/>
      <c r="F86" s="31"/>
      <c r="G86" s="31"/>
      <c r="H86" s="31"/>
      <c r="I86" s="31"/>
      <c r="J86" s="31"/>
      <c r="K86" s="35"/>
    </row>
    <row r="87" spans="1:14" x14ac:dyDescent="0.25">
      <c r="A87" s="630"/>
      <c r="B87" s="646"/>
      <c r="C87" s="29">
        <v>2016</v>
      </c>
      <c r="D87" s="31"/>
      <c r="E87" s="34"/>
      <c r="F87" s="31"/>
      <c r="G87" s="31"/>
      <c r="H87" s="31"/>
      <c r="I87" s="31"/>
      <c r="J87" s="31"/>
      <c r="K87" s="35"/>
    </row>
    <row r="88" spans="1:14" x14ac:dyDescent="0.25">
      <c r="A88" s="630"/>
      <c r="B88" s="646"/>
      <c r="C88" s="29">
        <v>2017</v>
      </c>
      <c r="D88" s="37"/>
      <c r="E88" s="39"/>
      <c r="F88" s="37"/>
      <c r="G88" s="37"/>
      <c r="H88" s="37"/>
      <c r="I88" s="37"/>
      <c r="J88" s="37"/>
      <c r="K88" s="40"/>
    </row>
    <row r="89" spans="1:14" x14ac:dyDescent="0.25">
      <c r="A89" s="630"/>
      <c r="B89" s="646"/>
      <c r="C89" s="29">
        <v>2018</v>
      </c>
      <c r="D89" s="31"/>
      <c r="E89" s="34"/>
      <c r="F89" s="31"/>
      <c r="G89" s="31"/>
      <c r="H89" s="31"/>
      <c r="I89" s="31"/>
      <c r="J89" s="31"/>
      <c r="K89" s="35"/>
      <c r="L89" s="10"/>
    </row>
    <row r="90" spans="1:14" x14ac:dyDescent="0.25">
      <c r="A90" s="630"/>
      <c r="B90" s="646"/>
      <c r="C90" s="29">
        <v>2019</v>
      </c>
      <c r="D90" s="31"/>
      <c r="E90" s="34"/>
      <c r="F90" s="31"/>
      <c r="G90" s="31"/>
      <c r="H90" s="31"/>
      <c r="I90" s="31"/>
      <c r="J90" s="31"/>
      <c r="K90" s="35"/>
    </row>
    <row r="91" spans="1:14" x14ac:dyDescent="0.25">
      <c r="A91" s="630"/>
      <c r="B91" s="646"/>
      <c r="C91" s="29">
        <v>2020</v>
      </c>
      <c r="D91" s="31">
        <v>0</v>
      </c>
      <c r="E91" s="34"/>
      <c r="F91" s="31"/>
      <c r="G91" s="31"/>
      <c r="H91" s="31"/>
      <c r="I91" s="31"/>
      <c r="J91" s="31"/>
      <c r="K91" s="35"/>
    </row>
    <row r="92" spans="1:14" ht="18.95" customHeight="1" thickBot="1" x14ac:dyDescent="0.3">
      <c r="A92" s="647"/>
      <c r="B92" s="648"/>
      <c r="C92" s="41" t="s">
        <v>13</v>
      </c>
      <c r="D92" s="43">
        <f t="shared" ref="D92:J92" si="8">SUM(D85:D91)</f>
        <v>0</v>
      </c>
      <c r="E92" s="46">
        <f t="shared" si="8"/>
        <v>0</v>
      </c>
      <c r="F92" s="43">
        <f t="shared" si="8"/>
        <v>0</v>
      </c>
      <c r="G92" s="43">
        <f t="shared" si="8"/>
        <v>0</v>
      </c>
      <c r="H92" s="43">
        <f t="shared" si="8"/>
        <v>0</v>
      </c>
      <c r="I92" s="43">
        <f t="shared" si="8"/>
        <v>0</v>
      </c>
      <c r="J92" s="43">
        <f t="shared" si="8"/>
        <v>0</v>
      </c>
      <c r="K92" s="47">
        <f>SUM(K85:K91)</f>
        <v>0</v>
      </c>
    </row>
    <row r="93" spans="1:14" ht="18.75" customHeight="1" thickBot="1" x14ac:dyDescent="0.4">
      <c r="A93" s="91"/>
      <c r="B93" s="76"/>
    </row>
    <row r="94" spans="1:14" x14ac:dyDescent="0.25">
      <c r="A94" s="655" t="s">
        <v>47</v>
      </c>
      <c r="B94" s="657" t="s">
        <v>48</v>
      </c>
      <c r="C94" s="265" t="s">
        <v>5</v>
      </c>
      <c r="D94" s="108" t="s">
        <v>49</v>
      </c>
      <c r="E94" s="109"/>
      <c r="F94" s="109"/>
      <c r="G94" s="110"/>
      <c r="H94" s="10"/>
      <c r="I94" s="10"/>
      <c r="J94" s="10"/>
      <c r="K94" s="10"/>
    </row>
    <row r="95" spans="1:14" ht="64.5" x14ac:dyDescent="0.25">
      <c r="A95" s="656"/>
      <c r="B95" s="658"/>
      <c r="C95" s="266"/>
      <c r="D95" s="98" t="s">
        <v>50</v>
      </c>
      <c r="E95" s="99" t="s">
        <v>51</v>
      </c>
      <c r="F95" s="99" t="s">
        <v>52</v>
      </c>
      <c r="G95" s="112" t="s">
        <v>13</v>
      </c>
      <c r="H95" s="10"/>
      <c r="I95" s="10"/>
      <c r="J95" s="10"/>
      <c r="K95" s="10"/>
      <c r="L95" s="10"/>
      <c r="M95" s="10"/>
      <c r="N95" s="10"/>
    </row>
    <row r="96" spans="1:14" s="10" customFormat="1" ht="26.25" customHeight="1" x14ac:dyDescent="0.25">
      <c r="A96" s="630" t="s">
        <v>21</v>
      </c>
      <c r="B96" s="646"/>
      <c r="C96" s="29">
        <v>2015</v>
      </c>
      <c r="D96" s="30"/>
      <c r="E96" s="31"/>
      <c r="F96" s="31"/>
      <c r="G96" s="33">
        <f t="shared" ref="G96:G101" si="9">SUM(D96:F96)</f>
        <v>0</v>
      </c>
      <c r="H96"/>
      <c r="I96"/>
      <c r="J96"/>
      <c r="K96"/>
    </row>
    <row r="97" spans="1:14" s="10" customFormat="1" ht="16.5" customHeight="1" x14ac:dyDescent="0.25">
      <c r="A97" s="630"/>
      <c r="B97" s="646"/>
      <c r="C97" s="29">
        <v>2016</v>
      </c>
      <c r="D97" s="30"/>
      <c r="E97" s="31"/>
      <c r="F97" s="31"/>
      <c r="G97" s="33">
        <f t="shared" si="9"/>
        <v>0</v>
      </c>
      <c r="H97"/>
      <c r="I97"/>
      <c r="J97"/>
      <c r="K97"/>
      <c r="L97"/>
      <c r="M97"/>
      <c r="N97"/>
    </row>
    <row r="98" spans="1:14" x14ac:dyDescent="0.25">
      <c r="A98" s="630"/>
      <c r="B98" s="646"/>
      <c r="C98" s="29">
        <v>2017</v>
      </c>
      <c r="D98" s="36"/>
      <c r="E98" s="37"/>
      <c r="F98" s="37"/>
      <c r="G98" s="33">
        <f t="shared" si="9"/>
        <v>0</v>
      </c>
    </row>
    <row r="99" spans="1:14" x14ac:dyDescent="0.25">
      <c r="A99" s="630"/>
      <c r="B99" s="646"/>
      <c r="C99" s="29">
        <v>2018</v>
      </c>
      <c r="D99" s="30"/>
      <c r="E99" s="31"/>
      <c r="F99" s="31"/>
      <c r="G99" s="33">
        <f t="shared" si="9"/>
        <v>0</v>
      </c>
    </row>
    <row r="100" spans="1:14" x14ac:dyDescent="0.25">
      <c r="A100" s="630"/>
      <c r="B100" s="646"/>
      <c r="C100" s="29">
        <v>2019</v>
      </c>
      <c r="D100" s="30"/>
      <c r="E100" s="31"/>
      <c r="F100" s="31"/>
      <c r="G100" s="33">
        <f t="shared" si="9"/>
        <v>0</v>
      </c>
    </row>
    <row r="101" spans="1:14" x14ac:dyDescent="0.25">
      <c r="A101" s="630"/>
      <c r="B101" s="646"/>
      <c r="C101" s="29">
        <v>2020</v>
      </c>
      <c r="D101" s="30">
        <v>8</v>
      </c>
      <c r="E101" s="31">
        <v>0</v>
      </c>
      <c r="F101" s="31">
        <v>0</v>
      </c>
      <c r="G101" s="33">
        <f t="shared" si="9"/>
        <v>8</v>
      </c>
    </row>
    <row r="102" spans="1:14" ht="15.75" thickBot="1" x14ac:dyDescent="0.3">
      <c r="A102" s="647"/>
      <c r="B102" s="648"/>
      <c r="C102" s="41" t="s">
        <v>13</v>
      </c>
      <c r="D102" s="42">
        <f>SUM(D96:D101)</f>
        <v>8</v>
      </c>
      <c r="E102" s="43">
        <f>SUM(E96:E101)</f>
        <v>0</v>
      </c>
      <c r="F102" s="43">
        <f>SUM(F96:F101)</f>
        <v>0</v>
      </c>
      <c r="G102" s="113">
        <f>SUM(G95:G101)</f>
        <v>8</v>
      </c>
    </row>
    <row r="103" spans="1:14" x14ac:dyDescent="0.25">
      <c r="A103" s="106"/>
      <c r="B103" s="114"/>
      <c r="C103" s="48"/>
      <c r="D103" s="48"/>
      <c r="J103" s="75"/>
    </row>
    <row r="104" spans="1:14" ht="21" x14ac:dyDescent="0.35">
      <c r="A104" s="115" t="s">
        <v>53</v>
      </c>
      <c r="B104" s="116"/>
      <c r="C104" s="115"/>
      <c r="D104" s="117"/>
      <c r="E104" s="117"/>
      <c r="F104" s="117"/>
      <c r="G104" s="117"/>
      <c r="H104" s="117"/>
      <c r="I104" s="117"/>
      <c r="J104" s="117"/>
      <c r="K104" s="117"/>
      <c r="L104" s="117"/>
    </row>
    <row r="105" spans="1:14" ht="15.75" thickBot="1" x14ac:dyDescent="0.3">
      <c r="B105" s="9"/>
    </row>
    <row r="106" spans="1:14" s="10" customFormat="1" ht="47.25" customHeight="1" x14ac:dyDescent="0.25">
      <c r="A106" s="659" t="s">
        <v>54</v>
      </c>
      <c r="B106" s="661" t="s">
        <v>55</v>
      </c>
      <c r="C106" s="644" t="s">
        <v>5</v>
      </c>
      <c r="D106" s="118" t="s">
        <v>56</v>
      </c>
      <c r="E106" s="118"/>
      <c r="F106" s="119"/>
      <c r="G106" s="119"/>
      <c r="H106" s="120" t="s">
        <v>57</v>
      </c>
      <c r="I106" s="118"/>
      <c r="J106" s="121"/>
    </row>
    <row r="107" spans="1:14" s="10" customFormat="1" ht="87.75" customHeight="1" x14ac:dyDescent="0.25">
      <c r="A107" s="660"/>
      <c r="B107" s="662"/>
      <c r="C107" s="645"/>
      <c r="D107" s="122" t="s">
        <v>58</v>
      </c>
      <c r="E107" s="123" t="s">
        <v>59</v>
      </c>
      <c r="F107" s="124" t="s">
        <v>60</v>
      </c>
      <c r="G107" s="125" t="s">
        <v>61</v>
      </c>
      <c r="H107" s="122" t="s">
        <v>62</v>
      </c>
      <c r="I107" s="123" t="s">
        <v>63</v>
      </c>
      <c r="J107" s="126" t="s">
        <v>64</v>
      </c>
    </row>
    <row r="108" spans="1:14" x14ac:dyDescent="0.25">
      <c r="A108" s="630" t="s">
        <v>21</v>
      </c>
      <c r="B108" s="646"/>
      <c r="C108" s="127">
        <v>2014</v>
      </c>
      <c r="D108" s="30"/>
      <c r="E108" s="31"/>
      <c r="F108" s="128"/>
      <c r="G108" s="129">
        <f>SUM(D108:F108)</f>
        <v>0</v>
      </c>
      <c r="H108" s="30"/>
      <c r="I108" s="31"/>
      <c r="J108" s="35"/>
    </row>
    <row r="109" spans="1:14" x14ac:dyDescent="0.25">
      <c r="A109" s="630"/>
      <c r="B109" s="646"/>
      <c r="C109" s="127">
        <v>2015</v>
      </c>
      <c r="D109" s="30"/>
      <c r="E109" s="31"/>
      <c r="F109" s="128"/>
      <c r="G109" s="129">
        <f t="shared" ref="G109:G114" si="10">SUM(D109:F109)</f>
        <v>0</v>
      </c>
      <c r="H109" s="30"/>
      <c r="I109" s="31"/>
      <c r="J109" s="35"/>
    </row>
    <row r="110" spans="1:14" x14ac:dyDescent="0.25">
      <c r="A110" s="630"/>
      <c r="B110" s="646"/>
      <c r="C110" s="127">
        <v>2016</v>
      </c>
      <c r="D110" s="30"/>
      <c r="E110" s="31"/>
      <c r="F110" s="128"/>
      <c r="G110" s="129">
        <f t="shared" si="10"/>
        <v>0</v>
      </c>
      <c r="H110" s="30"/>
      <c r="I110" s="31"/>
      <c r="J110" s="35"/>
    </row>
    <row r="111" spans="1:14" x14ac:dyDescent="0.25">
      <c r="A111" s="630"/>
      <c r="B111" s="646"/>
      <c r="C111" s="127">
        <v>2017</v>
      </c>
      <c r="D111" s="36"/>
      <c r="E111" s="37"/>
      <c r="F111" s="130"/>
      <c r="G111" s="129">
        <f t="shared" si="10"/>
        <v>0</v>
      </c>
      <c r="H111" s="131"/>
      <c r="I111" s="132"/>
      <c r="J111" s="133"/>
    </row>
    <row r="112" spans="1:14" x14ac:dyDescent="0.25">
      <c r="A112" s="630"/>
      <c r="B112" s="646"/>
      <c r="C112" s="127">
        <v>2018</v>
      </c>
      <c r="D112" s="30"/>
      <c r="E112" s="31"/>
      <c r="F112" s="128"/>
      <c r="G112" s="129">
        <f t="shared" si="10"/>
        <v>0</v>
      </c>
      <c r="H112" s="30"/>
      <c r="I112" s="31"/>
      <c r="J112" s="35"/>
    </row>
    <row r="113" spans="1:19" x14ac:dyDescent="0.25">
      <c r="A113" s="630"/>
      <c r="B113" s="646"/>
      <c r="C113" s="127">
        <v>2019</v>
      </c>
      <c r="D113" s="30"/>
      <c r="E113" s="31"/>
      <c r="F113" s="128"/>
      <c r="G113" s="129">
        <f t="shared" si="10"/>
        <v>0</v>
      </c>
      <c r="H113" s="30"/>
      <c r="I113" s="31"/>
      <c r="J113" s="35"/>
    </row>
    <row r="114" spans="1:19" x14ac:dyDescent="0.25">
      <c r="A114" s="630"/>
      <c r="B114" s="646"/>
      <c r="C114" s="127">
        <v>2020</v>
      </c>
      <c r="D114" s="30"/>
      <c r="E114" s="31"/>
      <c r="F114" s="128"/>
      <c r="G114" s="129">
        <f t="shared" si="10"/>
        <v>0</v>
      </c>
      <c r="H114" s="30"/>
      <c r="I114" s="31"/>
      <c r="J114" s="35"/>
    </row>
    <row r="115" spans="1:19" ht="15" customHeight="1" thickBot="1" x14ac:dyDescent="0.3">
      <c r="A115" s="647"/>
      <c r="B115" s="648"/>
      <c r="C115" s="134" t="s">
        <v>13</v>
      </c>
      <c r="D115" s="42">
        <f t="shared" ref="D115:J115" si="11">SUM(D108:D114)</f>
        <v>0</v>
      </c>
      <c r="E115" s="43">
        <f t="shared" si="11"/>
        <v>0</v>
      </c>
      <c r="F115" s="135">
        <f t="shared" si="11"/>
        <v>0</v>
      </c>
      <c r="G115" s="135">
        <f t="shared" si="11"/>
        <v>0</v>
      </c>
      <c r="H115" s="42">
        <f t="shared" si="11"/>
        <v>0</v>
      </c>
      <c r="I115" s="43">
        <f t="shared" si="11"/>
        <v>0</v>
      </c>
      <c r="J115" s="136">
        <f t="shared" si="11"/>
        <v>0</v>
      </c>
    </row>
    <row r="116" spans="1:19" ht="17.100000000000001" customHeight="1" thickBot="1" x14ac:dyDescent="0.3">
      <c r="A116" s="137"/>
      <c r="B116" s="114"/>
      <c r="C116" s="138"/>
      <c r="D116" s="139"/>
      <c r="H116" s="140"/>
      <c r="K116" s="75"/>
    </row>
    <row r="117" spans="1:19" s="10" customFormat="1" ht="78" customHeight="1" x14ac:dyDescent="0.3">
      <c r="A117" s="141" t="s">
        <v>65</v>
      </c>
      <c r="B117" s="264" t="s">
        <v>36</v>
      </c>
      <c r="C117" s="143" t="s">
        <v>5</v>
      </c>
      <c r="D117" s="144" t="s">
        <v>66</v>
      </c>
      <c r="E117" s="145" t="s">
        <v>67</v>
      </c>
      <c r="F117" s="145" t="s">
        <v>68</v>
      </c>
      <c r="G117" s="145" t="s">
        <v>69</v>
      </c>
      <c r="H117" s="145" t="s">
        <v>70</v>
      </c>
      <c r="I117" s="146" t="s">
        <v>71</v>
      </c>
      <c r="J117" s="147" t="s">
        <v>72</v>
      </c>
      <c r="K117" s="147" t="s">
        <v>73</v>
      </c>
    </row>
    <row r="118" spans="1:19" x14ac:dyDescent="0.25">
      <c r="A118" s="630" t="s">
        <v>21</v>
      </c>
      <c r="B118" s="646"/>
      <c r="C118" s="29">
        <v>2014</v>
      </c>
      <c r="D118" s="34"/>
      <c r="E118" s="31"/>
      <c r="F118" s="31"/>
      <c r="G118" s="31"/>
      <c r="H118" s="31"/>
      <c r="I118" s="35"/>
      <c r="J118" s="148">
        <f t="shared" ref="J118:K124" si="12">D118+F118+H118</f>
        <v>0</v>
      </c>
      <c r="K118" s="148">
        <f t="shared" si="12"/>
        <v>0</v>
      </c>
    </row>
    <row r="119" spans="1:19" x14ac:dyDescent="0.25">
      <c r="A119" s="630"/>
      <c r="B119" s="646"/>
      <c r="C119" s="29">
        <v>2015</v>
      </c>
      <c r="D119" s="34"/>
      <c r="E119" s="31"/>
      <c r="F119" s="31"/>
      <c r="G119" s="31"/>
      <c r="H119" s="31"/>
      <c r="I119" s="35"/>
      <c r="J119" s="148">
        <f t="shared" si="12"/>
        <v>0</v>
      </c>
      <c r="K119" s="148">
        <f t="shared" si="12"/>
        <v>0</v>
      </c>
    </row>
    <row r="120" spans="1:19" x14ac:dyDescent="0.25">
      <c r="A120" s="630"/>
      <c r="B120" s="646"/>
      <c r="C120" s="29">
        <v>2016</v>
      </c>
      <c r="D120" s="34"/>
      <c r="E120" s="31"/>
      <c r="F120" s="31"/>
      <c r="G120" s="31"/>
      <c r="H120" s="31"/>
      <c r="I120" s="35"/>
      <c r="J120" s="148">
        <f t="shared" si="12"/>
        <v>0</v>
      </c>
      <c r="K120" s="148">
        <f t="shared" si="12"/>
        <v>0</v>
      </c>
    </row>
    <row r="121" spans="1:19" x14ac:dyDescent="0.25">
      <c r="A121" s="630"/>
      <c r="B121" s="646"/>
      <c r="C121" s="29">
        <v>2017</v>
      </c>
      <c r="D121" s="39"/>
      <c r="E121" s="37"/>
      <c r="F121" s="37"/>
      <c r="G121" s="37"/>
      <c r="H121" s="37"/>
      <c r="I121" s="40"/>
      <c r="J121" s="148">
        <f t="shared" si="12"/>
        <v>0</v>
      </c>
      <c r="K121" s="148">
        <f t="shared" si="12"/>
        <v>0</v>
      </c>
    </row>
    <row r="122" spans="1:19" x14ac:dyDescent="0.25">
      <c r="A122" s="630"/>
      <c r="B122" s="646"/>
      <c r="C122" s="29">
        <v>2018</v>
      </c>
      <c r="D122" s="34"/>
      <c r="E122" s="31"/>
      <c r="F122" s="31"/>
      <c r="G122" s="31"/>
      <c r="H122" s="31"/>
      <c r="I122" s="35"/>
      <c r="J122" s="148">
        <f t="shared" si="12"/>
        <v>0</v>
      </c>
      <c r="K122" s="148">
        <f t="shared" si="12"/>
        <v>0</v>
      </c>
    </row>
    <row r="123" spans="1:19" x14ac:dyDescent="0.25">
      <c r="A123" s="630"/>
      <c r="B123" s="646"/>
      <c r="C123" s="29">
        <v>2019</v>
      </c>
      <c r="D123" s="34"/>
      <c r="E123" s="31"/>
      <c r="F123" s="31"/>
      <c r="G123" s="31"/>
      <c r="H123" s="31"/>
      <c r="I123" s="35"/>
      <c r="J123" s="148">
        <f t="shared" si="12"/>
        <v>0</v>
      </c>
      <c r="K123" s="148">
        <f t="shared" si="12"/>
        <v>0</v>
      </c>
    </row>
    <row r="124" spans="1:19" x14ac:dyDescent="0.25">
      <c r="A124" s="630"/>
      <c r="B124" s="646"/>
      <c r="C124" s="29">
        <v>2020</v>
      </c>
      <c r="D124" s="34"/>
      <c r="E124" s="31"/>
      <c r="F124" s="31"/>
      <c r="G124" s="31"/>
      <c r="H124" s="31"/>
      <c r="I124" s="35"/>
      <c r="J124" s="148">
        <f t="shared" si="12"/>
        <v>0</v>
      </c>
      <c r="K124" s="148">
        <f t="shared" si="12"/>
        <v>0</v>
      </c>
    </row>
    <row r="125" spans="1:19" ht="15.75" customHeight="1" thickBot="1" x14ac:dyDescent="0.3">
      <c r="A125" s="647"/>
      <c r="B125" s="648"/>
      <c r="C125" s="41" t="s">
        <v>13</v>
      </c>
      <c r="D125" s="43">
        <f t="shared" ref="D125" si="13">SUM(D118:D124)</f>
        <v>0</v>
      </c>
      <c r="E125" s="43">
        <f>SUM(E118:E124)</f>
        <v>0</v>
      </c>
      <c r="F125" s="43">
        <f t="shared" ref="F125:I125" si="14">SUM(F118:F124)</f>
        <v>0</v>
      </c>
      <c r="G125" s="43">
        <f t="shared" si="14"/>
        <v>0</v>
      </c>
      <c r="H125" s="43">
        <f t="shared" si="14"/>
        <v>0</v>
      </c>
      <c r="I125" s="43">
        <f t="shared" si="14"/>
        <v>0</v>
      </c>
      <c r="J125" s="47">
        <f>SUM(J118:J124)</f>
        <v>0</v>
      </c>
      <c r="K125" s="47">
        <f>SUM(K118:K124)</f>
        <v>0</v>
      </c>
    </row>
    <row r="126" spans="1:19" ht="18.95" customHeight="1" x14ac:dyDescent="0.25">
      <c r="A126" s="149"/>
      <c r="B126" s="114"/>
      <c r="C126" s="48"/>
      <c r="D126" s="48"/>
      <c r="S126" s="75"/>
    </row>
    <row r="127" spans="1:19" ht="21" x14ac:dyDescent="0.35">
      <c r="A127" s="150" t="s">
        <v>74</v>
      </c>
      <c r="B127" s="151"/>
      <c r="C127" s="150"/>
      <c r="D127" s="152"/>
      <c r="E127" s="152"/>
      <c r="F127" s="152"/>
      <c r="G127" s="152"/>
      <c r="H127" s="152"/>
      <c r="I127" s="152"/>
      <c r="J127" s="152"/>
      <c r="K127" s="152"/>
      <c r="L127" s="152"/>
      <c r="M127" s="152"/>
      <c r="N127" s="152"/>
      <c r="O127" s="152"/>
    </row>
    <row r="128" spans="1:19" ht="21.75" thickBot="1" x14ac:dyDescent="0.4">
      <c r="A128" s="91"/>
      <c r="B128" s="76"/>
    </row>
    <row r="129" spans="1:15" s="10" customFormat="1" ht="27" customHeight="1" x14ac:dyDescent="0.25">
      <c r="A129" s="649" t="s">
        <v>75</v>
      </c>
      <c r="B129" s="651" t="s">
        <v>36</v>
      </c>
      <c r="C129" s="653" t="s">
        <v>76</v>
      </c>
      <c r="D129" s="153" t="s">
        <v>77</v>
      </c>
      <c r="E129" s="154"/>
      <c r="F129" s="154"/>
      <c r="G129" s="155"/>
      <c r="H129" s="156"/>
      <c r="I129" s="627" t="s">
        <v>7</v>
      </c>
      <c r="J129" s="628"/>
      <c r="K129" s="628"/>
      <c r="L129" s="628"/>
      <c r="M129" s="628"/>
      <c r="N129" s="628"/>
      <c r="O129" s="629"/>
    </row>
    <row r="130" spans="1:15" s="10" customFormat="1" ht="66" customHeight="1" x14ac:dyDescent="0.25">
      <c r="A130" s="650"/>
      <c r="B130" s="652"/>
      <c r="C130" s="654"/>
      <c r="D130" s="157" t="s">
        <v>78</v>
      </c>
      <c r="E130" s="158" t="s">
        <v>79</v>
      </c>
      <c r="F130" s="158" t="s">
        <v>80</v>
      </c>
      <c r="G130" s="159" t="s">
        <v>81</v>
      </c>
      <c r="H130" s="160" t="s">
        <v>82</v>
      </c>
      <c r="I130" s="161" t="s">
        <v>14</v>
      </c>
      <c r="J130" s="161" t="s">
        <v>15</v>
      </c>
      <c r="K130" s="158" t="s">
        <v>16</v>
      </c>
      <c r="L130" s="157" t="s">
        <v>17</v>
      </c>
      <c r="M130" s="157" t="s">
        <v>28</v>
      </c>
      <c r="N130" s="158" t="s">
        <v>19</v>
      </c>
      <c r="O130" s="162" t="s">
        <v>20</v>
      </c>
    </row>
    <row r="131" spans="1:15" ht="15" customHeight="1" x14ac:dyDescent="0.25">
      <c r="A131" s="632" t="s">
        <v>21</v>
      </c>
      <c r="B131" s="631"/>
      <c r="C131" s="29">
        <v>2014</v>
      </c>
      <c r="D131" s="30"/>
      <c r="E131" s="31"/>
      <c r="F131" s="31"/>
      <c r="G131" s="129">
        <f>SUM(D131:F131)</f>
        <v>0</v>
      </c>
      <c r="H131" s="85"/>
      <c r="I131" s="34"/>
      <c r="J131" s="31"/>
      <c r="K131" s="31"/>
      <c r="L131" s="31"/>
      <c r="M131" s="31"/>
      <c r="N131" s="31"/>
      <c r="O131" s="35"/>
    </row>
    <row r="132" spans="1:15" x14ac:dyDescent="0.25">
      <c r="A132" s="632"/>
      <c r="B132" s="631"/>
      <c r="C132" s="29">
        <v>2015</v>
      </c>
      <c r="D132" s="30"/>
      <c r="E132" s="31"/>
      <c r="F132" s="31"/>
      <c r="G132" s="129">
        <f t="shared" ref="G132:G137" si="15">SUM(D132:F132)</f>
        <v>0</v>
      </c>
      <c r="H132" s="85"/>
      <c r="I132" s="34"/>
      <c r="J132" s="31"/>
      <c r="K132" s="31"/>
      <c r="L132" s="31"/>
      <c r="M132" s="31"/>
      <c r="N132" s="31"/>
      <c r="O132" s="35"/>
    </row>
    <row r="133" spans="1:15" x14ac:dyDescent="0.25">
      <c r="A133" s="632"/>
      <c r="B133" s="631"/>
      <c r="C133" s="29">
        <v>2016</v>
      </c>
      <c r="D133" s="30"/>
      <c r="E133" s="31"/>
      <c r="F133" s="31"/>
      <c r="G133" s="129">
        <f t="shared" si="15"/>
        <v>0</v>
      </c>
      <c r="H133" s="85"/>
      <c r="I133" s="34"/>
      <c r="J133" s="31"/>
      <c r="K133" s="31"/>
      <c r="L133" s="31"/>
      <c r="M133" s="31"/>
      <c r="N133" s="31"/>
      <c r="O133" s="35"/>
    </row>
    <row r="134" spans="1:15" x14ac:dyDescent="0.25">
      <c r="A134" s="632"/>
      <c r="B134" s="631"/>
      <c r="C134" s="29">
        <v>2017</v>
      </c>
      <c r="D134" s="36"/>
      <c r="E134" s="37"/>
      <c r="F134" s="37"/>
      <c r="G134" s="129">
        <f t="shared" si="15"/>
        <v>0</v>
      </c>
      <c r="H134" s="85"/>
      <c r="I134" s="39"/>
      <c r="J134" s="37"/>
      <c r="K134" s="37"/>
      <c r="L134" s="37"/>
      <c r="M134" s="37"/>
      <c r="N134" s="37"/>
      <c r="O134" s="40"/>
    </row>
    <row r="135" spans="1:15" x14ac:dyDescent="0.25">
      <c r="A135" s="632"/>
      <c r="B135" s="631"/>
      <c r="C135" s="29">
        <v>2018</v>
      </c>
      <c r="D135" s="30"/>
      <c r="E135" s="31"/>
      <c r="F135" s="31"/>
      <c r="G135" s="129">
        <f t="shared" si="15"/>
        <v>0</v>
      </c>
      <c r="H135" s="85"/>
      <c r="I135" s="34"/>
      <c r="J135" s="31"/>
      <c r="K135" s="31"/>
      <c r="L135" s="31"/>
      <c r="M135" s="31"/>
      <c r="N135" s="31"/>
      <c r="O135" s="35"/>
    </row>
    <row r="136" spans="1:15" x14ac:dyDescent="0.25">
      <c r="A136" s="632"/>
      <c r="B136" s="631"/>
      <c r="C136" s="29">
        <v>2019</v>
      </c>
      <c r="D136" s="30"/>
      <c r="E136" s="31"/>
      <c r="F136" s="31"/>
      <c r="G136" s="129">
        <f t="shared" si="15"/>
        <v>0</v>
      </c>
      <c r="H136" s="85"/>
      <c r="I136" s="34"/>
      <c r="J136" s="31"/>
      <c r="K136" s="31"/>
      <c r="L136" s="31"/>
      <c r="M136" s="31"/>
      <c r="N136" s="31"/>
      <c r="O136" s="35"/>
    </row>
    <row r="137" spans="1:15" x14ac:dyDescent="0.25">
      <c r="A137" s="632"/>
      <c r="B137" s="631"/>
      <c r="C137" s="29">
        <v>2020</v>
      </c>
      <c r="D137" s="30">
        <v>5</v>
      </c>
      <c r="E137" s="31">
        <v>1</v>
      </c>
      <c r="F137" s="31"/>
      <c r="G137" s="129">
        <f t="shared" si="15"/>
        <v>6</v>
      </c>
      <c r="H137" s="85">
        <v>8</v>
      </c>
      <c r="I137" s="34">
        <v>5</v>
      </c>
      <c r="J137" s="31"/>
      <c r="K137" s="31">
        <v>1</v>
      </c>
      <c r="L137" s="31"/>
      <c r="M137" s="31"/>
      <c r="N137" s="31"/>
      <c r="O137" s="35"/>
    </row>
    <row r="138" spans="1:15" ht="15.95" customHeight="1" thickBot="1" x14ac:dyDescent="0.3">
      <c r="A138" s="633"/>
      <c r="B138" s="634"/>
      <c r="C138" s="41" t="s">
        <v>13</v>
      </c>
      <c r="D138" s="42">
        <f>SUM(D131:D137)</f>
        <v>5</v>
      </c>
      <c r="E138" s="43">
        <f>SUM(E131:E137)</f>
        <v>1</v>
      </c>
      <c r="F138" s="43">
        <f>SUM(F131:F137)</f>
        <v>0</v>
      </c>
      <c r="G138" s="135">
        <f t="shared" ref="G138:O138" si="16">SUM(G131:G137)</f>
        <v>6</v>
      </c>
      <c r="H138" s="163">
        <f t="shared" si="16"/>
        <v>8</v>
      </c>
      <c r="I138" s="46">
        <f t="shared" si="16"/>
        <v>5</v>
      </c>
      <c r="J138" s="43">
        <f t="shared" si="16"/>
        <v>0</v>
      </c>
      <c r="K138" s="43">
        <f t="shared" si="16"/>
        <v>1</v>
      </c>
      <c r="L138" s="43">
        <f t="shared" si="16"/>
        <v>0</v>
      </c>
      <c r="M138" s="43">
        <f t="shared" si="16"/>
        <v>0</v>
      </c>
      <c r="N138" s="43">
        <f t="shared" si="16"/>
        <v>0</v>
      </c>
      <c r="O138" s="47">
        <f t="shared" si="16"/>
        <v>0</v>
      </c>
    </row>
    <row r="139" spans="1:15" ht="15.75" thickBot="1" x14ac:dyDescent="0.3">
      <c r="B139" s="9"/>
    </row>
    <row r="140" spans="1:15" ht="19.5" customHeight="1" x14ac:dyDescent="0.25">
      <c r="A140" s="635" t="s">
        <v>83</v>
      </c>
      <c r="B140" s="637" t="s">
        <v>84</v>
      </c>
      <c r="C140" s="639" t="s">
        <v>5</v>
      </c>
      <c r="D140" s="639" t="s">
        <v>77</v>
      </c>
      <c r="E140" s="639"/>
      <c r="F140" s="639"/>
      <c r="G140" s="641"/>
      <c r="H140" s="642" t="s">
        <v>85</v>
      </c>
      <c r="I140" s="639"/>
      <c r="J140" s="639"/>
      <c r="K140" s="639"/>
      <c r="L140" s="643"/>
    </row>
    <row r="141" spans="1:15" ht="87.75" customHeight="1" x14ac:dyDescent="0.25">
      <c r="A141" s="636"/>
      <c r="B141" s="638"/>
      <c r="C141" s="640"/>
      <c r="D141" s="164" t="s">
        <v>86</v>
      </c>
      <c r="E141" s="165" t="s">
        <v>87</v>
      </c>
      <c r="F141" s="164" t="s">
        <v>88</v>
      </c>
      <c r="G141" s="166" t="s">
        <v>89</v>
      </c>
      <c r="H141" s="167" t="s">
        <v>90</v>
      </c>
      <c r="I141" s="164" t="s">
        <v>91</v>
      </c>
      <c r="J141" s="164" t="s">
        <v>92</v>
      </c>
      <c r="K141" s="164" t="s">
        <v>93</v>
      </c>
      <c r="L141" s="168" t="s">
        <v>94</v>
      </c>
    </row>
    <row r="142" spans="1:15" ht="15" customHeight="1" x14ac:dyDescent="0.25">
      <c r="A142" s="709" t="s">
        <v>144</v>
      </c>
      <c r="B142" s="710"/>
      <c r="C142" s="169">
        <v>2014</v>
      </c>
      <c r="D142" s="170"/>
      <c r="E142" s="67"/>
      <c r="F142" s="67"/>
      <c r="G142" s="171">
        <f>SUM(D142:F142)</f>
        <v>0</v>
      </c>
      <c r="H142" s="66"/>
      <c r="I142" s="67"/>
      <c r="J142" s="67"/>
      <c r="K142" s="67"/>
      <c r="L142" s="68"/>
    </row>
    <row r="143" spans="1:15" x14ac:dyDescent="0.25">
      <c r="A143" s="630"/>
      <c r="B143" s="646"/>
      <c r="C143" s="29">
        <v>2015</v>
      </c>
      <c r="D143" s="30"/>
      <c r="E143" s="31"/>
      <c r="F143" s="31"/>
      <c r="G143" s="171">
        <f t="shared" ref="G143:G148" si="17">SUM(D143:F143)</f>
        <v>0</v>
      </c>
      <c r="H143" s="34"/>
      <c r="I143" s="31"/>
      <c r="J143" s="31"/>
      <c r="K143" s="31"/>
      <c r="L143" s="35"/>
    </row>
    <row r="144" spans="1:15" x14ac:dyDescent="0.25">
      <c r="A144" s="630"/>
      <c r="B144" s="646"/>
      <c r="C144" s="29">
        <v>2016</v>
      </c>
      <c r="D144" s="30"/>
      <c r="E144" s="31"/>
      <c r="F144" s="31"/>
      <c r="G144" s="171">
        <f t="shared" si="17"/>
        <v>0</v>
      </c>
      <c r="H144" s="34"/>
      <c r="I144" s="31"/>
      <c r="J144" s="31"/>
      <c r="K144" s="31"/>
      <c r="L144" s="35"/>
    </row>
    <row r="145" spans="1:12" x14ac:dyDescent="0.25">
      <c r="A145" s="630"/>
      <c r="B145" s="646"/>
      <c r="C145" s="29">
        <v>2017</v>
      </c>
      <c r="D145" s="36"/>
      <c r="E145" s="37"/>
      <c r="F145" s="37"/>
      <c r="G145" s="171">
        <f t="shared" si="17"/>
        <v>0</v>
      </c>
      <c r="H145" s="39"/>
      <c r="I145" s="37"/>
      <c r="J145" s="37"/>
      <c r="K145" s="37"/>
      <c r="L145" s="40"/>
    </row>
    <row r="146" spans="1:12" x14ac:dyDescent="0.25">
      <c r="A146" s="630"/>
      <c r="B146" s="646"/>
      <c r="C146" s="29">
        <v>2018</v>
      </c>
      <c r="D146" s="30"/>
      <c r="E146" s="31"/>
      <c r="F146" s="31"/>
      <c r="G146" s="171">
        <f t="shared" si="17"/>
        <v>0</v>
      </c>
      <c r="H146" s="34"/>
      <c r="I146" s="31"/>
      <c r="J146" s="31"/>
      <c r="K146" s="31"/>
      <c r="L146" s="35"/>
    </row>
    <row r="147" spans="1:12" x14ac:dyDescent="0.25">
      <c r="A147" s="630"/>
      <c r="B147" s="646"/>
      <c r="C147" s="29">
        <v>2019</v>
      </c>
      <c r="D147" s="30"/>
      <c r="E147" s="31"/>
      <c r="F147" s="31"/>
      <c r="G147" s="171">
        <f t="shared" si="17"/>
        <v>0</v>
      </c>
      <c r="H147" s="34"/>
      <c r="I147" s="31"/>
      <c r="J147" s="31"/>
      <c r="K147" s="31"/>
      <c r="L147" s="35"/>
    </row>
    <row r="148" spans="1:12" x14ac:dyDescent="0.25">
      <c r="A148" s="630"/>
      <c r="B148" s="646"/>
      <c r="C148" s="29">
        <v>2020</v>
      </c>
      <c r="D148" s="30">
        <v>250</v>
      </c>
      <c r="E148" s="31">
        <v>16</v>
      </c>
      <c r="F148" s="31"/>
      <c r="G148" s="171">
        <f t="shared" si="17"/>
        <v>266</v>
      </c>
      <c r="H148" s="34"/>
      <c r="I148" s="31">
        <v>2</v>
      </c>
      <c r="J148" s="31"/>
      <c r="K148" s="31">
        <v>3</v>
      </c>
      <c r="L148" s="35">
        <v>261</v>
      </c>
    </row>
    <row r="149" spans="1:12" ht="15.75" thickBot="1" x14ac:dyDescent="0.3">
      <c r="A149" s="647"/>
      <c r="B149" s="648"/>
      <c r="C149" s="41" t="s">
        <v>13</v>
      </c>
      <c r="D149" s="42">
        <f t="shared" ref="D149:L149" si="18">SUM(D142:D148)</f>
        <v>250</v>
      </c>
      <c r="E149" s="43">
        <f t="shared" si="18"/>
        <v>16</v>
      </c>
      <c r="F149" s="43">
        <f t="shared" si="18"/>
        <v>0</v>
      </c>
      <c r="G149" s="45">
        <f t="shared" si="18"/>
        <v>266</v>
      </c>
      <c r="H149" s="46">
        <f t="shared" si="18"/>
        <v>0</v>
      </c>
      <c r="I149" s="43">
        <f t="shared" si="18"/>
        <v>2</v>
      </c>
      <c r="J149" s="43">
        <f t="shared" si="18"/>
        <v>0</v>
      </c>
      <c r="K149" s="43">
        <f t="shared" si="18"/>
        <v>3</v>
      </c>
      <c r="L149" s="47">
        <f t="shared" si="18"/>
        <v>261</v>
      </c>
    </row>
    <row r="150" spans="1:12" x14ac:dyDescent="0.25">
      <c r="B150" s="9"/>
    </row>
    <row r="151" spans="1:12" x14ac:dyDescent="0.25">
      <c r="B151" s="9"/>
    </row>
    <row r="152" spans="1:12" ht="21" x14ac:dyDescent="0.35">
      <c r="A152" s="172" t="s">
        <v>95</v>
      </c>
      <c r="B152" s="55"/>
      <c r="C152" s="54"/>
      <c r="D152" s="56"/>
      <c r="E152" s="56"/>
      <c r="F152" s="56"/>
      <c r="G152" s="56"/>
      <c r="H152" s="56"/>
      <c r="I152" s="56"/>
      <c r="J152" s="56"/>
      <c r="K152" s="56"/>
      <c r="L152" s="56"/>
    </row>
    <row r="153" spans="1:12" ht="15.75" thickBot="1" x14ac:dyDescent="0.3">
      <c r="A153" s="75"/>
      <c r="B153" s="76"/>
    </row>
    <row r="154" spans="1:12" s="10" customFormat="1" ht="65.25" x14ac:dyDescent="0.3">
      <c r="A154" s="173" t="s">
        <v>96</v>
      </c>
      <c r="B154" s="174" t="s">
        <v>97</v>
      </c>
      <c r="C154" s="175" t="s">
        <v>98</v>
      </c>
      <c r="D154" s="176" t="s">
        <v>99</v>
      </c>
      <c r="E154" s="177" t="s">
        <v>100</v>
      </c>
      <c r="F154" s="177" t="s">
        <v>101</v>
      </c>
      <c r="G154" s="178" t="s">
        <v>102</v>
      </c>
    </row>
    <row r="155" spans="1:12" ht="15" customHeight="1" x14ac:dyDescent="0.25">
      <c r="A155" s="623" t="s">
        <v>21</v>
      </c>
      <c r="B155" s="624"/>
      <c r="C155" s="29">
        <v>2014</v>
      </c>
      <c r="D155" s="30"/>
      <c r="E155" s="31"/>
      <c r="F155" s="31"/>
      <c r="G155" s="35"/>
    </row>
    <row r="156" spans="1:12" x14ac:dyDescent="0.25">
      <c r="A156" s="623"/>
      <c r="B156" s="624"/>
      <c r="C156" s="29">
        <v>2015</v>
      </c>
      <c r="D156" s="30"/>
      <c r="E156" s="31"/>
      <c r="F156" s="31"/>
      <c r="G156" s="35"/>
    </row>
    <row r="157" spans="1:12" x14ac:dyDescent="0.25">
      <c r="A157" s="623"/>
      <c r="B157" s="624"/>
      <c r="C157" s="29">
        <v>2016</v>
      </c>
      <c r="D157" s="30"/>
      <c r="E157" s="31"/>
      <c r="F157" s="31"/>
      <c r="G157" s="35"/>
    </row>
    <row r="158" spans="1:12" x14ac:dyDescent="0.25">
      <c r="A158" s="623"/>
      <c r="B158" s="624"/>
      <c r="C158" s="29">
        <v>2017</v>
      </c>
      <c r="D158" s="36"/>
      <c r="E158" s="37"/>
      <c r="F158" s="37"/>
      <c r="G158" s="40"/>
    </row>
    <row r="159" spans="1:12" x14ac:dyDescent="0.25">
      <c r="A159" s="623"/>
      <c r="B159" s="624"/>
      <c r="C159" s="29">
        <v>2018</v>
      </c>
      <c r="D159" s="30"/>
      <c r="E159" s="31"/>
      <c r="F159" s="31"/>
      <c r="G159" s="35"/>
    </row>
    <row r="160" spans="1:12" x14ac:dyDescent="0.25">
      <c r="A160" s="623"/>
      <c r="B160" s="624"/>
      <c r="C160" s="29">
        <v>2019</v>
      </c>
      <c r="D160" s="30"/>
      <c r="E160" s="31"/>
      <c r="F160" s="31"/>
      <c r="G160" s="35"/>
    </row>
    <row r="161" spans="1:9" x14ac:dyDescent="0.25">
      <c r="A161" s="623"/>
      <c r="B161" s="624"/>
      <c r="C161" s="29">
        <v>2020</v>
      </c>
      <c r="D161" s="179"/>
      <c r="E161" s="180"/>
      <c r="F161" s="180"/>
      <c r="G161" s="181"/>
    </row>
    <row r="162" spans="1:9" ht="15.75" thickBot="1" x14ac:dyDescent="0.3">
      <c r="A162" s="625"/>
      <c r="B162" s="626"/>
      <c r="C162" s="41" t="s">
        <v>13</v>
      </c>
      <c r="D162" s="42">
        <f>SUM(D155:D161)</f>
        <v>0</v>
      </c>
      <c r="E162" s="42">
        <f t="shared" ref="E162:G162" si="19">SUM(E155:E161)</f>
        <v>0</v>
      </c>
      <c r="F162" s="42">
        <f t="shared" si="19"/>
        <v>0</v>
      </c>
      <c r="G162" s="47">
        <f t="shared" si="19"/>
        <v>0</v>
      </c>
    </row>
    <row r="163" spans="1:9" x14ac:dyDescent="0.25">
      <c r="B163" s="9"/>
    </row>
    <row r="164" spans="1:9" ht="15.75" thickBot="1" x14ac:dyDescent="0.3">
      <c r="B164" s="9"/>
    </row>
    <row r="165" spans="1:9" ht="18.75" x14ac:dyDescent="0.3">
      <c r="A165" s="182" t="s">
        <v>103</v>
      </c>
      <c r="B165" s="183" t="s">
        <v>104</v>
      </c>
      <c r="C165" s="184">
        <v>2014</v>
      </c>
      <c r="D165" s="184">
        <v>2015</v>
      </c>
      <c r="E165" s="184">
        <v>2016</v>
      </c>
      <c r="F165" s="184">
        <v>2017</v>
      </c>
      <c r="G165" s="184">
        <v>2018</v>
      </c>
      <c r="H165" s="184">
        <v>2019</v>
      </c>
      <c r="I165" s="185">
        <v>2020</v>
      </c>
    </row>
    <row r="166" spans="1:9" ht="14.1" customHeight="1" x14ac:dyDescent="0.25">
      <c r="A166" s="186" t="s">
        <v>105</v>
      </c>
      <c r="B166" s="187"/>
      <c r="C166" s="188">
        <f>SUM(C167:C169)</f>
        <v>0</v>
      </c>
      <c r="D166" s="188">
        <f t="shared" ref="D166:I166" si="20">SUM(D167:D169)</f>
        <v>0</v>
      </c>
      <c r="E166" s="188">
        <f t="shared" si="20"/>
        <v>0</v>
      </c>
      <c r="F166" s="188">
        <f t="shared" si="20"/>
        <v>0</v>
      </c>
      <c r="G166" s="188">
        <f t="shared" si="20"/>
        <v>0</v>
      </c>
      <c r="H166" s="188">
        <f t="shared" si="20"/>
        <v>0</v>
      </c>
      <c r="I166" s="189">
        <f t="shared" si="20"/>
        <v>181623.93</v>
      </c>
    </row>
    <row r="167" spans="1:9" ht="15.75" x14ac:dyDescent="0.25">
      <c r="A167" s="190" t="s">
        <v>106</v>
      </c>
      <c r="B167" s="191"/>
      <c r="C167" s="65"/>
      <c r="D167" s="65"/>
      <c r="E167" s="65"/>
      <c r="F167" s="69"/>
      <c r="G167" s="65"/>
      <c r="H167" s="65"/>
      <c r="I167" s="193">
        <v>36490.5</v>
      </c>
    </row>
    <row r="168" spans="1:9" ht="15.75" x14ac:dyDescent="0.25">
      <c r="A168" s="190" t="s">
        <v>107</v>
      </c>
      <c r="B168" s="191"/>
      <c r="C168" s="65"/>
      <c r="D168" s="65"/>
      <c r="E168" s="65"/>
      <c r="F168" s="69"/>
      <c r="G168" s="65"/>
      <c r="H168" s="65"/>
      <c r="I168" s="193">
        <v>111377.65</v>
      </c>
    </row>
    <row r="169" spans="1:9" ht="15.75" x14ac:dyDescent="0.25">
      <c r="A169" s="190" t="s">
        <v>108</v>
      </c>
      <c r="B169" s="191"/>
      <c r="C169" s="65"/>
      <c r="D169" s="65"/>
      <c r="E169" s="65"/>
      <c r="F169" s="69"/>
      <c r="G169" s="65"/>
      <c r="H169" s="65"/>
      <c r="I169" s="193">
        <v>33755.78</v>
      </c>
    </row>
    <row r="170" spans="1:9" ht="15.75" x14ac:dyDescent="0.25">
      <c r="A170" s="186" t="s">
        <v>145</v>
      </c>
      <c r="B170" s="191"/>
      <c r="C170" s="65"/>
      <c r="D170" s="65"/>
      <c r="E170" s="65"/>
      <c r="F170" s="69"/>
      <c r="G170" s="65"/>
      <c r="H170" s="65"/>
      <c r="I170" s="263">
        <f>122796+4022.52</f>
        <v>126818.52</v>
      </c>
    </row>
    <row r="171" spans="1:9" ht="16.5" thickBot="1" x14ac:dyDescent="0.3">
      <c r="A171" s="195" t="s">
        <v>110</v>
      </c>
      <c r="B171" s="196"/>
      <c r="C171" s="197">
        <f t="shared" ref="C171:I171" si="21">C166+C170</f>
        <v>0</v>
      </c>
      <c r="D171" s="197">
        <f t="shared" si="21"/>
        <v>0</v>
      </c>
      <c r="E171" s="197">
        <f t="shared" si="21"/>
        <v>0</v>
      </c>
      <c r="F171" s="197">
        <f t="shared" si="21"/>
        <v>0</v>
      </c>
      <c r="G171" s="197">
        <f t="shared" si="21"/>
        <v>0</v>
      </c>
      <c r="H171" s="197">
        <f t="shared" si="21"/>
        <v>0</v>
      </c>
      <c r="I171" s="47">
        <f t="shared" si="21"/>
        <v>308442.45</v>
      </c>
    </row>
  </sheetData>
  <mergeCells count="49">
    <mergeCell ref="B10:B11"/>
    <mergeCell ref="C10:C11"/>
    <mergeCell ref="A12:B19"/>
    <mergeCell ref="C21:C22"/>
    <mergeCell ref="A23:B30"/>
    <mergeCell ref="D34:D35"/>
    <mergeCell ref="A36:B43"/>
    <mergeCell ref="A48:A49"/>
    <mergeCell ref="B48:B49"/>
    <mergeCell ref="C48:C49"/>
    <mergeCell ref="D48:D49"/>
    <mergeCell ref="A34:A35"/>
    <mergeCell ref="B34:B35"/>
    <mergeCell ref="C34:C35"/>
    <mergeCell ref="A50:B57"/>
    <mergeCell ref="A61:A62"/>
    <mergeCell ref="B61:B62"/>
    <mergeCell ref="C61:C62"/>
    <mergeCell ref="A63:B70"/>
    <mergeCell ref="D72:D73"/>
    <mergeCell ref="A74:B81"/>
    <mergeCell ref="A83:A84"/>
    <mergeCell ref="B83:B84"/>
    <mergeCell ref="C83:C84"/>
    <mergeCell ref="D83:D84"/>
    <mergeCell ref="A72:A73"/>
    <mergeCell ref="B72:B73"/>
    <mergeCell ref="C72:C73"/>
    <mergeCell ref="A85:B92"/>
    <mergeCell ref="A94:A95"/>
    <mergeCell ref="B94:B95"/>
    <mergeCell ref="A96:B102"/>
    <mergeCell ref="A106:A107"/>
    <mergeCell ref="B106:B107"/>
    <mergeCell ref="C106:C107"/>
    <mergeCell ref="A108:B115"/>
    <mergeCell ref="A118:B125"/>
    <mergeCell ref="A129:A130"/>
    <mergeCell ref="B129:B130"/>
    <mergeCell ref="C129:C130"/>
    <mergeCell ref="A142:B149"/>
    <mergeCell ref="A155:B162"/>
    <mergeCell ref="I129:O129"/>
    <mergeCell ref="A131:B138"/>
    <mergeCell ref="A140:A141"/>
    <mergeCell ref="B140:B141"/>
    <mergeCell ref="C140:C141"/>
    <mergeCell ref="D140:G140"/>
    <mergeCell ref="H140:L14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171"/>
  <sheetViews>
    <sheetView topLeftCell="B1" workbookViewId="0">
      <selection activeCell="I148" sqref="I148:L148"/>
    </sheetView>
  </sheetViews>
  <sheetFormatPr defaultColWidth="8.85546875" defaultRowHeight="15" x14ac:dyDescent="0.25"/>
  <cols>
    <col min="1" max="1" width="87.28515625" customWidth="1"/>
    <col min="2" max="2" width="33.85546875" customWidth="1"/>
    <col min="3" max="3" width="15.7109375" customWidth="1"/>
    <col min="4" max="4" width="17.28515625" customWidth="1"/>
    <col min="5" max="5" width="15.28515625" customWidth="1"/>
    <col min="6" max="6" width="18.42578125" customWidth="1"/>
    <col min="7" max="7" width="15.85546875" customWidth="1"/>
    <col min="8" max="8" width="16" customWidth="1"/>
    <col min="9" max="9" width="16.42578125" customWidth="1"/>
    <col min="10" max="10" width="17" customWidth="1"/>
    <col min="11" max="11" width="16.85546875" customWidth="1"/>
    <col min="12" max="12" width="17" customWidth="1"/>
    <col min="13" max="13" width="15.42578125" customWidth="1"/>
    <col min="14" max="14" width="14.85546875" customWidth="1"/>
    <col min="15" max="15" width="13.140625" customWidth="1"/>
    <col min="16" max="17" width="11.85546875" customWidth="1"/>
    <col min="18" max="18" width="12" customWidth="1"/>
  </cols>
  <sheetData>
    <row r="1" spans="1:17" s="1" customFormat="1" ht="31.5" x14ac:dyDescent="0.5">
      <c r="A1" s="1" t="s">
        <v>0</v>
      </c>
    </row>
    <row r="2" spans="1:17" s="2" customFormat="1" ht="15.75" x14ac:dyDescent="0.25"/>
    <row r="3" spans="1:17" s="2" customFormat="1" ht="15.75" x14ac:dyDescent="0.25">
      <c r="A3" s="3" t="s">
        <v>1</v>
      </c>
    </row>
    <row r="4" spans="1:17" s="2" customFormat="1" ht="15.75" x14ac:dyDescent="0.25">
      <c r="A4" s="4" t="s">
        <v>146</v>
      </c>
    </row>
    <row r="5" spans="1:17" s="2" customFormat="1" ht="15.75" x14ac:dyDescent="0.25">
      <c r="A5" s="5" t="s">
        <v>147</v>
      </c>
    </row>
    <row r="6" spans="1:17" s="2" customFormat="1" ht="15.75" x14ac:dyDescent="0.25"/>
    <row r="8" spans="1:17" ht="21" x14ac:dyDescent="0.35">
      <c r="A8" s="6" t="s">
        <v>3</v>
      </c>
      <c r="B8" s="7"/>
      <c r="C8" s="8"/>
      <c r="D8" s="8"/>
      <c r="E8" s="8"/>
      <c r="F8" s="8"/>
      <c r="G8" s="8"/>
      <c r="H8" s="8"/>
      <c r="I8" s="8"/>
      <c r="J8" s="8"/>
      <c r="K8" s="8"/>
      <c r="L8" s="8"/>
      <c r="M8" s="8"/>
      <c r="N8" s="268"/>
      <c r="O8" s="268"/>
    </row>
    <row r="9" spans="1:17" ht="15.75" thickBot="1" x14ac:dyDescent="0.3">
      <c r="B9" s="9"/>
      <c r="O9" s="10"/>
      <c r="P9" s="10"/>
    </row>
    <row r="10" spans="1:17" s="10" customFormat="1" ht="18.75" x14ac:dyDescent="0.3">
      <c r="A10" s="11"/>
      <c r="B10" s="690" t="s">
        <v>4</v>
      </c>
      <c r="C10" s="692" t="s">
        <v>5</v>
      </c>
      <c r="D10" s="12"/>
      <c r="E10" s="13"/>
      <c r="F10" s="14" t="s">
        <v>6</v>
      </c>
      <c r="G10" s="15"/>
      <c r="H10" s="16"/>
      <c r="I10" s="17" t="s">
        <v>7</v>
      </c>
      <c r="J10" s="13"/>
      <c r="K10" s="13"/>
      <c r="L10" s="13"/>
      <c r="M10" s="13"/>
      <c r="N10" s="13"/>
      <c r="O10" s="18"/>
    </row>
    <row r="11" spans="1:17" s="10" customFormat="1" ht="90" customHeight="1" x14ac:dyDescent="0.3">
      <c r="A11" s="19" t="s">
        <v>8</v>
      </c>
      <c r="B11" s="691"/>
      <c r="C11" s="693"/>
      <c r="D11" s="20" t="s">
        <v>9</v>
      </c>
      <c r="E11" s="21" t="s">
        <v>10</v>
      </c>
      <c r="F11" s="22" t="s">
        <v>11</v>
      </c>
      <c r="G11" s="23" t="s">
        <v>12</v>
      </c>
      <c r="H11" s="24" t="s">
        <v>13</v>
      </c>
      <c r="I11" s="25" t="s">
        <v>14</v>
      </c>
      <c r="J11" s="26" t="s">
        <v>15</v>
      </c>
      <c r="K11" s="26" t="s">
        <v>16</v>
      </c>
      <c r="L11" s="27" t="s">
        <v>17</v>
      </c>
      <c r="M11" s="27" t="s">
        <v>18</v>
      </c>
      <c r="N11" s="27" t="s">
        <v>19</v>
      </c>
      <c r="O11" s="28" t="s">
        <v>20</v>
      </c>
    </row>
    <row r="12" spans="1:17" ht="15" customHeight="1" x14ac:dyDescent="0.25">
      <c r="A12" s="716" t="s">
        <v>148</v>
      </c>
      <c r="B12" s="717"/>
      <c r="C12" s="29">
        <v>2014</v>
      </c>
      <c r="D12" s="30"/>
      <c r="E12" s="31"/>
      <c r="F12" s="31"/>
      <c r="G12" s="32"/>
      <c r="H12" s="33">
        <f>SUM(D12:G12)</f>
        <v>0</v>
      </c>
      <c r="I12" s="34"/>
      <c r="J12" s="31"/>
      <c r="K12" s="31"/>
      <c r="L12" s="31"/>
      <c r="M12" s="31"/>
      <c r="N12" s="31"/>
      <c r="O12" s="35"/>
      <c r="P12" s="10"/>
      <c r="Q12" s="10"/>
    </row>
    <row r="13" spans="1:17" x14ac:dyDescent="0.25">
      <c r="A13" s="716"/>
      <c r="B13" s="717"/>
      <c r="C13" s="29">
        <v>2015</v>
      </c>
      <c r="D13" s="30"/>
      <c r="E13" s="31"/>
      <c r="F13" s="31"/>
      <c r="G13" s="32"/>
      <c r="H13" s="33">
        <f t="shared" ref="H13:H18" si="0">SUM(D13:G13)</f>
        <v>0</v>
      </c>
      <c r="I13" s="34"/>
      <c r="J13" s="31"/>
      <c r="K13" s="31"/>
      <c r="L13" s="31"/>
      <c r="M13" s="31"/>
      <c r="N13" s="31"/>
      <c r="O13" s="35"/>
      <c r="P13" s="10"/>
      <c r="Q13" s="10"/>
    </row>
    <row r="14" spans="1:17" x14ac:dyDescent="0.25">
      <c r="A14" s="716"/>
      <c r="B14" s="717"/>
      <c r="C14" s="29">
        <v>2016</v>
      </c>
      <c r="D14" s="30"/>
      <c r="E14" s="31"/>
      <c r="F14" s="31"/>
      <c r="G14" s="32"/>
      <c r="H14" s="33">
        <f t="shared" si="0"/>
        <v>0</v>
      </c>
      <c r="I14" s="34"/>
      <c r="J14" s="31"/>
      <c r="K14" s="31"/>
      <c r="L14" s="31"/>
      <c r="M14" s="31"/>
      <c r="N14" s="31"/>
      <c r="O14" s="35"/>
      <c r="P14" s="10"/>
      <c r="Q14" s="10"/>
    </row>
    <row r="15" spans="1:17" x14ac:dyDescent="0.25">
      <c r="A15" s="716"/>
      <c r="B15" s="717"/>
      <c r="C15" s="29">
        <v>2017</v>
      </c>
      <c r="D15" s="36"/>
      <c r="E15" s="37"/>
      <c r="F15" s="37"/>
      <c r="G15" s="38"/>
      <c r="H15" s="33">
        <f t="shared" si="0"/>
        <v>0</v>
      </c>
      <c r="I15" s="39"/>
      <c r="J15" s="37"/>
      <c r="K15" s="37"/>
      <c r="L15" s="37"/>
      <c r="M15" s="37"/>
      <c r="N15" s="37"/>
      <c r="O15" s="40"/>
      <c r="P15" s="10"/>
      <c r="Q15" s="10"/>
    </row>
    <row r="16" spans="1:17" x14ac:dyDescent="0.25">
      <c r="A16" s="716"/>
      <c r="B16" s="717"/>
      <c r="C16" s="29">
        <v>2018</v>
      </c>
      <c r="D16" s="30"/>
      <c r="E16" s="31"/>
      <c r="F16" s="31"/>
      <c r="G16" s="32"/>
      <c r="H16" s="33">
        <f t="shared" si="0"/>
        <v>0</v>
      </c>
      <c r="I16" s="34"/>
      <c r="J16" s="31"/>
      <c r="K16" s="31"/>
      <c r="L16" s="31"/>
      <c r="M16" s="31"/>
      <c r="N16" s="31"/>
      <c r="O16" s="35"/>
      <c r="P16" s="10"/>
      <c r="Q16" s="10"/>
    </row>
    <row r="17" spans="1:17" x14ac:dyDescent="0.25">
      <c r="A17" s="716"/>
      <c r="B17" s="717"/>
      <c r="C17" s="29">
        <v>2019</v>
      </c>
      <c r="D17" s="30"/>
      <c r="E17" s="31"/>
      <c r="F17" s="31"/>
      <c r="G17" s="32"/>
      <c r="H17" s="33">
        <f t="shared" si="0"/>
        <v>0</v>
      </c>
      <c r="I17" s="34"/>
      <c r="J17" s="31"/>
      <c r="K17" s="31"/>
      <c r="L17" s="31"/>
      <c r="M17" s="31"/>
      <c r="N17" s="31"/>
      <c r="O17" s="35"/>
      <c r="P17" s="10"/>
      <c r="Q17" s="10"/>
    </row>
    <row r="18" spans="1:17" x14ac:dyDescent="0.25">
      <c r="A18" s="716"/>
      <c r="B18" s="717"/>
      <c r="C18" s="29">
        <v>2020</v>
      </c>
      <c r="D18" s="30">
        <f>1+20+11+2+7</f>
        <v>41</v>
      </c>
      <c r="E18" s="31"/>
      <c r="F18" s="31"/>
      <c r="G18" s="32">
        <v>2</v>
      </c>
      <c r="H18" s="33">
        <f t="shared" si="0"/>
        <v>43</v>
      </c>
      <c r="I18" s="34">
        <f>1+4+1+1+1+1</f>
        <v>9</v>
      </c>
      <c r="J18" s="31">
        <f>3+3</f>
        <v>6</v>
      </c>
      <c r="K18" s="31">
        <f>1+1</f>
        <v>2</v>
      </c>
      <c r="L18" s="31"/>
      <c r="M18" s="31"/>
      <c r="N18" s="31">
        <f>4+1+1</f>
        <v>6</v>
      </c>
      <c r="O18" s="35">
        <v>20</v>
      </c>
      <c r="P18" s="10"/>
      <c r="Q18" s="10"/>
    </row>
    <row r="19" spans="1:17" ht="77.25" customHeight="1" thickBot="1" x14ac:dyDescent="0.3">
      <c r="A19" s="718"/>
      <c r="B19" s="719"/>
      <c r="C19" s="41" t="s">
        <v>13</v>
      </c>
      <c r="D19" s="42">
        <f>SUM(D12:D18)</f>
        <v>41</v>
      </c>
      <c r="E19" s="43">
        <f>SUM(E12:E18)</f>
        <v>0</v>
      </c>
      <c r="F19" s="43">
        <f>SUM(F12:F18)</f>
        <v>0</v>
      </c>
      <c r="G19" s="43">
        <f>SUM(G12:G18)</f>
        <v>2</v>
      </c>
      <c r="H19" s="45">
        <f>SUM(D19:G19)</f>
        <v>43</v>
      </c>
      <c r="I19" s="46">
        <f>SUM(I12:I18)</f>
        <v>9</v>
      </c>
      <c r="J19" s="43"/>
      <c r="K19" s="43">
        <f>SUM(K12:K18)</f>
        <v>2</v>
      </c>
      <c r="L19" s="43">
        <f>SUM(L12:L18)</f>
        <v>0</v>
      </c>
      <c r="M19" s="43">
        <f>SUM(M12:M18)</f>
        <v>0</v>
      </c>
      <c r="N19" s="43">
        <f>SUM(N12:N18)</f>
        <v>6</v>
      </c>
      <c r="O19" s="47">
        <f>SUM(O12:O18)</f>
        <v>20</v>
      </c>
      <c r="P19" s="10"/>
      <c r="Q19" s="10"/>
    </row>
    <row r="20" spans="1:17" ht="15.75" thickBot="1" x14ac:dyDescent="0.3">
      <c r="B20" s="9"/>
      <c r="D20" s="48"/>
      <c r="O20" s="10"/>
      <c r="P20" s="10"/>
    </row>
    <row r="21" spans="1:17" s="10" customFormat="1" ht="18.75" x14ac:dyDescent="0.3">
      <c r="A21" s="11"/>
      <c r="B21" s="49"/>
      <c r="C21" s="692" t="s">
        <v>5</v>
      </c>
      <c r="D21" s="12"/>
      <c r="E21" s="13"/>
      <c r="F21" s="14" t="s">
        <v>6</v>
      </c>
      <c r="G21" s="15"/>
      <c r="H21" s="16"/>
    </row>
    <row r="22" spans="1:17" s="10" customFormat="1" ht="44.25" customHeight="1" x14ac:dyDescent="0.3">
      <c r="A22" s="50" t="s">
        <v>22</v>
      </c>
      <c r="B22" s="259" t="s">
        <v>23</v>
      </c>
      <c r="C22" s="693"/>
      <c r="D22" s="20" t="s">
        <v>9</v>
      </c>
      <c r="E22" s="22" t="s">
        <v>10</v>
      </c>
      <c r="F22" s="22" t="s">
        <v>11</v>
      </c>
      <c r="G22" s="23" t="s">
        <v>12</v>
      </c>
      <c r="H22" s="24" t="s">
        <v>13</v>
      </c>
    </row>
    <row r="23" spans="1:17" ht="15" customHeight="1" x14ac:dyDescent="0.25">
      <c r="A23" s="716" t="s">
        <v>21</v>
      </c>
      <c r="B23" s="717"/>
      <c r="C23" s="29">
        <v>2014</v>
      </c>
      <c r="D23" s="30"/>
      <c r="E23" s="31"/>
      <c r="F23" s="31"/>
      <c r="G23" s="32"/>
      <c r="H23" s="33">
        <f>SUM(D23:G23)</f>
        <v>0</v>
      </c>
    </row>
    <row r="24" spans="1:17" x14ac:dyDescent="0.25">
      <c r="A24" s="716"/>
      <c r="B24" s="717"/>
      <c r="C24" s="29">
        <v>2015</v>
      </c>
      <c r="D24" s="30"/>
      <c r="E24" s="31"/>
      <c r="F24" s="31"/>
      <c r="G24" s="32"/>
      <c r="H24" s="33">
        <f t="shared" ref="H24:H29" si="1">SUM(D24:G24)</f>
        <v>0</v>
      </c>
    </row>
    <row r="25" spans="1:17" x14ac:dyDescent="0.25">
      <c r="A25" s="716"/>
      <c r="B25" s="717"/>
      <c r="C25" s="29">
        <v>2016</v>
      </c>
      <c r="D25" s="30"/>
      <c r="E25" s="31"/>
      <c r="F25" s="31"/>
      <c r="G25" s="32"/>
      <c r="H25" s="33">
        <f t="shared" si="1"/>
        <v>0</v>
      </c>
    </row>
    <row r="26" spans="1:17" x14ac:dyDescent="0.25">
      <c r="A26" s="716"/>
      <c r="B26" s="717"/>
      <c r="C26" s="29">
        <v>2017</v>
      </c>
      <c r="D26" s="36"/>
      <c r="E26" s="37"/>
      <c r="F26" s="37"/>
      <c r="G26" s="38"/>
      <c r="H26" s="33">
        <f t="shared" si="1"/>
        <v>0</v>
      </c>
    </row>
    <row r="27" spans="1:17" x14ac:dyDescent="0.25">
      <c r="A27" s="716"/>
      <c r="B27" s="717"/>
      <c r="C27" s="29">
        <v>2018</v>
      </c>
      <c r="D27" s="30"/>
      <c r="E27" s="31"/>
      <c r="F27" s="31"/>
      <c r="G27" s="32"/>
      <c r="H27" s="33">
        <f t="shared" si="1"/>
        <v>0</v>
      </c>
    </row>
    <row r="28" spans="1:17" x14ac:dyDescent="0.25">
      <c r="A28" s="716"/>
      <c r="B28" s="717"/>
      <c r="C28" s="29">
        <v>2019</v>
      </c>
      <c r="D28" s="30"/>
      <c r="E28" s="31"/>
      <c r="F28" s="31"/>
      <c r="G28" s="38"/>
      <c r="H28" s="33">
        <f t="shared" si="1"/>
        <v>0</v>
      </c>
    </row>
    <row r="29" spans="1:17" x14ac:dyDescent="0.25">
      <c r="A29" s="716"/>
      <c r="B29" s="717"/>
      <c r="C29" s="29">
        <v>2020</v>
      </c>
      <c r="D29" s="30">
        <f>75+410+232+193+203</f>
        <v>1113</v>
      </c>
      <c r="E29" s="31"/>
      <c r="F29" s="31"/>
      <c r="G29" s="38">
        <v>15235</v>
      </c>
      <c r="H29" s="33">
        <f t="shared" si="1"/>
        <v>16348</v>
      </c>
    </row>
    <row r="30" spans="1:17" ht="24" customHeight="1" thickBot="1" x14ac:dyDescent="0.3">
      <c r="A30" s="718"/>
      <c r="B30" s="719"/>
      <c r="C30" s="41" t="s">
        <v>13</v>
      </c>
      <c r="D30" s="42">
        <f>SUM(D23:D29)</f>
        <v>1113</v>
      </c>
      <c r="E30" s="43">
        <f>SUM(E23:E29)</f>
        <v>0</v>
      </c>
      <c r="F30" s="43">
        <f>SUM(F23:F29)</f>
        <v>0</v>
      </c>
      <c r="G30" s="43">
        <f>SUM(G23:G29)</f>
        <v>15235</v>
      </c>
      <c r="H30" s="45">
        <f>SUM(D30:G30)</f>
        <v>16348</v>
      </c>
    </row>
    <row r="31" spans="1:17" x14ac:dyDescent="0.25">
      <c r="A31" s="52"/>
      <c r="B31" s="53"/>
      <c r="D31" s="48"/>
    </row>
    <row r="32" spans="1:17" ht="21" x14ac:dyDescent="0.35">
      <c r="A32" s="54" t="s">
        <v>24</v>
      </c>
      <c r="B32" s="55"/>
      <c r="C32" s="54"/>
      <c r="D32" s="56"/>
      <c r="E32" s="56"/>
      <c r="F32" s="56"/>
      <c r="G32" s="56"/>
      <c r="H32" s="56"/>
      <c r="I32" s="56"/>
      <c r="J32" s="56"/>
      <c r="K32" s="56"/>
    </row>
    <row r="33" spans="1:13" ht="15.75" thickBot="1" x14ac:dyDescent="0.3">
      <c r="B33" s="9"/>
    </row>
    <row r="34" spans="1:13" ht="39" customHeight="1" x14ac:dyDescent="0.25">
      <c r="A34" s="684" t="s">
        <v>25</v>
      </c>
      <c r="B34" s="686" t="s">
        <v>26</v>
      </c>
      <c r="C34" s="688" t="s">
        <v>5</v>
      </c>
      <c r="D34" s="670" t="s">
        <v>27</v>
      </c>
      <c r="E34" s="57" t="s">
        <v>7</v>
      </c>
      <c r="F34" s="58"/>
      <c r="G34" s="58"/>
      <c r="H34" s="58"/>
      <c r="I34" s="58"/>
      <c r="J34" s="58"/>
      <c r="K34" s="59"/>
    </row>
    <row r="35" spans="1:13" ht="108.75" customHeight="1" x14ac:dyDescent="0.25">
      <c r="A35" s="685"/>
      <c r="B35" s="687"/>
      <c r="C35" s="689"/>
      <c r="D35" s="671"/>
      <c r="E35" s="60" t="s">
        <v>14</v>
      </c>
      <c r="F35" s="61" t="s">
        <v>15</v>
      </c>
      <c r="G35" s="61" t="s">
        <v>16</v>
      </c>
      <c r="H35" s="62" t="s">
        <v>17</v>
      </c>
      <c r="I35" s="62" t="s">
        <v>28</v>
      </c>
      <c r="J35" s="63" t="s">
        <v>19</v>
      </c>
      <c r="K35" s="64" t="s">
        <v>20</v>
      </c>
    </row>
    <row r="36" spans="1:13" ht="15" customHeight="1" x14ac:dyDescent="0.25">
      <c r="A36" s="623" t="s">
        <v>149</v>
      </c>
      <c r="B36" s="624"/>
      <c r="C36" s="29">
        <v>2014</v>
      </c>
      <c r="D36" s="65"/>
      <c r="E36" s="66"/>
      <c r="F36" s="67"/>
      <c r="G36" s="67"/>
      <c r="H36" s="67"/>
      <c r="I36" s="67"/>
      <c r="J36" s="67"/>
      <c r="K36" s="68"/>
    </row>
    <row r="37" spans="1:13" x14ac:dyDescent="0.25">
      <c r="A37" s="623"/>
      <c r="B37" s="624"/>
      <c r="C37" s="29">
        <v>2015</v>
      </c>
      <c r="D37" s="65"/>
      <c r="E37" s="34"/>
      <c r="F37" s="31"/>
      <c r="G37" s="31"/>
      <c r="H37" s="31"/>
      <c r="I37" s="31"/>
      <c r="J37" s="31"/>
      <c r="K37" s="35"/>
    </row>
    <row r="38" spans="1:13" x14ac:dyDescent="0.25">
      <c r="A38" s="623"/>
      <c r="B38" s="624"/>
      <c r="C38" s="29">
        <v>2016</v>
      </c>
      <c r="D38" s="65"/>
      <c r="E38" s="34"/>
      <c r="F38" s="31"/>
      <c r="G38" s="31"/>
      <c r="H38" s="31"/>
      <c r="I38" s="31"/>
      <c r="J38" s="31"/>
      <c r="K38" s="35"/>
    </row>
    <row r="39" spans="1:13" x14ac:dyDescent="0.25">
      <c r="A39" s="623"/>
      <c r="B39" s="624"/>
      <c r="C39" s="29">
        <v>2017</v>
      </c>
      <c r="D39" s="69"/>
      <c r="E39" s="39"/>
      <c r="F39" s="37"/>
      <c r="G39" s="37"/>
      <c r="H39" s="37"/>
      <c r="I39" s="37"/>
      <c r="J39" s="37"/>
      <c r="K39" s="40"/>
    </row>
    <row r="40" spans="1:13" x14ac:dyDescent="0.25">
      <c r="A40" s="623"/>
      <c r="B40" s="624"/>
      <c r="C40" s="29">
        <v>2018</v>
      </c>
      <c r="D40" s="65"/>
      <c r="E40" s="34"/>
      <c r="F40" s="31"/>
      <c r="G40" s="31"/>
      <c r="H40" s="31"/>
      <c r="I40" s="31"/>
      <c r="J40" s="31"/>
      <c r="K40" s="35"/>
    </row>
    <row r="41" spans="1:13" x14ac:dyDescent="0.25">
      <c r="A41" s="623"/>
      <c r="B41" s="624"/>
      <c r="C41" s="29">
        <v>2019</v>
      </c>
      <c r="D41" s="65"/>
      <c r="E41" s="34"/>
      <c r="F41" s="31"/>
      <c r="G41" s="31"/>
      <c r="H41" s="31"/>
      <c r="I41" s="31"/>
      <c r="J41" s="31"/>
      <c r="K41" s="35"/>
    </row>
    <row r="42" spans="1:13" ht="17.25" customHeight="1" x14ac:dyDescent="0.25">
      <c r="A42" s="623"/>
      <c r="B42" s="624"/>
      <c r="C42" s="29">
        <v>2020</v>
      </c>
      <c r="D42" s="65">
        <v>3</v>
      </c>
      <c r="E42" s="34">
        <v>1</v>
      </c>
      <c r="F42" s="31">
        <v>1</v>
      </c>
      <c r="G42" s="31"/>
      <c r="H42" s="31"/>
      <c r="I42" s="31"/>
      <c r="J42" s="31">
        <v>1</v>
      </c>
      <c r="K42" s="35"/>
    </row>
    <row r="43" spans="1:13" ht="35.25" customHeight="1" thickBot="1" x14ac:dyDescent="0.3">
      <c r="A43" s="625"/>
      <c r="B43" s="626"/>
      <c r="C43" s="41" t="s">
        <v>13</v>
      </c>
      <c r="D43" s="70">
        <f>SUM(D36:D42)</f>
        <v>3</v>
      </c>
      <c r="E43" s="46">
        <f t="shared" ref="E43:J43" si="2">SUM(E36:E42)</f>
        <v>1</v>
      </c>
      <c r="F43" s="43">
        <f t="shared" si="2"/>
        <v>1</v>
      </c>
      <c r="G43" s="43">
        <f t="shared" si="2"/>
        <v>0</v>
      </c>
      <c r="H43" s="43">
        <f t="shared" si="2"/>
        <v>0</v>
      </c>
      <c r="I43" s="43">
        <f t="shared" si="2"/>
        <v>0</v>
      </c>
      <c r="J43" s="43">
        <f t="shared" si="2"/>
        <v>1</v>
      </c>
      <c r="K43" s="47">
        <f>SUM(K36:K42)</f>
        <v>0</v>
      </c>
    </row>
    <row r="44" spans="1:13" x14ac:dyDescent="0.25">
      <c r="B44" s="9"/>
    </row>
    <row r="45" spans="1:13" x14ac:dyDescent="0.25">
      <c r="B45" s="9"/>
    </row>
    <row r="46" spans="1:13" ht="21" x14ac:dyDescent="0.35">
      <c r="A46" s="71" t="s">
        <v>30</v>
      </c>
      <c r="B46" s="72"/>
      <c r="C46" s="71"/>
      <c r="D46" s="73"/>
      <c r="E46" s="73"/>
      <c r="F46" s="73"/>
      <c r="G46" s="73"/>
      <c r="H46" s="73"/>
      <c r="I46" s="73"/>
      <c r="J46" s="73"/>
      <c r="K46" s="73"/>
      <c r="L46" s="74"/>
      <c r="M46" s="74"/>
    </row>
    <row r="47" spans="1:13" ht="14.25" customHeight="1" thickBot="1" x14ac:dyDescent="0.3">
      <c r="A47" s="75"/>
      <c r="B47" s="76"/>
    </row>
    <row r="48" spans="1:13" ht="14.25" customHeight="1" x14ac:dyDescent="0.25">
      <c r="A48" s="676" t="s">
        <v>31</v>
      </c>
      <c r="B48" s="678" t="s">
        <v>32</v>
      </c>
      <c r="C48" s="680" t="s">
        <v>5</v>
      </c>
      <c r="D48" s="682" t="s">
        <v>33</v>
      </c>
      <c r="E48" s="77" t="s">
        <v>7</v>
      </c>
      <c r="F48" s="78"/>
      <c r="G48" s="78"/>
      <c r="H48" s="78"/>
      <c r="I48" s="78"/>
      <c r="J48" s="78"/>
      <c r="K48" s="79"/>
    </row>
    <row r="49" spans="1:14" s="10" customFormat="1" ht="117" customHeight="1" x14ac:dyDescent="0.25">
      <c r="A49" s="677"/>
      <c r="B49" s="679"/>
      <c r="C49" s="681"/>
      <c r="D49" s="683"/>
      <c r="E49" s="80" t="s">
        <v>14</v>
      </c>
      <c r="F49" s="81" t="s">
        <v>15</v>
      </c>
      <c r="G49" s="81" t="s">
        <v>16</v>
      </c>
      <c r="H49" s="82" t="s">
        <v>17</v>
      </c>
      <c r="I49" s="82" t="s">
        <v>28</v>
      </c>
      <c r="J49" s="83" t="s">
        <v>19</v>
      </c>
      <c r="K49" s="84" t="s">
        <v>20</v>
      </c>
    </row>
    <row r="50" spans="1:14" ht="15" customHeight="1" x14ac:dyDescent="0.25">
      <c r="A50" s="630" t="s">
        <v>21</v>
      </c>
      <c r="B50" s="646"/>
      <c r="C50" s="29">
        <v>2014</v>
      </c>
      <c r="D50" s="85"/>
      <c r="E50" s="34"/>
      <c r="F50" s="31"/>
      <c r="G50" s="31"/>
      <c r="H50" s="31"/>
      <c r="I50" s="31"/>
      <c r="J50" s="31"/>
      <c r="K50" s="35"/>
    </row>
    <row r="51" spans="1:14" x14ac:dyDescent="0.25">
      <c r="A51" s="630"/>
      <c r="B51" s="646"/>
      <c r="C51" s="29">
        <v>2015</v>
      </c>
      <c r="D51" s="85"/>
      <c r="E51" s="34"/>
      <c r="F51" s="31"/>
      <c r="G51" s="31"/>
      <c r="H51" s="31"/>
      <c r="I51" s="31"/>
      <c r="J51" s="31"/>
      <c r="K51" s="35"/>
    </row>
    <row r="52" spans="1:14" x14ac:dyDescent="0.25">
      <c r="A52" s="630"/>
      <c r="B52" s="646"/>
      <c r="C52" s="29">
        <v>2016</v>
      </c>
      <c r="D52" s="85"/>
      <c r="E52" s="34"/>
      <c r="F52" s="31"/>
      <c r="G52" s="31"/>
      <c r="H52" s="31"/>
      <c r="I52" s="31"/>
      <c r="J52" s="31"/>
      <c r="K52" s="35"/>
    </row>
    <row r="53" spans="1:14" x14ac:dyDescent="0.25">
      <c r="A53" s="630"/>
      <c r="B53" s="646"/>
      <c r="C53" s="29">
        <v>2017</v>
      </c>
      <c r="D53" s="86"/>
      <c r="E53" s="39"/>
      <c r="F53" s="37"/>
      <c r="G53" s="37"/>
      <c r="H53" s="37"/>
      <c r="I53" s="37"/>
      <c r="J53" s="37"/>
      <c r="K53" s="40"/>
    </row>
    <row r="54" spans="1:14" x14ac:dyDescent="0.25">
      <c r="A54" s="630"/>
      <c r="B54" s="646"/>
      <c r="C54" s="29">
        <v>2018</v>
      </c>
      <c r="D54" s="85"/>
      <c r="E54" s="34"/>
      <c r="F54" s="31"/>
      <c r="G54" s="31"/>
      <c r="H54" s="31"/>
      <c r="I54" s="31"/>
      <c r="J54" s="31"/>
      <c r="K54" s="35"/>
    </row>
    <row r="55" spans="1:14" x14ac:dyDescent="0.25">
      <c r="A55" s="630"/>
      <c r="B55" s="646"/>
      <c r="C55" s="29">
        <v>2019</v>
      </c>
      <c r="D55" s="85"/>
      <c r="E55" s="34"/>
      <c r="F55" s="31"/>
      <c r="G55" s="31"/>
      <c r="H55" s="31"/>
      <c r="I55" s="31"/>
      <c r="J55" s="31"/>
      <c r="K55" s="35"/>
    </row>
    <row r="56" spans="1:14" x14ac:dyDescent="0.25">
      <c r="A56" s="630"/>
      <c r="B56" s="646"/>
      <c r="C56" s="29">
        <v>2020</v>
      </c>
      <c r="D56" s="85"/>
      <c r="E56" s="34"/>
      <c r="F56" s="31"/>
      <c r="G56" s="31"/>
      <c r="H56" s="31"/>
      <c r="I56" s="31"/>
      <c r="J56" s="31"/>
      <c r="K56" s="35"/>
    </row>
    <row r="57" spans="1:14" ht="94.9" customHeight="1" thickBot="1" x14ac:dyDescent="0.3">
      <c r="A57" s="647"/>
      <c r="B57" s="648"/>
      <c r="C57" s="41" t="s">
        <v>13</v>
      </c>
      <c r="D57" s="87">
        <f t="shared" ref="D57:I57" si="3">SUM(D50:D56)</f>
        <v>0</v>
      </c>
      <c r="E57" s="46">
        <f t="shared" si="3"/>
        <v>0</v>
      </c>
      <c r="F57" s="43">
        <f t="shared" si="3"/>
        <v>0</v>
      </c>
      <c r="G57" s="43">
        <f t="shared" si="3"/>
        <v>0</v>
      </c>
      <c r="H57" s="43">
        <f t="shared" si="3"/>
        <v>0</v>
      </c>
      <c r="I57" s="43">
        <f t="shared" si="3"/>
        <v>0</v>
      </c>
      <c r="J57" s="43">
        <f>SUM(J50:J56)</f>
        <v>0</v>
      </c>
      <c r="K57" s="47">
        <f>SUM(K50:K56)</f>
        <v>0</v>
      </c>
    </row>
    <row r="58" spans="1:14" x14ac:dyDescent="0.25">
      <c r="B58" s="9"/>
    </row>
    <row r="59" spans="1:14" ht="21" x14ac:dyDescent="0.35">
      <c r="A59" s="88" t="s">
        <v>34</v>
      </c>
      <c r="B59" s="89"/>
      <c r="C59" s="88"/>
      <c r="D59" s="90"/>
      <c r="E59" s="90"/>
      <c r="F59" s="90"/>
      <c r="G59" s="90"/>
      <c r="H59" s="90"/>
      <c r="I59" s="90"/>
      <c r="J59" s="90"/>
      <c r="K59" s="90"/>
      <c r="L59" s="90"/>
      <c r="M59" s="10"/>
    </row>
    <row r="60" spans="1:14" ht="15" customHeight="1" thickBot="1" x14ac:dyDescent="0.4">
      <c r="A60" s="91"/>
      <c r="B60" s="76"/>
      <c r="M60" s="10"/>
    </row>
    <row r="61" spans="1:14" s="10" customFormat="1" x14ac:dyDescent="0.25">
      <c r="A61" s="665" t="s">
        <v>35</v>
      </c>
      <c r="B61" s="657" t="s">
        <v>36</v>
      </c>
      <c r="C61" s="666" t="s">
        <v>5</v>
      </c>
      <c r="D61" s="92"/>
      <c r="E61" s="93"/>
      <c r="F61" s="94" t="s">
        <v>37</v>
      </c>
      <c r="G61" s="95"/>
      <c r="H61" s="95"/>
      <c r="I61" s="95"/>
      <c r="J61" s="95"/>
      <c r="K61" s="95"/>
      <c r="L61" s="96"/>
      <c r="N61" s="97"/>
    </row>
    <row r="62" spans="1:14" s="10" customFormat="1" ht="90" customHeight="1" x14ac:dyDescent="0.25">
      <c r="A62" s="656"/>
      <c r="B62" s="658"/>
      <c r="C62" s="667"/>
      <c r="D62" s="98" t="s">
        <v>38</v>
      </c>
      <c r="E62" s="99" t="s">
        <v>39</v>
      </c>
      <c r="F62" s="100" t="s">
        <v>14</v>
      </c>
      <c r="G62" s="101" t="s">
        <v>15</v>
      </c>
      <c r="H62" s="101" t="s">
        <v>16</v>
      </c>
      <c r="I62" s="102" t="s">
        <v>17</v>
      </c>
      <c r="J62" s="102" t="s">
        <v>28</v>
      </c>
      <c r="K62" s="103" t="s">
        <v>19</v>
      </c>
      <c r="L62" s="104" t="s">
        <v>20</v>
      </c>
    </row>
    <row r="63" spans="1:14" x14ac:dyDescent="0.25">
      <c r="A63" s="630" t="s">
        <v>150</v>
      </c>
      <c r="B63" s="646"/>
      <c r="C63" s="29">
        <v>2014</v>
      </c>
      <c r="D63" s="30"/>
      <c r="E63" s="31"/>
      <c r="F63" s="34"/>
      <c r="G63" s="31"/>
      <c r="H63" s="31"/>
      <c r="I63" s="31"/>
      <c r="J63" s="31"/>
      <c r="K63" s="31"/>
      <c r="L63" s="35"/>
      <c r="M63" s="10"/>
    </row>
    <row r="64" spans="1:14" x14ac:dyDescent="0.25">
      <c r="A64" s="630"/>
      <c r="B64" s="646"/>
      <c r="C64" s="29">
        <v>2015</v>
      </c>
      <c r="D64" s="30"/>
      <c r="E64" s="31"/>
      <c r="F64" s="34"/>
      <c r="G64" s="31"/>
      <c r="H64" s="31"/>
      <c r="I64" s="31"/>
      <c r="J64" s="31"/>
      <c r="K64" s="31"/>
      <c r="L64" s="35"/>
      <c r="M64" s="10"/>
    </row>
    <row r="65" spans="1:13" x14ac:dyDescent="0.25">
      <c r="A65" s="630"/>
      <c r="B65" s="646"/>
      <c r="C65" s="29">
        <v>2016</v>
      </c>
      <c r="D65" s="30"/>
      <c r="E65" s="31"/>
      <c r="F65" s="34"/>
      <c r="G65" s="31"/>
      <c r="H65" s="31"/>
      <c r="I65" s="31"/>
      <c r="J65" s="31"/>
      <c r="K65" s="31"/>
      <c r="L65" s="35"/>
      <c r="M65" s="10"/>
    </row>
    <row r="66" spans="1:13" x14ac:dyDescent="0.25">
      <c r="A66" s="630"/>
      <c r="B66" s="646"/>
      <c r="C66" s="29">
        <v>2017</v>
      </c>
      <c r="D66" s="36"/>
      <c r="E66" s="37"/>
      <c r="F66" s="39"/>
      <c r="G66" s="37"/>
      <c r="H66" s="37"/>
      <c r="I66" s="37"/>
      <c r="J66" s="37"/>
      <c r="K66" s="37"/>
      <c r="L66" s="40"/>
      <c r="M66" s="10"/>
    </row>
    <row r="67" spans="1:13" x14ac:dyDescent="0.25">
      <c r="A67" s="630"/>
      <c r="B67" s="646"/>
      <c r="C67" s="29">
        <v>2018</v>
      </c>
      <c r="D67" s="30"/>
      <c r="E67" s="31"/>
      <c r="F67" s="34"/>
      <c r="G67" s="31"/>
      <c r="H67" s="31"/>
      <c r="I67" s="31"/>
      <c r="J67" s="31"/>
      <c r="K67" s="31"/>
      <c r="L67" s="35"/>
      <c r="M67" s="10"/>
    </row>
    <row r="68" spans="1:13" x14ac:dyDescent="0.25">
      <c r="A68" s="630"/>
      <c r="B68" s="646"/>
      <c r="C68" s="29">
        <v>2019</v>
      </c>
      <c r="D68" s="30"/>
      <c r="E68" s="31"/>
      <c r="F68" s="34"/>
      <c r="G68" s="31"/>
      <c r="H68" s="31"/>
      <c r="I68" s="31"/>
      <c r="J68" s="31"/>
      <c r="K68" s="31"/>
      <c r="L68" s="35"/>
      <c r="M68" s="10"/>
    </row>
    <row r="69" spans="1:13" x14ac:dyDescent="0.25">
      <c r="A69" s="630"/>
      <c r="B69" s="646"/>
      <c r="C69" s="29">
        <v>2020</v>
      </c>
      <c r="D69" s="30">
        <v>1</v>
      </c>
      <c r="E69" s="37">
        <v>3</v>
      </c>
      <c r="F69" s="34"/>
      <c r="G69" s="31"/>
      <c r="H69" s="31"/>
      <c r="I69" s="31"/>
      <c r="J69" s="31"/>
      <c r="K69" s="31"/>
      <c r="L69" s="35">
        <v>1</v>
      </c>
      <c r="M69" s="10"/>
    </row>
    <row r="70" spans="1:13" ht="33" customHeight="1" thickBot="1" x14ac:dyDescent="0.3">
      <c r="A70" s="647"/>
      <c r="B70" s="648"/>
      <c r="C70" s="41" t="s">
        <v>13</v>
      </c>
      <c r="D70" s="42">
        <f t="shared" ref="D70:K70" si="4">SUM(D63:D69)</f>
        <v>1</v>
      </c>
      <c r="E70" s="43">
        <f t="shared" si="4"/>
        <v>3</v>
      </c>
      <c r="F70" s="46">
        <f t="shared" si="4"/>
        <v>0</v>
      </c>
      <c r="G70" s="43">
        <f t="shared" si="4"/>
        <v>0</v>
      </c>
      <c r="H70" s="43">
        <f t="shared" si="4"/>
        <v>0</v>
      </c>
      <c r="I70" s="43">
        <f t="shared" si="4"/>
        <v>0</v>
      </c>
      <c r="J70" s="43">
        <f t="shared" si="4"/>
        <v>0</v>
      </c>
      <c r="K70" s="43">
        <f t="shared" si="4"/>
        <v>0</v>
      </c>
      <c r="L70" s="47">
        <f>SUM(L63:L69)</f>
        <v>1</v>
      </c>
      <c r="M70" s="10"/>
    </row>
    <row r="71" spans="1:13" ht="15.75" thickBot="1" x14ac:dyDescent="0.3">
      <c r="A71" s="105"/>
      <c r="B71" s="106"/>
      <c r="D71" s="48"/>
    </row>
    <row r="72" spans="1:13" s="10" customFormat="1" ht="18.95" customHeight="1" x14ac:dyDescent="0.25">
      <c r="A72" s="665" t="s">
        <v>40</v>
      </c>
      <c r="B72" s="657" t="s">
        <v>41</v>
      </c>
      <c r="C72" s="666" t="s">
        <v>5</v>
      </c>
      <c r="D72" s="663" t="s">
        <v>42</v>
      </c>
      <c r="E72" s="94" t="s">
        <v>43</v>
      </c>
      <c r="F72" s="95"/>
      <c r="G72" s="95"/>
      <c r="H72" s="95"/>
      <c r="I72" s="95"/>
      <c r="J72" s="95"/>
      <c r="K72" s="96"/>
      <c r="L72"/>
      <c r="M72" s="97"/>
    </row>
    <row r="73" spans="1:13" s="10" customFormat="1" ht="93.75" customHeight="1" x14ac:dyDescent="0.25">
      <c r="A73" s="656"/>
      <c r="B73" s="658"/>
      <c r="C73" s="667"/>
      <c r="D73" s="664"/>
      <c r="E73" s="100" t="s">
        <v>14</v>
      </c>
      <c r="F73" s="227" t="s">
        <v>15</v>
      </c>
      <c r="G73" s="101" t="s">
        <v>16</v>
      </c>
      <c r="H73" s="102" t="s">
        <v>17</v>
      </c>
      <c r="I73" s="102" t="s">
        <v>28</v>
      </c>
      <c r="J73" s="103" t="s">
        <v>19</v>
      </c>
      <c r="K73" s="104" t="s">
        <v>20</v>
      </c>
      <c r="L73"/>
    </row>
    <row r="74" spans="1:13" ht="15" customHeight="1" x14ac:dyDescent="0.25">
      <c r="A74" s="630" t="s">
        <v>21</v>
      </c>
      <c r="B74" s="646"/>
      <c r="C74" s="29">
        <v>2014</v>
      </c>
      <c r="D74" s="31"/>
      <c r="E74" s="34"/>
      <c r="F74" s="31"/>
      <c r="G74" s="31"/>
      <c r="H74" s="31"/>
      <c r="I74" s="31"/>
      <c r="J74" s="31"/>
      <c r="K74" s="35"/>
    </row>
    <row r="75" spans="1:13" x14ac:dyDescent="0.25">
      <c r="A75" s="630"/>
      <c r="B75" s="646"/>
      <c r="C75" s="29">
        <v>2015</v>
      </c>
      <c r="D75" s="31"/>
      <c r="E75" s="34"/>
      <c r="F75" s="31"/>
      <c r="G75" s="31"/>
      <c r="H75" s="31"/>
      <c r="I75" s="31"/>
      <c r="J75" s="31"/>
      <c r="K75" s="35"/>
    </row>
    <row r="76" spans="1:13" x14ac:dyDescent="0.25">
      <c r="A76" s="630"/>
      <c r="B76" s="646"/>
      <c r="C76" s="29">
        <v>2016</v>
      </c>
      <c r="D76" s="31"/>
      <c r="E76" s="34"/>
      <c r="F76" s="31"/>
      <c r="G76" s="31"/>
      <c r="H76" s="31"/>
      <c r="I76" s="31"/>
      <c r="J76" s="31"/>
      <c r="K76" s="35"/>
    </row>
    <row r="77" spans="1:13" x14ac:dyDescent="0.25">
      <c r="A77" s="630"/>
      <c r="B77" s="646"/>
      <c r="C77" s="29">
        <v>2017</v>
      </c>
      <c r="D77" s="37"/>
      <c r="E77" s="39"/>
      <c r="F77" s="37"/>
      <c r="G77" s="37"/>
      <c r="H77" s="37"/>
      <c r="I77" s="37"/>
      <c r="J77" s="37"/>
      <c r="K77" s="40"/>
    </row>
    <row r="78" spans="1:13" x14ac:dyDescent="0.25">
      <c r="A78" s="630"/>
      <c r="B78" s="646"/>
      <c r="C78" s="29">
        <v>2018</v>
      </c>
      <c r="D78" s="31"/>
      <c r="E78" s="34"/>
      <c r="F78" s="31"/>
      <c r="G78" s="31"/>
      <c r="H78" s="31"/>
      <c r="I78" s="31"/>
      <c r="J78" s="31"/>
      <c r="K78" s="35"/>
    </row>
    <row r="79" spans="1:13" x14ac:dyDescent="0.25">
      <c r="A79" s="630"/>
      <c r="B79" s="646"/>
      <c r="C79" s="29">
        <v>2019</v>
      </c>
      <c r="D79" s="31"/>
      <c r="E79" s="34"/>
      <c r="F79" s="31"/>
      <c r="G79" s="31"/>
      <c r="H79" s="31"/>
      <c r="I79" s="31"/>
      <c r="J79" s="31"/>
      <c r="K79" s="35"/>
    </row>
    <row r="80" spans="1:13" x14ac:dyDescent="0.25">
      <c r="A80" s="630"/>
      <c r="B80" s="646"/>
      <c r="C80" s="29">
        <v>2020</v>
      </c>
      <c r="D80" s="31"/>
      <c r="E80" s="34"/>
      <c r="F80" s="31"/>
      <c r="G80" s="31"/>
      <c r="H80" s="31"/>
      <c r="I80" s="31"/>
      <c r="J80" s="31"/>
      <c r="K80" s="35"/>
    </row>
    <row r="81" spans="1:14" ht="42" customHeight="1" thickBot="1" x14ac:dyDescent="0.3">
      <c r="A81" s="647"/>
      <c r="B81" s="648"/>
      <c r="C81" s="41" t="s">
        <v>13</v>
      </c>
      <c r="D81" s="43">
        <f t="shared" ref="D81:J81" si="5">SUM(D74:D80)</f>
        <v>0</v>
      </c>
      <c r="E81" s="46">
        <f t="shared" si="5"/>
        <v>0</v>
      </c>
      <c r="F81" s="43">
        <f t="shared" si="5"/>
        <v>0</v>
      </c>
      <c r="G81" s="43">
        <f t="shared" si="5"/>
        <v>0</v>
      </c>
      <c r="H81" s="43">
        <f t="shared" si="5"/>
        <v>0</v>
      </c>
      <c r="I81" s="43">
        <f t="shared" si="5"/>
        <v>0</v>
      </c>
      <c r="J81" s="43">
        <f t="shared" si="5"/>
        <v>0</v>
      </c>
      <c r="K81" s="47">
        <f>SUM(K74:K80)</f>
        <v>0</v>
      </c>
    </row>
    <row r="82" spans="1:14" ht="15" customHeight="1" thickBot="1" x14ac:dyDescent="0.4">
      <c r="A82" s="91"/>
      <c r="B82" s="76"/>
    </row>
    <row r="83" spans="1:14" ht="24.95" customHeight="1" x14ac:dyDescent="0.25">
      <c r="A83" s="665" t="s">
        <v>44</v>
      </c>
      <c r="B83" s="657" t="s">
        <v>41</v>
      </c>
      <c r="C83" s="666" t="s">
        <v>5</v>
      </c>
      <c r="D83" s="668" t="s">
        <v>45</v>
      </c>
      <c r="E83" s="94" t="s">
        <v>46</v>
      </c>
      <c r="F83" s="95"/>
      <c r="G83" s="95"/>
      <c r="H83" s="95"/>
      <c r="I83" s="95"/>
      <c r="J83" s="95"/>
      <c r="K83" s="96"/>
      <c r="L83" s="10"/>
    </row>
    <row r="84" spans="1:14" s="10" customFormat="1" ht="93.75" customHeight="1" x14ac:dyDescent="0.25">
      <c r="A84" s="656"/>
      <c r="B84" s="658"/>
      <c r="C84" s="667"/>
      <c r="D84" s="669"/>
      <c r="E84" s="100" t="s">
        <v>14</v>
      </c>
      <c r="F84" s="101" t="s">
        <v>15</v>
      </c>
      <c r="G84" s="101" t="s">
        <v>16</v>
      </c>
      <c r="H84" s="102" t="s">
        <v>17</v>
      </c>
      <c r="I84" s="102" t="s">
        <v>28</v>
      </c>
      <c r="J84" s="103" t="s">
        <v>19</v>
      </c>
      <c r="K84" s="104" t="s">
        <v>20</v>
      </c>
      <c r="L84"/>
    </row>
    <row r="85" spans="1:14" s="10" customFormat="1" ht="18" customHeight="1" x14ac:dyDescent="0.25">
      <c r="A85" s="630" t="s">
        <v>21</v>
      </c>
      <c r="B85" s="646"/>
      <c r="C85" s="29">
        <v>2014</v>
      </c>
      <c r="D85" s="31"/>
      <c r="E85" s="34"/>
      <c r="F85" s="31"/>
      <c r="G85" s="31"/>
      <c r="H85" s="31"/>
      <c r="I85" s="31"/>
      <c r="J85" s="31"/>
      <c r="K85" s="35"/>
      <c r="L85"/>
    </row>
    <row r="86" spans="1:14" ht="15.95" customHeight="1" x14ac:dyDescent="0.25">
      <c r="A86" s="630"/>
      <c r="B86" s="646"/>
      <c r="C86" s="29">
        <v>2015</v>
      </c>
      <c r="D86" s="31"/>
      <c r="E86" s="34"/>
      <c r="F86" s="31"/>
      <c r="G86" s="31"/>
      <c r="H86" s="31"/>
      <c r="I86" s="31"/>
      <c r="J86" s="31"/>
      <c r="K86" s="35"/>
    </row>
    <row r="87" spans="1:14" x14ac:dyDescent="0.25">
      <c r="A87" s="630"/>
      <c r="B87" s="646"/>
      <c r="C87" s="29">
        <v>2016</v>
      </c>
      <c r="D87" s="31"/>
      <c r="E87" s="34"/>
      <c r="F87" s="31"/>
      <c r="G87" s="31"/>
      <c r="H87" s="31"/>
      <c r="I87" s="31"/>
      <c r="J87" s="31"/>
      <c r="K87" s="35"/>
    </row>
    <row r="88" spans="1:14" x14ac:dyDescent="0.25">
      <c r="A88" s="630"/>
      <c r="B88" s="646"/>
      <c r="C88" s="29">
        <v>2017</v>
      </c>
      <c r="D88" s="37"/>
      <c r="E88" s="39"/>
      <c r="F88" s="37"/>
      <c r="G88" s="37"/>
      <c r="H88" s="37"/>
      <c r="I88" s="37"/>
      <c r="J88" s="37"/>
      <c r="K88" s="40"/>
    </row>
    <row r="89" spans="1:14" x14ac:dyDescent="0.25">
      <c r="A89" s="630"/>
      <c r="B89" s="646"/>
      <c r="C89" s="29">
        <v>2018</v>
      </c>
      <c r="D89" s="31"/>
      <c r="E89" s="34"/>
      <c r="F89" s="31"/>
      <c r="G89" s="31"/>
      <c r="H89" s="31"/>
      <c r="I89" s="31"/>
      <c r="J89" s="31"/>
      <c r="K89" s="35"/>
      <c r="L89" s="10"/>
    </row>
    <row r="90" spans="1:14" x14ac:dyDescent="0.25">
      <c r="A90" s="630"/>
      <c r="B90" s="646"/>
      <c r="C90" s="29">
        <v>2019</v>
      </c>
      <c r="D90" s="31"/>
      <c r="E90" s="34"/>
      <c r="F90" s="31"/>
      <c r="G90" s="31"/>
      <c r="H90" s="31"/>
      <c r="I90" s="31"/>
      <c r="J90" s="31"/>
      <c r="K90" s="35"/>
    </row>
    <row r="91" spans="1:14" x14ac:dyDescent="0.25">
      <c r="A91" s="630"/>
      <c r="B91" s="646"/>
      <c r="C91" s="29">
        <v>2020</v>
      </c>
      <c r="D91" s="31"/>
      <c r="E91" s="34"/>
      <c r="F91" s="31"/>
      <c r="G91" s="31"/>
      <c r="H91" s="31"/>
      <c r="I91" s="31"/>
      <c r="J91" s="31"/>
      <c r="K91" s="35"/>
    </row>
    <row r="92" spans="1:14" ht="18.95" customHeight="1" thickBot="1" x14ac:dyDescent="0.3">
      <c r="A92" s="647"/>
      <c r="B92" s="648"/>
      <c r="C92" s="41" t="s">
        <v>13</v>
      </c>
      <c r="D92" s="43">
        <f t="shared" ref="D92:J92" si="6">SUM(D85:D91)</f>
        <v>0</v>
      </c>
      <c r="E92" s="46">
        <f t="shared" si="6"/>
        <v>0</v>
      </c>
      <c r="F92" s="43">
        <f t="shared" si="6"/>
        <v>0</v>
      </c>
      <c r="G92" s="43">
        <f t="shared" si="6"/>
        <v>0</v>
      </c>
      <c r="H92" s="43">
        <f t="shared" si="6"/>
        <v>0</v>
      </c>
      <c r="I92" s="43">
        <f t="shared" si="6"/>
        <v>0</v>
      </c>
      <c r="J92" s="43">
        <f t="shared" si="6"/>
        <v>0</v>
      </c>
      <c r="K92" s="47">
        <f>SUM(K85:K91)</f>
        <v>0</v>
      </c>
    </row>
    <row r="93" spans="1:14" ht="18.75" customHeight="1" thickBot="1" x14ac:dyDescent="0.4">
      <c r="A93" s="91"/>
      <c r="B93" s="76"/>
    </row>
    <row r="94" spans="1:14" x14ac:dyDescent="0.25">
      <c r="A94" s="655" t="s">
        <v>47</v>
      </c>
      <c r="B94" s="657" t="s">
        <v>48</v>
      </c>
      <c r="C94" s="260" t="s">
        <v>5</v>
      </c>
      <c r="D94" s="108" t="s">
        <v>49</v>
      </c>
      <c r="E94" s="109"/>
      <c r="F94" s="109"/>
      <c r="G94" s="110"/>
      <c r="H94" s="10"/>
      <c r="I94" s="10"/>
      <c r="J94" s="10"/>
      <c r="K94" s="10"/>
    </row>
    <row r="95" spans="1:14" ht="64.5" x14ac:dyDescent="0.25">
      <c r="A95" s="656"/>
      <c r="B95" s="658"/>
      <c r="C95" s="261"/>
      <c r="D95" s="98" t="s">
        <v>50</v>
      </c>
      <c r="E95" s="99" t="s">
        <v>51</v>
      </c>
      <c r="F95" s="99" t="s">
        <v>52</v>
      </c>
      <c r="G95" s="112" t="s">
        <v>13</v>
      </c>
      <c r="H95" s="10"/>
      <c r="I95" s="10"/>
      <c r="J95" s="10"/>
      <c r="K95" s="10"/>
      <c r="L95" s="10"/>
      <c r="M95" s="10"/>
      <c r="N95" s="10"/>
    </row>
    <row r="96" spans="1:14" s="10" customFormat="1" ht="26.25" customHeight="1" x14ac:dyDescent="0.25">
      <c r="A96" s="630" t="s">
        <v>151</v>
      </c>
      <c r="B96" s="646"/>
      <c r="C96" s="29">
        <v>2015</v>
      </c>
      <c r="D96" s="30"/>
      <c r="E96" s="31"/>
      <c r="F96" s="31"/>
      <c r="G96" s="33">
        <f t="shared" ref="G96:G101" si="7">SUM(D96:F96)</f>
        <v>0</v>
      </c>
      <c r="H96"/>
      <c r="I96"/>
      <c r="J96"/>
      <c r="K96"/>
    </row>
    <row r="97" spans="1:14" s="10" customFormat="1" ht="16.5" customHeight="1" x14ac:dyDescent="0.25">
      <c r="A97" s="630"/>
      <c r="B97" s="646"/>
      <c r="C97" s="29">
        <v>2016</v>
      </c>
      <c r="D97" s="30"/>
      <c r="E97" s="31"/>
      <c r="F97" s="31"/>
      <c r="G97" s="33">
        <f t="shared" si="7"/>
        <v>0</v>
      </c>
      <c r="H97"/>
      <c r="I97"/>
      <c r="J97"/>
      <c r="K97"/>
      <c r="L97"/>
      <c r="M97"/>
      <c r="N97"/>
    </row>
    <row r="98" spans="1:14" x14ac:dyDescent="0.25">
      <c r="A98" s="630"/>
      <c r="B98" s="646"/>
      <c r="C98" s="29">
        <v>2017</v>
      </c>
      <c r="D98" s="36"/>
      <c r="E98" s="37"/>
      <c r="F98" s="37"/>
      <c r="G98" s="33">
        <f t="shared" si="7"/>
        <v>0</v>
      </c>
    </row>
    <row r="99" spans="1:14" x14ac:dyDescent="0.25">
      <c r="A99" s="630"/>
      <c r="B99" s="646"/>
      <c r="C99" s="29">
        <v>2018</v>
      </c>
      <c r="D99" s="30"/>
      <c r="E99" s="31"/>
      <c r="F99" s="31"/>
      <c r="G99" s="33">
        <f t="shared" si="7"/>
        <v>0</v>
      </c>
    </row>
    <row r="100" spans="1:14" x14ac:dyDescent="0.25">
      <c r="A100" s="630"/>
      <c r="B100" s="646"/>
      <c r="C100" s="29">
        <v>2019</v>
      </c>
      <c r="D100" s="30"/>
      <c r="E100" s="31"/>
      <c r="F100" s="31"/>
      <c r="G100" s="33">
        <f t="shared" si="7"/>
        <v>0</v>
      </c>
    </row>
    <row r="101" spans="1:14" x14ac:dyDescent="0.25">
      <c r="A101" s="630"/>
      <c r="B101" s="646"/>
      <c r="C101" s="29">
        <v>2020</v>
      </c>
      <c r="D101" s="30">
        <v>36</v>
      </c>
      <c r="E101" s="31"/>
      <c r="F101" s="31"/>
      <c r="G101" s="33">
        <f t="shared" si="7"/>
        <v>36</v>
      </c>
    </row>
    <row r="102" spans="1:14" ht="15.75" thickBot="1" x14ac:dyDescent="0.3">
      <c r="A102" s="647"/>
      <c r="B102" s="648"/>
      <c r="C102" s="41" t="s">
        <v>13</v>
      </c>
      <c r="D102" s="42">
        <f>SUM(D95:D101)</f>
        <v>36</v>
      </c>
      <c r="E102" s="43">
        <f>SUM(E95:E101)</f>
        <v>0</v>
      </c>
      <c r="F102" s="43">
        <f>SUM(F95:F101)</f>
        <v>0</v>
      </c>
      <c r="G102" s="113">
        <f>SUM(G95:G101)</f>
        <v>36</v>
      </c>
    </row>
    <row r="103" spans="1:14" x14ac:dyDescent="0.25">
      <c r="A103" s="106"/>
      <c r="B103" s="114"/>
      <c r="C103" s="48"/>
      <c r="D103" s="48"/>
      <c r="J103" s="75"/>
    </row>
    <row r="104" spans="1:14" ht="21" x14ac:dyDescent="0.35">
      <c r="A104" s="115" t="s">
        <v>53</v>
      </c>
      <c r="B104" s="116"/>
      <c r="C104" s="115"/>
      <c r="D104" s="117"/>
      <c r="E104" s="117"/>
      <c r="F104" s="117"/>
      <c r="G104" s="117"/>
      <c r="H104" s="117"/>
      <c r="I104" s="117"/>
      <c r="J104" s="117"/>
    </row>
    <row r="105" spans="1:14" ht="15.75" thickBot="1" x14ac:dyDescent="0.3">
      <c r="B105" s="9"/>
    </row>
    <row r="106" spans="1:14" s="10" customFormat="1" ht="47.25" customHeight="1" x14ac:dyDescent="0.25">
      <c r="A106" s="659" t="s">
        <v>54</v>
      </c>
      <c r="B106" s="661" t="s">
        <v>55</v>
      </c>
      <c r="C106" s="644" t="s">
        <v>5</v>
      </c>
      <c r="D106" s="118" t="s">
        <v>56</v>
      </c>
      <c r="E106" s="118"/>
      <c r="F106" s="119"/>
      <c r="G106" s="119"/>
      <c r="H106" s="120" t="s">
        <v>57</v>
      </c>
      <c r="I106" s="118"/>
      <c r="J106" s="121"/>
    </row>
    <row r="107" spans="1:14" s="10" customFormat="1" ht="87.75" customHeight="1" x14ac:dyDescent="0.25">
      <c r="A107" s="660"/>
      <c r="B107" s="662"/>
      <c r="C107" s="645"/>
      <c r="D107" s="122" t="s">
        <v>58</v>
      </c>
      <c r="E107" s="123" t="s">
        <v>59</v>
      </c>
      <c r="F107" s="124" t="s">
        <v>60</v>
      </c>
      <c r="G107" s="125" t="s">
        <v>61</v>
      </c>
      <c r="H107" s="122" t="s">
        <v>62</v>
      </c>
      <c r="I107" s="123" t="s">
        <v>63</v>
      </c>
      <c r="J107" s="126" t="s">
        <v>152</v>
      </c>
    </row>
    <row r="108" spans="1:14" x14ac:dyDescent="0.25">
      <c r="A108" s="630" t="s">
        <v>21</v>
      </c>
      <c r="B108" s="646"/>
      <c r="C108" s="127">
        <v>2014</v>
      </c>
      <c r="D108" s="30"/>
      <c r="E108" s="31"/>
      <c r="F108" s="128"/>
      <c r="G108" s="129">
        <f>SUM(D108:F108)</f>
        <v>0</v>
      </c>
      <c r="H108" s="30"/>
      <c r="I108" s="31"/>
      <c r="J108" s="35"/>
    </row>
    <row r="109" spans="1:14" x14ac:dyDescent="0.25">
      <c r="A109" s="630"/>
      <c r="B109" s="646"/>
      <c r="C109" s="127">
        <v>2015</v>
      </c>
      <c r="D109" s="30"/>
      <c r="E109" s="31"/>
      <c r="F109" s="128"/>
      <c r="G109" s="129">
        <f t="shared" ref="G109:G114" si="8">SUM(D109:F109)</f>
        <v>0</v>
      </c>
      <c r="H109" s="30"/>
      <c r="I109" s="31"/>
      <c r="J109" s="35"/>
    </row>
    <row r="110" spans="1:14" x14ac:dyDescent="0.25">
      <c r="A110" s="630"/>
      <c r="B110" s="646"/>
      <c r="C110" s="127">
        <v>2016</v>
      </c>
      <c r="D110" s="30"/>
      <c r="E110" s="31"/>
      <c r="F110" s="128"/>
      <c r="G110" s="129">
        <f t="shared" si="8"/>
        <v>0</v>
      </c>
      <c r="H110" s="30"/>
      <c r="I110" s="31"/>
      <c r="J110" s="35"/>
    </row>
    <row r="111" spans="1:14" x14ac:dyDescent="0.25">
      <c r="A111" s="630"/>
      <c r="B111" s="646"/>
      <c r="C111" s="127">
        <v>2017</v>
      </c>
      <c r="D111" s="36"/>
      <c r="E111" s="37"/>
      <c r="F111" s="130"/>
      <c r="G111" s="129">
        <f t="shared" si="8"/>
        <v>0</v>
      </c>
      <c r="H111" s="131"/>
      <c r="I111" s="132"/>
      <c r="J111" s="133"/>
    </row>
    <row r="112" spans="1:14" x14ac:dyDescent="0.25">
      <c r="A112" s="630"/>
      <c r="B112" s="646"/>
      <c r="C112" s="127">
        <v>2018</v>
      </c>
      <c r="D112" s="30"/>
      <c r="E112" s="31"/>
      <c r="F112" s="128"/>
      <c r="G112" s="129">
        <f t="shared" si="8"/>
        <v>0</v>
      </c>
      <c r="H112" s="30"/>
      <c r="I112" s="31"/>
      <c r="J112" s="35"/>
    </row>
    <row r="113" spans="1:19" x14ac:dyDescent="0.25">
      <c r="A113" s="630"/>
      <c r="B113" s="646"/>
      <c r="C113" s="127">
        <v>2019</v>
      </c>
      <c r="D113" s="30"/>
      <c r="E113" s="31"/>
      <c r="F113" s="128"/>
      <c r="G113" s="129">
        <f t="shared" si="8"/>
        <v>0</v>
      </c>
      <c r="H113" s="30"/>
      <c r="I113" s="31"/>
      <c r="J113" s="35"/>
    </row>
    <row r="114" spans="1:19" x14ac:dyDescent="0.25">
      <c r="A114" s="630"/>
      <c r="B114" s="646"/>
      <c r="C114" s="127">
        <v>2020</v>
      </c>
      <c r="D114" s="30"/>
      <c r="E114" s="31"/>
      <c r="F114" s="128"/>
      <c r="G114" s="129">
        <f t="shared" si="8"/>
        <v>0</v>
      </c>
      <c r="H114" s="30"/>
      <c r="I114" s="31"/>
      <c r="J114" s="35"/>
    </row>
    <row r="115" spans="1:19" ht="30.6" customHeight="1" thickBot="1" x14ac:dyDescent="0.3">
      <c r="A115" s="647"/>
      <c r="B115" s="648"/>
      <c r="C115" s="134" t="s">
        <v>13</v>
      </c>
      <c r="D115" s="42">
        <f t="shared" ref="D115:J115" si="9">SUM(D108:D114)</f>
        <v>0</v>
      </c>
      <c r="E115" s="43">
        <f t="shared" si="9"/>
        <v>0</v>
      </c>
      <c r="F115" s="135">
        <f t="shared" si="9"/>
        <v>0</v>
      </c>
      <c r="G115" s="135">
        <f t="shared" si="9"/>
        <v>0</v>
      </c>
      <c r="H115" s="42">
        <f t="shared" si="9"/>
        <v>0</v>
      </c>
      <c r="I115" s="43">
        <f t="shared" si="9"/>
        <v>0</v>
      </c>
      <c r="J115" s="136">
        <f t="shared" si="9"/>
        <v>0</v>
      </c>
    </row>
    <row r="116" spans="1:19" ht="17.100000000000001" customHeight="1" thickBot="1" x14ac:dyDescent="0.3">
      <c r="A116" s="137"/>
      <c r="B116" s="114"/>
      <c r="C116" s="138"/>
      <c r="D116" s="139"/>
      <c r="H116" s="140"/>
      <c r="K116" s="75"/>
    </row>
    <row r="117" spans="1:19" s="10" customFormat="1" ht="78" customHeight="1" x14ac:dyDescent="0.3">
      <c r="A117" s="141" t="s">
        <v>65</v>
      </c>
      <c r="B117" s="262" t="s">
        <v>36</v>
      </c>
      <c r="C117" s="143" t="s">
        <v>5</v>
      </c>
      <c r="D117" s="144" t="s">
        <v>66</v>
      </c>
      <c r="E117" s="145" t="s">
        <v>67</v>
      </c>
      <c r="F117" s="145" t="s">
        <v>68</v>
      </c>
      <c r="G117" s="145" t="s">
        <v>69</v>
      </c>
      <c r="H117" s="145" t="s">
        <v>70</v>
      </c>
      <c r="I117" s="146" t="s">
        <v>71</v>
      </c>
      <c r="J117" s="147" t="s">
        <v>72</v>
      </c>
      <c r="K117" s="147" t="s">
        <v>73</v>
      </c>
    </row>
    <row r="118" spans="1:19" x14ac:dyDescent="0.25">
      <c r="A118" s="630" t="s">
        <v>21</v>
      </c>
      <c r="B118" s="646"/>
      <c r="C118" s="29">
        <v>2014</v>
      </c>
      <c r="D118" s="34"/>
      <c r="E118" s="31"/>
      <c r="F118" s="31"/>
      <c r="G118" s="31"/>
      <c r="H118" s="31"/>
      <c r="I118" s="35"/>
      <c r="J118" s="148">
        <f t="shared" ref="J118:K124" si="10">D118+F118+H118</f>
        <v>0</v>
      </c>
      <c r="K118" s="148">
        <f t="shared" si="10"/>
        <v>0</v>
      </c>
    </row>
    <row r="119" spans="1:19" x14ac:dyDescent="0.25">
      <c r="A119" s="630"/>
      <c r="B119" s="646"/>
      <c r="C119" s="29">
        <v>2015</v>
      </c>
      <c r="D119" s="34"/>
      <c r="E119" s="31"/>
      <c r="F119" s="31"/>
      <c r="G119" s="31"/>
      <c r="H119" s="31"/>
      <c r="I119" s="35"/>
      <c r="J119" s="148">
        <f t="shared" si="10"/>
        <v>0</v>
      </c>
      <c r="K119" s="148">
        <f t="shared" si="10"/>
        <v>0</v>
      </c>
    </row>
    <row r="120" spans="1:19" x14ac:dyDescent="0.25">
      <c r="A120" s="630"/>
      <c r="B120" s="646"/>
      <c r="C120" s="29">
        <v>2016</v>
      </c>
      <c r="D120" s="34"/>
      <c r="E120" s="31"/>
      <c r="F120" s="31"/>
      <c r="G120" s="31"/>
      <c r="H120" s="31"/>
      <c r="I120" s="35"/>
      <c r="J120" s="148">
        <f t="shared" si="10"/>
        <v>0</v>
      </c>
      <c r="K120" s="148">
        <f t="shared" si="10"/>
        <v>0</v>
      </c>
    </row>
    <row r="121" spans="1:19" x14ac:dyDescent="0.25">
      <c r="A121" s="630"/>
      <c r="B121" s="646"/>
      <c r="C121" s="29">
        <v>2017</v>
      </c>
      <c r="D121" s="39"/>
      <c r="E121" s="37"/>
      <c r="F121" s="37"/>
      <c r="G121" s="37"/>
      <c r="H121" s="37"/>
      <c r="I121" s="40"/>
      <c r="J121" s="148">
        <f t="shared" si="10"/>
        <v>0</v>
      </c>
      <c r="K121" s="148">
        <f t="shared" si="10"/>
        <v>0</v>
      </c>
    </row>
    <row r="122" spans="1:19" x14ac:dyDescent="0.25">
      <c r="A122" s="630"/>
      <c r="B122" s="646"/>
      <c r="C122" s="29">
        <v>2018</v>
      </c>
      <c r="D122" s="34"/>
      <c r="E122" s="31"/>
      <c r="F122" s="31"/>
      <c r="G122" s="31"/>
      <c r="H122" s="31"/>
      <c r="I122" s="35"/>
      <c r="J122" s="148">
        <f t="shared" si="10"/>
        <v>0</v>
      </c>
      <c r="K122" s="148">
        <f t="shared" si="10"/>
        <v>0</v>
      </c>
    </row>
    <row r="123" spans="1:19" x14ac:dyDescent="0.25">
      <c r="A123" s="630"/>
      <c r="B123" s="646"/>
      <c r="C123" s="29">
        <v>2019</v>
      </c>
      <c r="D123" s="34"/>
      <c r="E123" s="31"/>
      <c r="F123" s="31"/>
      <c r="G123" s="31"/>
      <c r="H123" s="31"/>
      <c r="I123" s="35"/>
      <c r="J123" s="148">
        <f t="shared" si="10"/>
        <v>0</v>
      </c>
      <c r="K123" s="148">
        <f t="shared" si="10"/>
        <v>0</v>
      </c>
    </row>
    <row r="124" spans="1:19" x14ac:dyDescent="0.25">
      <c r="A124" s="630"/>
      <c r="B124" s="646"/>
      <c r="C124" s="29">
        <v>2020</v>
      </c>
      <c r="D124" s="34"/>
      <c r="E124" s="31"/>
      <c r="F124" s="31"/>
      <c r="G124" s="31"/>
      <c r="H124" s="31"/>
      <c r="I124" s="35"/>
      <c r="J124" s="148">
        <f t="shared" si="10"/>
        <v>0</v>
      </c>
      <c r="K124" s="148">
        <f t="shared" si="10"/>
        <v>0</v>
      </c>
    </row>
    <row r="125" spans="1:19" ht="51" customHeight="1" thickBot="1" x14ac:dyDescent="0.3">
      <c r="A125" s="647"/>
      <c r="B125" s="648"/>
      <c r="C125" s="41" t="s">
        <v>13</v>
      </c>
      <c r="D125" s="46"/>
      <c r="E125" s="43">
        <f>SUM(E118:E124)</f>
        <v>0</v>
      </c>
      <c r="F125" s="43"/>
      <c r="G125" s="43">
        <f>SUM(G118:G124)</f>
        <v>0</v>
      </c>
      <c r="H125" s="43"/>
      <c r="I125" s="47">
        <f>SUM(I118:I124)</f>
        <v>0</v>
      </c>
      <c r="J125" s="47">
        <f>SUM(J118:J124)</f>
        <v>0</v>
      </c>
      <c r="K125" s="47">
        <f>SUM(K118:K124)</f>
        <v>0</v>
      </c>
    </row>
    <row r="126" spans="1:19" ht="18.95" customHeight="1" x14ac:dyDescent="0.25">
      <c r="A126" s="149"/>
      <c r="B126" s="114"/>
      <c r="C126" s="48"/>
      <c r="D126" s="48"/>
      <c r="S126" s="75"/>
    </row>
    <row r="127" spans="1:19" ht="21" x14ac:dyDescent="0.35">
      <c r="A127" s="150" t="s">
        <v>74</v>
      </c>
      <c r="B127" s="151"/>
      <c r="C127" s="150"/>
      <c r="D127" s="152"/>
      <c r="E127" s="152"/>
      <c r="F127" s="152"/>
      <c r="G127" s="152"/>
      <c r="H127" s="152"/>
      <c r="I127" s="152"/>
      <c r="J127" s="152"/>
      <c r="K127" s="152"/>
      <c r="L127" s="152"/>
      <c r="M127" s="152"/>
      <c r="N127" s="152"/>
      <c r="O127" s="152"/>
    </row>
    <row r="128" spans="1:19" ht="21.75" thickBot="1" x14ac:dyDescent="0.4">
      <c r="A128" s="91"/>
      <c r="B128" s="76"/>
    </row>
    <row r="129" spans="1:15" s="10" customFormat="1" ht="27" customHeight="1" x14ac:dyDescent="0.25">
      <c r="A129" s="649" t="s">
        <v>75</v>
      </c>
      <c r="B129" s="651" t="s">
        <v>36</v>
      </c>
      <c r="C129" s="653" t="s">
        <v>76</v>
      </c>
      <c r="D129" s="153" t="s">
        <v>77</v>
      </c>
      <c r="E129" s="154"/>
      <c r="F129" s="154"/>
      <c r="G129" s="155"/>
      <c r="H129" s="156"/>
      <c r="I129" s="627" t="s">
        <v>7</v>
      </c>
      <c r="J129" s="628"/>
      <c r="K129" s="628"/>
      <c r="L129" s="628"/>
      <c r="M129" s="628"/>
      <c r="N129" s="628"/>
      <c r="O129" s="629"/>
    </row>
    <row r="130" spans="1:15" s="10" customFormat="1" ht="110.25" customHeight="1" x14ac:dyDescent="0.25">
      <c r="A130" s="650"/>
      <c r="B130" s="652"/>
      <c r="C130" s="654"/>
      <c r="D130" s="157" t="s">
        <v>78</v>
      </c>
      <c r="E130" s="158" t="s">
        <v>79</v>
      </c>
      <c r="F130" s="158" t="s">
        <v>80</v>
      </c>
      <c r="G130" s="159" t="s">
        <v>81</v>
      </c>
      <c r="H130" s="160" t="s">
        <v>82</v>
      </c>
      <c r="I130" s="269" t="s">
        <v>14</v>
      </c>
      <c r="J130" s="164" t="s">
        <v>15</v>
      </c>
      <c r="K130" s="158" t="s">
        <v>16</v>
      </c>
      <c r="L130" s="157" t="s">
        <v>17</v>
      </c>
      <c r="M130" s="157" t="s">
        <v>28</v>
      </c>
      <c r="N130" s="158" t="s">
        <v>19</v>
      </c>
      <c r="O130" s="162" t="s">
        <v>20</v>
      </c>
    </row>
    <row r="131" spans="1:15" ht="15" customHeight="1" x14ac:dyDescent="0.25">
      <c r="A131" s="632" t="s">
        <v>21</v>
      </c>
      <c r="B131" s="631"/>
      <c r="C131" s="29">
        <v>2014</v>
      </c>
      <c r="D131" s="30"/>
      <c r="E131" s="31"/>
      <c r="F131" s="31"/>
      <c r="G131" s="129">
        <f t="shared" ref="G131:G137" si="11">SUM(D131:E131)</f>
        <v>0</v>
      </c>
      <c r="H131" s="85"/>
      <c r="I131" s="34"/>
      <c r="J131" s="31"/>
      <c r="K131" s="31"/>
      <c r="L131" s="31"/>
      <c r="M131" s="31"/>
      <c r="N131" s="31"/>
      <c r="O131" s="35"/>
    </row>
    <row r="132" spans="1:15" x14ac:dyDescent="0.25">
      <c r="A132" s="632"/>
      <c r="B132" s="631"/>
      <c r="C132" s="29">
        <v>2015</v>
      </c>
      <c r="D132" s="30"/>
      <c r="E132" s="31"/>
      <c r="F132" s="31"/>
      <c r="G132" s="129">
        <f t="shared" si="11"/>
        <v>0</v>
      </c>
      <c r="H132" s="85"/>
      <c r="I132" s="34"/>
      <c r="J132" s="31"/>
      <c r="K132" s="31"/>
      <c r="L132" s="31"/>
      <c r="M132" s="31"/>
      <c r="N132" s="31"/>
      <c r="O132" s="35"/>
    </row>
    <row r="133" spans="1:15" x14ac:dyDescent="0.25">
      <c r="A133" s="632"/>
      <c r="B133" s="631"/>
      <c r="C133" s="29">
        <v>2016</v>
      </c>
      <c r="D133" s="30"/>
      <c r="E133" s="31"/>
      <c r="F133" s="31"/>
      <c r="G133" s="129">
        <f t="shared" si="11"/>
        <v>0</v>
      </c>
      <c r="H133" s="85"/>
      <c r="I133" s="34"/>
      <c r="J133" s="31"/>
      <c r="K133" s="31"/>
      <c r="L133" s="31"/>
      <c r="M133" s="31"/>
      <c r="N133" s="31"/>
      <c r="O133" s="35"/>
    </row>
    <row r="134" spans="1:15" x14ac:dyDescent="0.25">
      <c r="A134" s="632"/>
      <c r="B134" s="631"/>
      <c r="C134" s="29">
        <v>2017</v>
      </c>
      <c r="D134" s="36"/>
      <c r="E134" s="37"/>
      <c r="F134" s="37"/>
      <c r="G134" s="129">
        <f t="shared" si="11"/>
        <v>0</v>
      </c>
      <c r="H134" s="85"/>
      <c r="I134" s="39"/>
      <c r="J134" s="37"/>
      <c r="K134" s="37"/>
      <c r="L134" s="37"/>
      <c r="M134" s="37"/>
      <c r="N134" s="37"/>
      <c r="O134" s="40"/>
    </row>
    <row r="135" spans="1:15" x14ac:dyDescent="0.25">
      <c r="A135" s="632"/>
      <c r="B135" s="631"/>
      <c r="C135" s="29">
        <v>2018</v>
      </c>
      <c r="D135" s="30"/>
      <c r="E135" s="31"/>
      <c r="F135" s="31"/>
      <c r="G135" s="129">
        <f t="shared" si="11"/>
        <v>0</v>
      </c>
      <c r="H135" s="85"/>
      <c r="I135" s="34"/>
      <c r="J135" s="31"/>
      <c r="K135" s="31"/>
      <c r="L135" s="31"/>
      <c r="M135" s="31"/>
      <c r="N135" s="31"/>
      <c r="O135" s="35"/>
    </row>
    <row r="136" spans="1:15" x14ac:dyDescent="0.25">
      <c r="A136" s="632"/>
      <c r="B136" s="631"/>
      <c r="C136" s="29">
        <v>2019</v>
      </c>
      <c r="D136" s="30"/>
      <c r="E136" s="31"/>
      <c r="F136" s="31"/>
      <c r="G136" s="129">
        <f t="shared" si="11"/>
        <v>0</v>
      </c>
      <c r="H136" s="85"/>
      <c r="I136" s="39"/>
      <c r="J136" s="37"/>
      <c r="K136" s="37"/>
      <c r="L136" s="37"/>
      <c r="M136" s="37"/>
      <c r="N136" s="37"/>
      <c r="O136" s="40"/>
    </row>
    <row r="137" spans="1:15" x14ac:dyDescent="0.25">
      <c r="A137" s="632"/>
      <c r="B137" s="631"/>
      <c r="C137" s="29">
        <v>2020</v>
      </c>
      <c r="D137" s="30">
        <v>12</v>
      </c>
      <c r="E137" s="31">
        <v>7</v>
      </c>
      <c r="F137" s="31"/>
      <c r="G137" s="129">
        <f t="shared" si="11"/>
        <v>19</v>
      </c>
      <c r="H137" s="85">
        <v>30</v>
      </c>
      <c r="I137" s="34">
        <f>4+1+1+1</f>
        <v>7</v>
      </c>
      <c r="J137" s="31">
        <f>3+3</f>
        <v>6</v>
      </c>
      <c r="K137" s="31"/>
      <c r="L137" s="31"/>
      <c r="M137" s="31"/>
      <c r="N137" s="31">
        <f>4+1+1</f>
        <v>6</v>
      </c>
      <c r="O137" s="35"/>
    </row>
    <row r="138" spans="1:15" ht="15.95" customHeight="1" thickBot="1" x14ac:dyDescent="0.3">
      <c r="A138" s="633"/>
      <c r="B138" s="634"/>
      <c r="C138" s="41" t="s">
        <v>13</v>
      </c>
      <c r="D138" s="42">
        <f>SUM(D131:D137)</f>
        <v>12</v>
      </c>
      <c r="E138" s="43">
        <f>SUM(E131:E137)</f>
        <v>7</v>
      </c>
      <c r="F138" s="43">
        <f>SUM(F131:F137)</f>
        <v>0</v>
      </c>
      <c r="G138" s="135">
        <f t="shared" ref="G138:O138" si="12">SUM(G131:G137)</f>
        <v>19</v>
      </c>
      <c r="H138" s="163">
        <f t="shared" si="12"/>
        <v>30</v>
      </c>
      <c r="I138" s="46">
        <f t="shared" si="12"/>
        <v>7</v>
      </c>
      <c r="J138" s="43">
        <f t="shared" si="12"/>
        <v>6</v>
      </c>
      <c r="K138" s="43">
        <f t="shared" si="12"/>
        <v>0</v>
      </c>
      <c r="L138" s="43">
        <f t="shared" si="12"/>
        <v>0</v>
      </c>
      <c r="M138" s="43">
        <f t="shared" si="12"/>
        <v>0</v>
      </c>
      <c r="N138" s="43">
        <f t="shared" si="12"/>
        <v>6</v>
      </c>
      <c r="O138" s="47">
        <f t="shared" si="12"/>
        <v>0</v>
      </c>
    </row>
    <row r="139" spans="1:15" ht="15.75" thickBot="1" x14ac:dyDescent="0.3">
      <c r="B139" s="9"/>
    </row>
    <row r="140" spans="1:15" ht="19.5" customHeight="1" x14ac:dyDescent="0.25">
      <c r="A140" s="635" t="s">
        <v>83</v>
      </c>
      <c r="B140" s="637" t="s">
        <v>84</v>
      </c>
      <c r="C140" s="639" t="s">
        <v>5</v>
      </c>
      <c r="D140" s="639" t="s">
        <v>77</v>
      </c>
      <c r="E140" s="639"/>
      <c r="F140" s="639"/>
      <c r="G140" s="641"/>
      <c r="H140" s="642" t="s">
        <v>85</v>
      </c>
      <c r="I140" s="639"/>
      <c r="J140" s="639"/>
      <c r="K140" s="639"/>
      <c r="L140" s="643"/>
    </row>
    <row r="141" spans="1:15" ht="102.75" x14ac:dyDescent="0.25">
      <c r="A141" s="636"/>
      <c r="B141" s="638"/>
      <c r="C141" s="640"/>
      <c r="D141" s="164" t="s">
        <v>86</v>
      </c>
      <c r="E141" s="165" t="s">
        <v>87</v>
      </c>
      <c r="F141" s="164" t="s">
        <v>88</v>
      </c>
      <c r="G141" s="166" t="s">
        <v>89</v>
      </c>
      <c r="H141" s="167" t="s">
        <v>90</v>
      </c>
      <c r="I141" s="164" t="s">
        <v>91</v>
      </c>
      <c r="J141" s="164" t="s">
        <v>92</v>
      </c>
      <c r="K141" s="164" t="s">
        <v>93</v>
      </c>
      <c r="L141" s="168" t="s">
        <v>153</v>
      </c>
    </row>
    <row r="142" spans="1:15" ht="15" customHeight="1" x14ac:dyDescent="0.25">
      <c r="A142" s="709" t="s">
        <v>154</v>
      </c>
      <c r="B142" s="710"/>
      <c r="C142" s="169">
        <v>2014</v>
      </c>
      <c r="D142" s="170"/>
      <c r="E142" s="67"/>
      <c r="F142" s="67"/>
      <c r="G142" s="171">
        <f>SUM(D142:F142)</f>
        <v>0</v>
      </c>
      <c r="H142" s="66"/>
      <c r="I142" s="67"/>
      <c r="J142" s="67"/>
      <c r="K142" s="67"/>
      <c r="L142" s="68"/>
    </row>
    <row r="143" spans="1:15" x14ac:dyDescent="0.25">
      <c r="A143" s="630"/>
      <c r="B143" s="646"/>
      <c r="C143" s="29">
        <v>2015</v>
      </c>
      <c r="D143" s="30"/>
      <c r="E143" s="31"/>
      <c r="F143" s="31"/>
      <c r="G143" s="171">
        <f t="shared" ref="G143:G148" si="13">SUM(D143:F143)</f>
        <v>0</v>
      </c>
      <c r="H143" s="34"/>
      <c r="I143" s="31"/>
      <c r="J143" s="31"/>
      <c r="K143" s="31"/>
      <c r="L143" s="35"/>
    </row>
    <row r="144" spans="1:15" x14ac:dyDescent="0.25">
      <c r="A144" s="630"/>
      <c r="B144" s="646"/>
      <c r="C144" s="29">
        <v>2016</v>
      </c>
      <c r="D144" s="30"/>
      <c r="E144" s="31"/>
      <c r="F144" s="31"/>
      <c r="G144" s="171">
        <f t="shared" si="13"/>
        <v>0</v>
      </c>
      <c r="H144" s="34"/>
      <c r="I144" s="31"/>
      <c r="J144" s="31"/>
      <c r="K144" s="31"/>
      <c r="L144" s="35"/>
    </row>
    <row r="145" spans="1:12" x14ac:dyDescent="0.25">
      <c r="A145" s="630"/>
      <c r="B145" s="646"/>
      <c r="C145" s="29">
        <v>2017</v>
      </c>
      <c r="D145" s="36"/>
      <c r="E145" s="37"/>
      <c r="F145" s="37"/>
      <c r="G145" s="171">
        <f t="shared" si="13"/>
        <v>0</v>
      </c>
      <c r="H145" s="39"/>
      <c r="I145" s="37"/>
      <c r="J145" s="37"/>
      <c r="K145" s="37"/>
      <c r="L145" s="40"/>
    </row>
    <row r="146" spans="1:12" x14ac:dyDescent="0.25">
      <c r="A146" s="630"/>
      <c r="B146" s="646"/>
      <c r="C146" s="29">
        <v>2018</v>
      </c>
      <c r="D146" s="30"/>
      <c r="E146" s="31"/>
      <c r="F146" s="31"/>
      <c r="G146" s="171">
        <f t="shared" si="13"/>
        <v>0</v>
      </c>
      <c r="H146" s="34"/>
      <c r="I146" s="31"/>
      <c r="J146" s="31"/>
      <c r="K146" s="31"/>
      <c r="L146" s="35"/>
    </row>
    <row r="147" spans="1:12" x14ac:dyDescent="0.25">
      <c r="A147" s="630"/>
      <c r="B147" s="646"/>
      <c r="C147" s="29">
        <v>2019</v>
      </c>
      <c r="D147" s="30"/>
      <c r="E147" s="31"/>
      <c r="F147" s="31"/>
      <c r="G147" s="171">
        <f t="shared" si="13"/>
        <v>0</v>
      </c>
      <c r="H147" s="34"/>
      <c r="I147" s="31"/>
      <c r="J147" s="31"/>
      <c r="K147" s="31"/>
      <c r="L147" s="35"/>
    </row>
    <row r="148" spans="1:12" x14ac:dyDescent="0.25">
      <c r="A148" s="630"/>
      <c r="B148" s="646"/>
      <c r="C148" s="29">
        <v>2020</v>
      </c>
      <c r="D148" s="30">
        <f>75+40+117+75</f>
        <v>307</v>
      </c>
      <c r="E148" s="31">
        <f>75+40+30+35+23</f>
        <v>203</v>
      </c>
      <c r="F148" s="31"/>
      <c r="G148" s="171">
        <f t="shared" si="13"/>
        <v>510</v>
      </c>
      <c r="H148" s="34"/>
      <c r="I148" s="31">
        <f>2+1+1</f>
        <v>4</v>
      </c>
      <c r="J148" s="31">
        <f>3+6+10</f>
        <v>19</v>
      </c>
      <c r="K148" s="31"/>
      <c r="L148" s="35">
        <f>75+40+112+75+75+33+20+35+22</f>
        <v>487</v>
      </c>
    </row>
    <row r="149" spans="1:12" ht="15.75" thickBot="1" x14ac:dyDescent="0.3">
      <c r="A149" s="647"/>
      <c r="B149" s="648"/>
      <c r="C149" s="41" t="s">
        <v>13</v>
      </c>
      <c r="D149" s="42">
        <f t="shared" ref="D149:L149" si="14">SUM(D142:D148)</f>
        <v>307</v>
      </c>
      <c r="E149" s="43">
        <f t="shared" si="14"/>
        <v>203</v>
      </c>
      <c r="F149" s="43">
        <f t="shared" si="14"/>
        <v>0</v>
      </c>
      <c r="G149" s="45">
        <f t="shared" si="14"/>
        <v>510</v>
      </c>
      <c r="H149" s="46">
        <f t="shared" si="14"/>
        <v>0</v>
      </c>
      <c r="I149" s="43">
        <f t="shared" si="14"/>
        <v>4</v>
      </c>
      <c r="J149" s="43">
        <f t="shared" si="14"/>
        <v>19</v>
      </c>
      <c r="K149" s="43">
        <f t="shared" si="14"/>
        <v>0</v>
      </c>
      <c r="L149" s="47">
        <f t="shared" si="14"/>
        <v>487</v>
      </c>
    </row>
    <row r="150" spans="1:12" x14ac:dyDescent="0.25">
      <c r="B150" s="9"/>
    </row>
    <row r="151" spans="1:12" x14ac:dyDescent="0.25">
      <c r="B151" s="9"/>
    </row>
    <row r="152" spans="1:12" ht="21" x14ac:dyDescent="0.35">
      <c r="A152" s="172" t="s">
        <v>95</v>
      </c>
      <c r="B152" s="55"/>
      <c r="C152" s="54"/>
      <c r="D152" s="56"/>
      <c r="E152" s="56"/>
      <c r="F152" s="56"/>
      <c r="G152" s="56"/>
    </row>
    <row r="153" spans="1:12" ht="15.75" thickBot="1" x14ac:dyDescent="0.3">
      <c r="A153" s="75"/>
      <c r="B153" s="76"/>
    </row>
    <row r="154" spans="1:12" s="10" customFormat="1" ht="65.25" x14ac:dyDescent="0.3">
      <c r="A154" s="173" t="s">
        <v>96</v>
      </c>
      <c r="B154" s="174" t="s">
        <v>97</v>
      </c>
      <c r="C154" s="175" t="s">
        <v>98</v>
      </c>
      <c r="D154" s="176" t="s">
        <v>99</v>
      </c>
      <c r="E154" s="177" t="s">
        <v>100</v>
      </c>
      <c r="F154" s="177" t="s">
        <v>101</v>
      </c>
      <c r="G154" s="178" t="s">
        <v>102</v>
      </c>
    </row>
    <row r="155" spans="1:12" ht="15" customHeight="1" x14ac:dyDescent="0.25">
      <c r="A155" s="623" t="s">
        <v>21</v>
      </c>
      <c r="B155" s="624"/>
      <c r="C155" s="29">
        <v>2014</v>
      </c>
      <c r="D155" s="30"/>
      <c r="E155" s="31"/>
      <c r="F155" s="31"/>
      <c r="G155" s="35"/>
    </row>
    <row r="156" spans="1:12" x14ac:dyDescent="0.25">
      <c r="A156" s="623"/>
      <c r="B156" s="624"/>
      <c r="C156" s="29">
        <v>2015</v>
      </c>
      <c r="D156" s="30"/>
      <c r="E156" s="31"/>
      <c r="F156" s="31"/>
      <c r="G156" s="35"/>
    </row>
    <row r="157" spans="1:12" x14ac:dyDescent="0.25">
      <c r="A157" s="623"/>
      <c r="B157" s="624"/>
      <c r="C157" s="29">
        <v>2016</v>
      </c>
      <c r="D157" s="30"/>
      <c r="E157" s="31"/>
      <c r="F157" s="31"/>
      <c r="G157" s="35"/>
    </row>
    <row r="158" spans="1:12" x14ac:dyDescent="0.25">
      <c r="A158" s="623"/>
      <c r="B158" s="624"/>
      <c r="C158" s="29">
        <v>2017</v>
      </c>
      <c r="D158" s="36"/>
      <c r="E158" s="37"/>
      <c r="F158" s="37"/>
      <c r="G158" s="40"/>
    </row>
    <row r="159" spans="1:12" x14ac:dyDescent="0.25">
      <c r="A159" s="623"/>
      <c r="B159" s="624"/>
      <c r="C159" s="29">
        <v>2018</v>
      </c>
      <c r="D159" s="30"/>
      <c r="E159" s="31"/>
      <c r="F159" s="31"/>
      <c r="G159" s="35"/>
    </row>
    <row r="160" spans="1:12" x14ac:dyDescent="0.25">
      <c r="A160" s="623"/>
      <c r="B160" s="624"/>
      <c r="C160" s="29">
        <v>2019</v>
      </c>
      <c r="D160" s="30"/>
      <c r="E160" s="31"/>
      <c r="F160" s="31"/>
      <c r="G160" s="35"/>
    </row>
    <row r="161" spans="1:9" x14ac:dyDescent="0.25">
      <c r="A161" s="623"/>
      <c r="B161" s="624"/>
      <c r="C161" s="29">
        <v>2020</v>
      </c>
      <c r="D161" s="179"/>
      <c r="E161" s="180"/>
      <c r="F161" s="180"/>
      <c r="G161" s="181"/>
    </row>
    <row r="162" spans="1:9" ht="15.75" thickBot="1" x14ac:dyDescent="0.3">
      <c r="A162" s="625"/>
      <c r="B162" s="626"/>
      <c r="C162" s="41" t="s">
        <v>13</v>
      </c>
      <c r="D162" s="42">
        <f>SUM(D155:D160)</f>
        <v>0</v>
      </c>
      <c r="E162" s="43">
        <f>SUM(E155:E160)</f>
        <v>0</v>
      </c>
      <c r="F162" s="43">
        <f>SUM(F155:F160)</f>
        <v>0</v>
      </c>
      <c r="G162" s="47">
        <f>SUM(G155:G160)</f>
        <v>0</v>
      </c>
    </row>
    <row r="163" spans="1:9" x14ac:dyDescent="0.25">
      <c r="B163" s="9"/>
    </row>
    <row r="164" spans="1:9" ht="15.75" thickBot="1" x14ac:dyDescent="0.3">
      <c r="B164" s="9"/>
    </row>
    <row r="165" spans="1:9" ht="18.75" x14ac:dyDescent="0.3">
      <c r="A165" s="182" t="s">
        <v>103</v>
      </c>
      <c r="B165" s="183" t="s">
        <v>104</v>
      </c>
      <c r="C165" s="184">
        <v>2014</v>
      </c>
      <c r="D165" s="184">
        <v>2015</v>
      </c>
      <c r="E165" s="184">
        <v>2016</v>
      </c>
      <c r="F165" s="184">
        <v>2017</v>
      </c>
      <c r="G165" s="184">
        <v>2018</v>
      </c>
      <c r="H165" s="184">
        <v>2019</v>
      </c>
      <c r="I165" s="185">
        <v>2020</v>
      </c>
    </row>
    <row r="166" spans="1:9" ht="14.1" customHeight="1" x14ac:dyDescent="0.25">
      <c r="A166" s="270" t="s">
        <v>105</v>
      </c>
      <c r="B166" s="271"/>
      <c r="C166" s="188">
        <f>SUM(C167:C169)</f>
        <v>0</v>
      </c>
      <c r="D166" s="188">
        <f t="shared" ref="D166:F166" si="15">SUM(D167:D169)</f>
        <v>0</v>
      </c>
      <c r="E166" s="188">
        <f t="shared" si="15"/>
        <v>0</v>
      </c>
      <c r="F166" s="188">
        <f t="shared" si="15"/>
        <v>0</v>
      </c>
      <c r="G166" s="272">
        <v>0</v>
      </c>
      <c r="H166" s="272">
        <v>0</v>
      </c>
      <c r="I166" s="273">
        <v>397180.01</v>
      </c>
    </row>
    <row r="167" spans="1:9" ht="15.75" x14ac:dyDescent="0.25">
      <c r="A167" s="190" t="s">
        <v>106</v>
      </c>
      <c r="B167" s="191"/>
      <c r="C167" s="65"/>
      <c r="D167" s="65"/>
      <c r="E167" s="65"/>
      <c r="F167" s="69"/>
      <c r="G167" s="65"/>
      <c r="H167" s="69"/>
      <c r="I167" s="273">
        <v>368054.61</v>
      </c>
    </row>
    <row r="168" spans="1:9" ht="15.75" x14ac:dyDescent="0.25">
      <c r="A168" s="274" t="s">
        <v>107</v>
      </c>
      <c r="B168" s="275"/>
      <c r="C168" s="65"/>
      <c r="D168" s="65"/>
      <c r="E168" s="65"/>
      <c r="F168" s="69"/>
      <c r="G168" s="65"/>
      <c r="H168" s="69"/>
      <c r="I168" s="276">
        <v>29125.4</v>
      </c>
    </row>
    <row r="169" spans="1:9" ht="15.75" x14ac:dyDescent="0.25">
      <c r="A169" s="274" t="s">
        <v>108</v>
      </c>
      <c r="B169" s="275"/>
      <c r="C169" s="65"/>
      <c r="D169" s="65"/>
      <c r="E169" s="65"/>
      <c r="F169" s="69"/>
      <c r="G169" s="65"/>
      <c r="H169" s="69"/>
      <c r="I169" s="276">
        <v>0</v>
      </c>
    </row>
    <row r="170" spans="1:9" ht="204.75" customHeight="1" x14ac:dyDescent="0.25">
      <c r="A170" s="186" t="s">
        <v>109</v>
      </c>
      <c r="B170" s="277" t="s">
        <v>155</v>
      </c>
      <c r="C170" s="65"/>
      <c r="D170" s="65"/>
      <c r="E170" s="65"/>
      <c r="F170" s="69"/>
      <c r="G170" s="278"/>
      <c r="H170" s="279"/>
      <c r="I170" s="280">
        <v>526118.81000000006</v>
      </c>
    </row>
    <row r="171" spans="1:9" ht="16.5" thickBot="1" x14ac:dyDescent="0.3">
      <c r="A171" s="281" t="s">
        <v>110</v>
      </c>
      <c r="B171" s="282"/>
      <c r="C171" s="197">
        <f t="shared" ref="C171:I171" si="16">C166+C170</f>
        <v>0</v>
      </c>
      <c r="D171" s="197">
        <f t="shared" si="16"/>
        <v>0</v>
      </c>
      <c r="E171" s="197">
        <f t="shared" si="16"/>
        <v>0</v>
      </c>
      <c r="F171" s="197">
        <f t="shared" si="16"/>
        <v>0</v>
      </c>
      <c r="G171" s="197">
        <f t="shared" si="16"/>
        <v>0</v>
      </c>
      <c r="H171" s="197">
        <f t="shared" si="16"/>
        <v>0</v>
      </c>
      <c r="I171" s="47">
        <f t="shared" si="16"/>
        <v>923298.82000000007</v>
      </c>
    </row>
  </sheetData>
  <mergeCells count="49">
    <mergeCell ref="A142:B149"/>
    <mergeCell ref="A155:B162"/>
    <mergeCell ref="I129:O129"/>
    <mergeCell ref="A131:B138"/>
    <mergeCell ref="A140:A141"/>
    <mergeCell ref="B140:B141"/>
    <mergeCell ref="C140:C141"/>
    <mergeCell ref="D140:G140"/>
    <mergeCell ref="H140:L140"/>
    <mergeCell ref="C106:C107"/>
    <mergeCell ref="A108:B115"/>
    <mergeCell ref="A118:B125"/>
    <mergeCell ref="A129:A130"/>
    <mergeCell ref="B129:B130"/>
    <mergeCell ref="C129:C130"/>
    <mergeCell ref="A85:B92"/>
    <mergeCell ref="A94:A95"/>
    <mergeCell ref="B94:B95"/>
    <mergeCell ref="A96:B102"/>
    <mergeCell ref="A106:A107"/>
    <mergeCell ref="B106:B107"/>
    <mergeCell ref="D72:D73"/>
    <mergeCell ref="A74:B81"/>
    <mergeCell ref="A83:A84"/>
    <mergeCell ref="B83:B84"/>
    <mergeCell ref="C83:C84"/>
    <mergeCell ref="D83:D84"/>
    <mergeCell ref="A72:A73"/>
    <mergeCell ref="B72:B73"/>
    <mergeCell ref="C72:C73"/>
    <mergeCell ref="A50:B57"/>
    <mergeCell ref="A61:A62"/>
    <mergeCell ref="B61:B62"/>
    <mergeCell ref="C61:C62"/>
    <mergeCell ref="A63:B70"/>
    <mergeCell ref="D34:D35"/>
    <mergeCell ref="A36:B43"/>
    <mergeCell ref="A48:A49"/>
    <mergeCell ref="B48:B49"/>
    <mergeCell ref="C48:C49"/>
    <mergeCell ref="D48:D49"/>
    <mergeCell ref="A34:A35"/>
    <mergeCell ref="B34:B35"/>
    <mergeCell ref="C34:C35"/>
    <mergeCell ref="B10:B11"/>
    <mergeCell ref="C10:C11"/>
    <mergeCell ref="A12:B19"/>
    <mergeCell ref="C21:C22"/>
    <mergeCell ref="A23:B3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171"/>
  <sheetViews>
    <sheetView topLeftCell="B1" workbookViewId="0">
      <selection activeCell="F19" sqref="F19:G19"/>
    </sheetView>
  </sheetViews>
  <sheetFormatPr defaultColWidth="8.85546875" defaultRowHeight="15" x14ac:dyDescent="0.25"/>
  <cols>
    <col min="1" max="1" width="87.28515625" customWidth="1"/>
    <col min="2" max="2" width="29.42578125" customWidth="1"/>
    <col min="3" max="3" width="15.7109375" customWidth="1"/>
    <col min="4" max="4" width="16.140625" customWidth="1"/>
    <col min="5" max="5" width="15.28515625" customWidth="1"/>
    <col min="6" max="6" width="18.42578125" customWidth="1"/>
    <col min="7" max="7" width="15.85546875" customWidth="1"/>
    <col min="8" max="8" width="16" customWidth="1"/>
    <col min="9" max="9" width="16.42578125" customWidth="1"/>
    <col min="10" max="10" width="17" customWidth="1"/>
    <col min="11" max="11" width="16.85546875" customWidth="1"/>
    <col min="12" max="12" width="17" customWidth="1"/>
    <col min="13" max="13" width="15.42578125" customWidth="1"/>
    <col min="14" max="14" width="14.85546875" customWidth="1"/>
    <col min="15" max="15" width="13.140625" customWidth="1"/>
    <col min="16" max="17" width="11.85546875" customWidth="1"/>
    <col min="18" max="18" width="12" customWidth="1"/>
  </cols>
  <sheetData>
    <row r="1" spans="1:17" s="1" customFormat="1" ht="31.5" x14ac:dyDescent="0.5">
      <c r="A1" s="1" t="s">
        <v>0</v>
      </c>
    </row>
    <row r="2" spans="1:17" s="2" customFormat="1" ht="15.75" x14ac:dyDescent="0.25"/>
    <row r="3" spans="1:17" s="2" customFormat="1" ht="15.75" x14ac:dyDescent="0.25">
      <c r="A3" s="3" t="s">
        <v>1</v>
      </c>
    </row>
    <row r="4" spans="1:17" s="2" customFormat="1" ht="15.75" x14ac:dyDescent="0.25">
      <c r="A4" s="4" t="s">
        <v>156</v>
      </c>
    </row>
    <row r="5" spans="1:17" s="2" customFormat="1" ht="15.75" x14ac:dyDescent="0.25">
      <c r="A5" s="5" t="s">
        <v>112</v>
      </c>
    </row>
    <row r="6" spans="1:17" s="2" customFormat="1" ht="15.75" x14ac:dyDescent="0.25"/>
    <row r="8" spans="1:17" ht="21" x14ac:dyDescent="0.35">
      <c r="A8" s="6" t="s">
        <v>3</v>
      </c>
      <c r="B8" s="7"/>
      <c r="C8" s="8"/>
      <c r="D8" s="8"/>
      <c r="E8" s="8"/>
      <c r="F8" s="8"/>
      <c r="G8" s="8"/>
      <c r="H8" s="8"/>
      <c r="I8" s="8"/>
      <c r="J8" s="8"/>
      <c r="K8" s="8"/>
      <c r="L8" s="8"/>
      <c r="M8" s="8"/>
      <c r="N8" s="8"/>
    </row>
    <row r="9" spans="1:17" ht="15.75" thickBot="1" x14ac:dyDescent="0.3">
      <c r="B9" s="9"/>
      <c r="O9" s="10"/>
      <c r="P9" s="10"/>
    </row>
    <row r="10" spans="1:17" s="10" customFormat="1" ht="18.75" x14ac:dyDescent="0.3">
      <c r="A10" s="11"/>
      <c r="B10" s="690" t="s">
        <v>4</v>
      </c>
      <c r="C10" s="692" t="s">
        <v>5</v>
      </c>
      <c r="D10" s="12"/>
      <c r="E10" s="13"/>
      <c r="F10" s="14" t="s">
        <v>6</v>
      </c>
      <c r="G10" s="15"/>
      <c r="H10" s="16"/>
      <c r="I10" s="17" t="s">
        <v>7</v>
      </c>
      <c r="J10" s="13"/>
      <c r="K10" s="13"/>
      <c r="L10" s="13"/>
      <c r="M10" s="13"/>
      <c r="N10" s="13"/>
      <c r="O10" s="18"/>
    </row>
    <row r="11" spans="1:17" s="10" customFormat="1" ht="90" customHeight="1" x14ac:dyDescent="0.3">
      <c r="A11" s="19" t="s">
        <v>8</v>
      </c>
      <c r="B11" s="691"/>
      <c r="C11" s="693"/>
      <c r="D11" s="20" t="s">
        <v>9</v>
      </c>
      <c r="E11" s="21" t="s">
        <v>10</v>
      </c>
      <c r="F11" s="22" t="s">
        <v>11</v>
      </c>
      <c r="G11" s="23" t="s">
        <v>12</v>
      </c>
      <c r="H11" s="24" t="s">
        <v>13</v>
      </c>
      <c r="I11" s="25" t="s">
        <v>14</v>
      </c>
      <c r="J11" s="26" t="s">
        <v>15</v>
      </c>
      <c r="K11" s="26" t="s">
        <v>16</v>
      </c>
      <c r="L11" s="27" t="s">
        <v>17</v>
      </c>
      <c r="M11" s="27" t="s">
        <v>18</v>
      </c>
      <c r="N11" s="27" t="s">
        <v>19</v>
      </c>
      <c r="O11" s="28" t="s">
        <v>20</v>
      </c>
    </row>
    <row r="12" spans="1:17" ht="15" customHeight="1" x14ac:dyDescent="0.25">
      <c r="A12" s="623" t="s">
        <v>157</v>
      </c>
      <c r="B12" s="624"/>
      <c r="C12" s="29">
        <v>2014</v>
      </c>
      <c r="D12" s="30"/>
      <c r="E12" s="31"/>
      <c r="F12" s="31"/>
      <c r="G12" s="32"/>
      <c r="H12" s="33">
        <f>SUM(D12:G12)</f>
        <v>0</v>
      </c>
      <c r="I12" s="34"/>
      <c r="J12" s="31"/>
      <c r="K12" s="31"/>
      <c r="L12" s="31"/>
      <c r="M12" s="31"/>
      <c r="N12" s="31"/>
      <c r="O12" s="35"/>
      <c r="P12" s="10"/>
      <c r="Q12" s="10"/>
    </row>
    <row r="13" spans="1:17" x14ac:dyDescent="0.25">
      <c r="A13" s="623"/>
      <c r="B13" s="624"/>
      <c r="C13" s="29">
        <v>2015</v>
      </c>
      <c r="D13" s="30"/>
      <c r="E13" s="31"/>
      <c r="F13" s="31"/>
      <c r="G13" s="32"/>
      <c r="H13" s="33">
        <f t="shared" ref="H13:H18" si="0">SUM(D13:G13)</f>
        <v>0</v>
      </c>
      <c r="I13" s="34"/>
      <c r="J13" s="31"/>
      <c r="K13" s="31"/>
      <c r="L13" s="31"/>
      <c r="M13" s="31"/>
      <c r="N13" s="31"/>
      <c r="O13" s="35"/>
      <c r="P13" s="10"/>
      <c r="Q13" s="10"/>
    </row>
    <row r="14" spans="1:17" x14ac:dyDescent="0.25">
      <c r="A14" s="623"/>
      <c r="B14" s="624"/>
      <c r="C14" s="29">
        <v>2016</v>
      </c>
      <c r="D14" s="30"/>
      <c r="E14" s="31"/>
      <c r="F14" s="31"/>
      <c r="G14" s="32"/>
      <c r="H14" s="33">
        <f t="shared" si="0"/>
        <v>0</v>
      </c>
      <c r="I14" s="34"/>
      <c r="J14" s="31"/>
      <c r="K14" s="31"/>
      <c r="L14" s="31"/>
      <c r="M14" s="31"/>
      <c r="N14" s="31"/>
      <c r="O14" s="35"/>
      <c r="P14" s="10"/>
      <c r="Q14" s="10"/>
    </row>
    <row r="15" spans="1:17" x14ac:dyDescent="0.25">
      <c r="A15" s="623"/>
      <c r="B15" s="624"/>
      <c r="C15" s="29">
        <v>2017</v>
      </c>
      <c r="D15" s="36"/>
      <c r="E15" s="37"/>
      <c r="F15" s="37"/>
      <c r="G15" s="38"/>
      <c r="H15" s="33">
        <f t="shared" si="0"/>
        <v>0</v>
      </c>
      <c r="I15" s="39"/>
      <c r="J15" s="37"/>
      <c r="K15" s="37"/>
      <c r="L15" s="37"/>
      <c r="M15" s="37"/>
      <c r="N15" s="37"/>
      <c r="O15" s="40"/>
      <c r="P15" s="10"/>
      <c r="Q15" s="10"/>
    </row>
    <row r="16" spans="1:17" x14ac:dyDescent="0.25">
      <c r="A16" s="623"/>
      <c r="B16" s="624"/>
      <c r="C16" s="29">
        <v>2018</v>
      </c>
      <c r="D16" s="30"/>
      <c r="E16" s="31"/>
      <c r="F16" s="31"/>
      <c r="G16" s="32"/>
      <c r="H16" s="33">
        <f t="shared" si="0"/>
        <v>0</v>
      </c>
      <c r="I16" s="34"/>
      <c r="J16" s="31"/>
      <c r="K16" s="31"/>
      <c r="L16" s="31"/>
      <c r="M16" s="31"/>
      <c r="N16" s="31"/>
      <c r="O16" s="35"/>
      <c r="P16" s="10"/>
      <c r="Q16" s="10"/>
    </row>
    <row r="17" spans="1:17" x14ac:dyDescent="0.25">
      <c r="A17" s="623"/>
      <c r="B17" s="624"/>
      <c r="C17" s="29">
        <v>2019</v>
      </c>
      <c r="D17" s="30"/>
      <c r="E17" s="31"/>
      <c r="F17" s="31"/>
      <c r="G17" s="32"/>
      <c r="H17" s="33">
        <f t="shared" si="0"/>
        <v>0</v>
      </c>
      <c r="I17" s="34"/>
      <c r="J17" s="31"/>
      <c r="K17" s="31"/>
      <c r="L17" s="31"/>
      <c r="M17" s="31"/>
      <c r="N17" s="31"/>
      <c r="O17" s="35"/>
      <c r="P17" s="10"/>
      <c r="Q17" s="10"/>
    </row>
    <row r="18" spans="1:17" x14ac:dyDescent="0.25">
      <c r="A18" s="623"/>
      <c r="B18" s="624"/>
      <c r="C18" s="29">
        <v>2020</v>
      </c>
      <c r="D18" s="30">
        <v>31</v>
      </c>
      <c r="E18" s="31"/>
      <c r="F18" s="31"/>
      <c r="G18" s="32"/>
      <c r="H18" s="33">
        <f t="shared" si="0"/>
        <v>31</v>
      </c>
      <c r="I18" s="34">
        <v>5</v>
      </c>
      <c r="J18" s="31">
        <v>8</v>
      </c>
      <c r="K18" s="31">
        <v>1</v>
      </c>
      <c r="L18" s="31"/>
      <c r="M18" s="31"/>
      <c r="N18" s="31">
        <v>5</v>
      </c>
      <c r="O18" s="35">
        <v>12</v>
      </c>
      <c r="P18" s="10"/>
      <c r="Q18" s="10"/>
    </row>
    <row r="19" spans="1:17" ht="118.5" customHeight="1" thickBot="1" x14ac:dyDescent="0.3">
      <c r="A19" s="625"/>
      <c r="B19" s="626"/>
      <c r="C19" s="41" t="s">
        <v>13</v>
      </c>
      <c r="D19" s="42">
        <f>SUM(D12:D18)</f>
        <v>31</v>
      </c>
      <c r="E19" s="43">
        <f>SUM(E12:E18)</f>
        <v>0</v>
      </c>
      <c r="F19" s="43">
        <f>SUM(F12:F18)</f>
        <v>0</v>
      </c>
      <c r="G19" s="43">
        <f>SUM(G12:G18)</f>
        <v>0</v>
      </c>
      <c r="H19" s="45">
        <f>SUM(D19:G19)</f>
        <v>31</v>
      </c>
      <c r="I19" s="43">
        <f t="shared" ref="I19:O19" si="1">SUM(I12:I18)</f>
        <v>5</v>
      </c>
      <c r="J19" s="46">
        <f t="shared" si="1"/>
        <v>8</v>
      </c>
      <c r="K19" s="43">
        <f t="shared" si="1"/>
        <v>1</v>
      </c>
      <c r="L19" s="43">
        <f t="shared" si="1"/>
        <v>0</v>
      </c>
      <c r="M19" s="43">
        <f t="shared" si="1"/>
        <v>0</v>
      </c>
      <c r="N19" s="43">
        <f t="shared" si="1"/>
        <v>5</v>
      </c>
      <c r="O19" s="47">
        <f t="shared" si="1"/>
        <v>12</v>
      </c>
      <c r="P19" s="10"/>
      <c r="Q19" s="10"/>
    </row>
    <row r="20" spans="1:17" ht="15.75" thickBot="1" x14ac:dyDescent="0.3">
      <c r="B20" s="9"/>
      <c r="D20" s="48"/>
      <c r="O20" s="10"/>
      <c r="P20" s="10"/>
    </row>
    <row r="21" spans="1:17" s="10" customFormat="1" ht="18.75" x14ac:dyDescent="0.3">
      <c r="A21" s="11"/>
      <c r="B21" s="49"/>
      <c r="C21" s="692" t="s">
        <v>5</v>
      </c>
      <c r="D21" s="12"/>
      <c r="E21" s="13"/>
      <c r="F21" s="14" t="s">
        <v>6</v>
      </c>
      <c r="G21" s="15"/>
      <c r="H21" s="16"/>
    </row>
    <row r="22" spans="1:17" s="10" customFormat="1" ht="44.25" customHeight="1" x14ac:dyDescent="0.3">
      <c r="A22" s="50" t="s">
        <v>22</v>
      </c>
      <c r="B22" s="259" t="s">
        <v>23</v>
      </c>
      <c r="C22" s="693"/>
      <c r="D22" s="20" t="s">
        <v>9</v>
      </c>
      <c r="E22" s="22" t="s">
        <v>10</v>
      </c>
      <c r="F22" s="22" t="s">
        <v>11</v>
      </c>
      <c r="G22" s="23" t="s">
        <v>12</v>
      </c>
      <c r="H22" s="24" t="s">
        <v>13</v>
      </c>
    </row>
    <row r="23" spans="1:17" ht="17.25" customHeight="1" x14ac:dyDescent="0.25">
      <c r="A23" s="623" t="s">
        <v>158</v>
      </c>
      <c r="B23" s="624"/>
      <c r="C23" s="29">
        <v>2014</v>
      </c>
      <c r="D23" s="30"/>
      <c r="E23" s="31"/>
      <c r="F23" s="31"/>
      <c r="G23" s="32"/>
      <c r="H23" s="33">
        <f>SUM(D23:G23)</f>
        <v>0</v>
      </c>
    </row>
    <row r="24" spans="1:17" x14ac:dyDescent="0.25">
      <c r="A24" s="623"/>
      <c r="B24" s="624"/>
      <c r="C24" s="29">
        <v>2015</v>
      </c>
      <c r="D24" s="30"/>
      <c r="E24" s="31"/>
      <c r="F24" s="31"/>
      <c r="G24" s="32"/>
      <c r="H24" s="33">
        <f t="shared" ref="H24:H29" si="2">SUM(D24:G24)</f>
        <v>0</v>
      </c>
    </row>
    <row r="25" spans="1:17" x14ac:dyDescent="0.25">
      <c r="A25" s="623"/>
      <c r="B25" s="624"/>
      <c r="C25" s="29">
        <v>2016</v>
      </c>
      <c r="D25" s="30"/>
      <c r="E25" s="31"/>
      <c r="F25" s="31"/>
      <c r="G25" s="32"/>
      <c r="H25" s="33">
        <f t="shared" si="2"/>
        <v>0</v>
      </c>
    </row>
    <row r="26" spans="1:17" x14ac:dyDescent="0.25">
      <c r="A26" s="623"/>
      <c r="B26" s="624"/>
      <c r="C26" s="29">
        <v>2017</v>
      </c>
      <c r="D26" s="36"/>
      <c r="E26" s="37"/>
      <c r="F26" s="37"/>
      <c r="G26" s="38"/>
      <c r="H26" s="33">
        <f t="shared" si="2"/>
        <v>0</v>
      </c>
    </row>
    <row r="27" spans="1:17" x14ac:dyDescent="0.25">
      <c r="A27" s="623"/>
      <c r="B27" s="624"/>
      <c r="C27" s="29">
        <v>2018</v>
      </c>
      <c r="D27" s="30"/>
      <c r="E27" s="31"/>
      <c r="F27" s="31"/>
      <c r="G27" s="32"/>
      <c r="H27" s="33">
        <f t="shared" si="2"/>
        <v>0</v>
      </c>
    </row>
    <row r="28" spans="1:17" x14ac:dyDescent="0.25">
      <c r="A28" s="623"/>
      <c r="B28" s="624"/>
      <c r="C28" s="29">
        <v>2019</v>
      </c>
      <c r="D28" s="30"/>
      <c r="E28" s="31"/>
      <c r="F28" s="31"/>
      <c r="G28" s="32"/>
      <c r="H28" s="33">
        <f t="shared" si="2"/>
        <v>0</v>
      </c>
    </row>
    <row r="29" spans="1:17" x14ac:dyDescent="0.25">
      <c r="A29" s="623"/>
      <c r="B29" s="624"/>
      <c r="C29" s="29">
        <v>2020</v>
      </c>
      <c r="D29" s="30">
        <v>1182</v>
      </c>
      <c r="E29" s="31"/>
      <c r="F29" s="31"/>
      <c r="G29" s="32"/>
      <c r="H29" s="33">
        <f t="shared" si="2"/>
        <v>1182</v>
      </c>
    </row>
    <row r="30" spans="1:17" ht="90" customHeight="1" thickBot="1" x14ac:dyDescent="0.3">
      <c r="A30" s="625"/>
      <c r="B30" s="626"/>
      <c r="C30" s="41" t="s">
        <v>13</v>
      </c>
      <c r="D30" s="42">
        <f>SUM(D23:D29)</f>
        <v>1182</v>
      </c>
      <c r="E30" s="43">
        <f>SUM(E23:E29)</f>
        <v>0</v>
      </c>
      <c r="F30" s="43">
        <f>SUM(F23:F29)</f>
        <v>0</v>
      </c>
      <c r="G30" s="43">
        <f>SUM(G23:G29)</f>
        <v>0</v>
      </c>
      <c r="H30" s="45">
        <f t="shared" ref="H30" si="3">SUM(D30:F30)</f>
        <v>1182</v>
      </c>
    </row>
    <row r="31" spans="1:17" x14ac:dyDescent="0.25">
      <c r="A31" s="52"/>
      <c r="B31" s="53"/>
      <c r="D31" s="48"/>
    </row>
    <row r="32" spans="1:17" ht="21" x14ac:dyDescent="0.35">
      <c r="A32" s="54" t="s">
        <v>24</v>
      </c>
      <c r="B32" s="55"/>
      <c r="C32" s="54"/>
      <c r="D32" s="56"/>
      <c r="E32" s="56"/>
      <c r="F32" s="56"/>
      <c r="G32" s="56"/>
      <c r="H32" s="56"/>
      <c r="I32" s="56"/>
      <c r="J32" s="56"/>
      <c r="K32" s="56"/>
      <c r="L32" s="56"/>
      <c r="M32" s="56"/>
      <c r="N32" s="56"/>
      <c r="O32" s="56"/>
    </row>
    <row r="33" spans="1:13" ht="15.75" thickBot="1" x14ac:dyDescent="0.3">
      <c r="B33" s="9"/>
    </row>
    <row r="34" spans="1:13" ht="21" customHeight="1" x14ac:dyDescent="0.25">
      <c r="A34" s="684" t="s">
        <v>25</v>
      </c>
      <c r="B34" s="686" t="s">
        <v>26</v>
      </c>
      <c r="C34" s="688" t="s">
        <v>5</v>
      </c>
      <c r="D34" s="670" t="s">
        <v>27</v>
      </c>
      <c r="E34" s="57" t="s">
        <v>7</v>
      </c>
      <c r="F34" s="58"/>
      <c r="G34" s="58"/>
      <c r="H34" s="58"/>
      <c r="I34" s="58"/>
      <c r="J34" s="58"/>
      <c r="K34" s="59"/>
    </row>
    <row r="35" spans="1:13" ht="98.25" customHeight="1" x14ac:dyDescent="0.25">
      <c r="A35" s="685"/>
      <c r="B35" s="687"/>
      <c r="C35" s="689"/>
      <c r="D35" s="671"/>
      <c r="E35" s="60" t="s">
        <v>14</v>
      </c>
      <c r="F35" s="61" t="s">
        <v>15</v>
      </c>
      <c r="G35" s="61" t="s">
        <v>16</v>
      </c>
      <c r="H35" s="62" t="s">
        <v>17</v>
      </c>
      <c r="I35" s="62" t="s">
        <v>28</v>
      </c>
      <c r="J35" s="63" t="s">
        <v>19</v>
      </c>
      <c r="K35" s="64" t="s">
        <v>20</v>
      </c>
    </row>
    <row r="36" spans="1:13" ht="15" customHeight="1" x14ac:dyDescent="0.25">
      <c r="A36" s="623" t="s">
        <v>29</v>
      </c>
      <c r="B36" s="624"/>
      <c r="C36" s="29">
        <v>2014</v>
      </c>
      <c r="D36" s="65"/>
      <c r="E36" s="66"/>
      <c r="F36" s="67"/>
      <c r="G36" s="67"/>
      <c r="H36" s="67"/>
      <c r="I36" s="67"/>
      <c r="J36" s="67"/>
      <c r="K36" s="68"/>
    </row>
    <row r="37" spans="1:13" x14ac:dyDescent="0.25">
      <c r="A37" s="623"/>
      <c r="B37" s="624"/>
      <c r="C37" s="29">
        <v>2015</v>
      </c>
      <c r="D37" s="65"/>
      <c r="E37" s="34"/>
      <c r="F37" s="31"/>
      <c r="G37" s="31"/>
      <c r="H37" s="31"/>
      <c r="I37" s="31"/>
      <c r="J37" s="31"/>
      <c r="K37" s="35"/>
    </row>
    <row r="38" spans="1:13" x14ac:dyDescent="0.25">
      <c r="A38" s="623"/>
      <c r="B38" s="624"/>
      <c r="C38" s="29">
        <v>2016</v>
      </c>
      <c r="D38" s="65"/>
      <c r="E38" s="34"/>
      <c r="F38" s="31"/>
      <c r="G38" s="31"/>
      <c r="H38" s="31"/>
      <c r="I38" s="31"/>
      <c r="J38" s="31"/>
      <c r="K38" s="35"/>
    </row>
    <row r="39" spans="1:13" x14ac:dyDescent="0.25">
      <c r="A39" s="623"/>
      <c r="B39" s="624"/>
      <c r="C39" s="29">
        <v>2017</v>
      </c>
      <c r="D39" s="69"/>
      <c r="E39" s="39"/>
      <c r="F39" s="37"/>
      <c r="G39" s="37"/>
      <c r="H39" s="37"/>
      <c r="I39" s="37"/>
      <c r="J39" s="37"/>
      <c r="K39" s="40"/>
    </row>
    <row r="40" spans="1:13" x14ac:dyDescent="0.25">
      <c r="A40" s="623"/>
      <c r="B40" s="624"/>
      <c r="C40" s="29">
        <v>2018</v>
      </c>
      <c r="D40" s="65"/>
      <c r="E40" s="34"/>
      <c r="F40" s="31"/>
      <c r="G40" s="31"/>
      <c r="H40" s="31"/>
      <c r="I40" s="31"/>
      <c r="J40" s="31"/>
      <c r="K40" s="35"/>
    </row>
    <row r="41" spans="1:13" x14ac:dyDescent="0.25">
      <c r="A41" s="623"/>
      <c r="B41" s="624"/>
      <c r="C41" s="29">
        <v>2019</v>
      </c>
      <c r="D41" s="65"/>
      <c r="E41" s="34"/>
      <c r="F41" s="31"/>
      <c r="G41" s="31"/>
      <c r="H41" s="31"/>
      <c r="I41" s="31"/>
      <c r="J41" s="31"/>
      <c r="K41" s="35"/>
    </row>
    <row r="42" spans="1:13" ht="17.25" customHeight="1" x14ac:dyDescent="0.25">
      <c r="A42" s="623"/>
      <c r="B42" s="624"/>
      <c r="C42" s="29">
        <v>2020</v>
      </c>
      <c r="D42" s="65"/>
      <c r="E42" s="34"/>
      <c r="F42" s="31"/>
      <c r="G42" s="31"/>
      <c r="H42" s="31"/>
      <c r="I42" s="31"/>
      <c r="J42" s="31"/>
      <c r="K42" s="35"/>
    </row>
    <row r="43" spans="1:13" ht="35.25" customHeight="1" thickBot="1" x14ac:dyDescent="0.3">
      <c r="A43" s="625"/>
      <c r="B43" s="626"/>
      <c r="C43" s="41" t="s">
        <v>13</v>
      </c>
      <c r="D43" s="70">
        <f>SUM(D36:D42)</f>
        <v>0</v>
      </c>
      <c r="E43" s="46">
        <f t="shared" ref="E43:J43" si="4">SUM(E36:E42)</f>
        <v>0</v>
      </c>
      <c r="F43" s="43">
        <f t="shared" si="4"/>
        <v>0</v>
      </c>
      <c r="G43" s="43">
        <f t="shared" si="4"/>
        <v>0</v>
      </c>
      <c r="H43" s="43">
        <f t="shared" si="4"/>
        <v>0</v>
      </c>
      <c r="I43" s="43">
        <f t="shared" si="4"/>
        <v>0</v>
      </c>
      <c r="J43" s="43">
        <f t="shared" si="4"/>
        <v>0</v>
      </c>
      <c r="K43" s="47">
        <f>SUM(K36:K42)</f>
        <v>0</v>
      </c>
    </row>
    <row r="44" spans="1:13" x14ac:dyDescent="0.25">
      <c r="B44" s="9"/>
    </row>
    <row r="45" spans="1:13" x14ac:dyDescent="0.25">
      <c r="B45" s="9"/>
    </row>
    <row r="46" spans="1:13" ht="21" x14ac:dyDescent="0.35">
      <c r="A46" s="71" t="s">
        <v>30</v>
      </c>
      <c r="B46" s="72"/>
      <c r="C46" s="71"/>
      <c r="D46" s="73"/>
      <c r="E46" s="73"/>
      <c r="F46" s="73"/>
      <c r="G46" s="73"/>
      <c r="H46" s="73"/>
      <c r="I46" s="73"/>
      <c r="J46" s="73"/>
      <c r="K46" s="73"/>
      <c r="L46" s="74"/>
      <c r="M46" s="74"/>
    </row>
    <row r="47" spans="1:13" ht="14.25" customHeight="1" thickBot="1" x14ac:dyDescent="0.3">
      <c r="A47" s="75"/>
      <c r="B47" s="76"/>
    </row>
    <row r="48" spans="1:13" ht="14.25" customHeight="1" x14ac:dyDescent="0.25">
      <c r="A48" s="676" t="s">
        <v>31</v>
      </c>
      <c r="B48" s="678" t="s">
        <v>32</v>
      </c>
      <c r="C48" s="680" t="s">
        <v>5</v>
      </c>
      <c r="D48" s="682" t="s">
        <v>33</v>
      </c>
      <c r="E48" s="77" t="s">
        <v>7</v>
      </c>
      <c r="F48" s="78"/>
      <c r="G48" s="78"/>
      <c r="H48" s="78"/>
      <c r="I48" s="78"/>
      <c r="J48" s="78"/>
      <c r="K48" s="79"/>
    </row>
    <row r="49" spans="1:14" s="10" customFormat="1" ht="117" customHeight="1" x14ac:dyDescent="0.25">
      <c r="A49" s="677"/>
      <c r="B49" s="679"/>
      <c r="C49" s="681"/>
      <c r="D49" s="683"/>
      <c r="E49" s="80" t="s">
        <v>14</v>
      </c>
      <c r="F49" s="81" t="s">
        <v>15</v>
      </c>
      <c r="G49" s="81" t="s">
        <v>16</v>
      </c>
      <c r="H49" s="82" t="s">
        <v>17</v>
      </c>
      <c r="I49" s="82" t="s">
        <v>28</v>
      </c>
      <c r="J49" s="83" t="s">
        <v>19</v>
      </c>
      <c r="K49" s="84" t="s">
        <v>20</v>
      </c>
    </row>
    <row r="50" spans="1:14" ht="15" customHeight="1" x14ac:dyDescent="0.25">
      <c r="A50" s="630" t="s">
        <v>21</v>
      </c>
      <c r="B50" s="646"/>
      <c r="C50" s="29">
        <v>2014</v>
      </c>
      <c r="D50" s="85"/>
      <c r="E50" s="34"/>
      <c r="F50" s="31"/>
      <c r="G50" s="31"/>
      <c r="H50" s="31"/>
      <c r="I50" s="31"/>
      <c r="J50" s="31"/>
      <c r="K50" s="35"/>
    </row>
    <row r="51" spans="1:14" x14ac:dyDescent="0.25">
      <c r="A51" s="630"/>
      <c r="B51" s="646"/>
      <c r="C51" s="29">
        <v>2015</v>
      </c>
      <c r="D51" s="85"/>
      <c r="E51" s="34"/>
      <c r="F51" s="31"/>
      <c r="G51" s="31"/>
      <c r="H51" s="31"/>
      <c r="I51" s="31"/>
      <c r="J51" s="31"/>
      <c r="K51" s="35"/>
    </row>
    <row r="52" spans="1:14" x14ac:dyDescent="0.25">
      <c r="A52" s="630"/>
      <c r="B52" s="646"/>
      <c r="C52" s="29">
        <v>2016</v>
      </c>
      <c r="D52" s="85"/>
      <c r="E52" s="34"/>
      <c r="F52" s="31"/>
      <c r="G52" s="31"/>
      <c r="H52" s="31"/>
      <c r="I52" s="31"/>
      <c r="J52" s="31"/>
      <c r="K52" s="35"/>
    </row>
    <row r="53" spans="1:14" x14ac:dyDescent="0.25">
      <c r="A53" s="630"/>
      <c r="B53" s="646"/>
      <c r="C53" s="29">
        <v>2017</v>
      </c>
      <c r="D53" s="86"/>
      <c r="E53" s="39"/>
      <c r="F53" s="37"/>
      <c r="G53" s="37"/>
      <c r="H53" s="37"/>
      <c r="I53" s="37"/>
      <c r="J53" s="37"/>
      <c r="K53" s="40"/>
    </row>
    <row r="54" spans="1:14" x14ac:dyDescent="0.25">
      <c r="A54" s="630"/>
      <c r="B54" s="646"/>
      <c r="C54" s="29">
        <v>2018</v>
      </c>
      <c r="D54" s="85"/>
      <c r="E54" s="34"/>
      <c r="F54" s="31"/>
      <c r="G54" s="31"/>
      <c r="H54" s="31"/>
      <c r="I54" s="31"/>
      <c r="J54" s="31"/>
      <c r="K54" s="35"/>
    </row>
    <row r="55" spans="1:14" x14ac:dyDescent="0.25">
      <c r="A55" s="630"/>
      <c r="B55" s="646"/>
      <c r="C55" s="29">
        <v>2019</v>
      </c>
      <c r="D55" s="85"/>
      <c r="E55" s="34"/>
      <c r="F55" s="31"/>
      <c r="G55" s="31"/>
      <c r="H55" s="31"/>
      <c r="I55" s="31"/>
      <c r="J55" s="31"/>
      <c r="K55" s="35"/>
    </row>
    <row r="56" spans="1:14" x14ac:dyDescent="0.25">
      <c r="A56" s="630"/>
      <c r="B56" s="646"/>
      <c r="C56" s="29">
        <v>2020</v>
      </c>
      <c r="D56" s="85"/>
      <c r="E56" s="34"/>
      <c r="F56" s="31"/>
      <c r="G56" s="31"/>
      <c r="H56" s="31"/>
      <c r="I56" s="31"/>
      <c r="J56" s="31"/>
      <c r="K56" s="35"/>
    </row>
    <row r="57" spans="1:14" ht="94.9" customHeight="1" thickBot="1" x14ac:dyDescent="0.3">
      <c r="A57" s="647"/>
      <c r="B57" s="648"/>
      <c r="C57" s="41" t="s">
        <v>13</v>
      </c>
      <c r="D57" s="87">
        <f t="shared" ref="D57:I57" si="5">SUM(D50:D56)</f>
        <v>0</v>
      </c>
      <c r="E57" s="46">
        <f t="shared" si="5"/>
        <v>0</v>
      </c>
      <c r="F57" s="43">
        <f t="shared" si="5"/>
        <v>0</v>
      </c>
      <c r="G57" s="43">
        <f t="shared" si="5"/>
        <v>0</v>
      </c>
      <c r="H57" s="43">
        <f t="shared" si="5"/>
        <v>0</v>
      </c>
      <c r="I57" s="43">
        <f t="shared" si="5"/>
        <v>0</v>
      </c>
      <c r="J57" s="43">
        <f>SUM(J50:J56)</f>
        <v>0</v>
      </c>
      <c r="K57" s="47">
        <f>SUM(K50:K56)</f>
        <v>0</v>
      </c>
    </row>
    <row r="58" spans="1:14" x14ac:dyDescent="0.25">
      <c r="B58" s="9"/>
    </row>
    <row r="59" spans="1:14" ht="21" x14ac:dyDescent="0.35">
      <c r="A59" s="88" t="s">
        <v>34</v>
      </c>
      <c r="B59" s="89"/>
      <c r="C59" s="88"/>
      <c r="D59" s="90"/>
      <c r="E59" s="90"/>
      <c r="F59" s="90"/>
      <c r="G59" s="90"/>
      <c r="H59" s="90"/>
      <c r="I59" s="90"/>
      <c r="J59" s="90"/>
      <c r="K59" s="90"/>
      <c r="L59" s="90"/>
      <c r="M59" s="10"/>
    </row>
    <row r="60" spans="1:14" ht="15" customHeight="1" thickBot="1" x14ac:dyDescent="0.4">
      <c r="A60" s="91"/>
      <c r="B60" s="76"/>
      <c r="M60" s="10"/>
    </row>
    <row r="61" spans="1:14" s="10" customFormat="1" x14ac:dyDescent="0.25">
      <c r="A61" s="665" t="s">
        <v>35</v>
      </c>
      <c r="B61" s="657" t="s">
        <v>36</v>
      </c>
      <c r="C61" s="666" t="s">
        <v>5</v>
      </c>
      <c r="D61" s="92"/>
      <c r="E61" s="93"/>
      <c r="F61" s="94" t="s">
        <v>37</v>
      </c>
      <c r="G61" s="95"/>
      <c r="H61" s="95"/>
      <c r="I61" s="95"/>
      <c r="J61" s="95"/>
      <c r="K61" s="95"/>
      <c r="L61" s="96"/>
      <c r="N61" s="97"/>
    </row>
    <row r="62" spans="1:14" s="10" customFormat="1" ht="90" customHeight="1" x14ac:dyDescent="0.25">
      <c r="A62" s="656"/>
      <c r="B62" s="658"/>
      <c r="C62" s="667"/>
      <c r="D62" s="98" t="s">
        <v>38</v>
      </c>
      <c r="E62" s="99" t="s">
        <v>39</v>
      </c>
      <c r="F62" s="100" t="s">
        <v>14</v>
      </c>
      <c r="G62" s="101" t="s">
        <v>15</v>
      </c>
      <c r="H62" s="101" t="s">
        <v>16</v>
      </c>
      <c r="I62" s="102" t="s">
        <v>17</v>
      </c>
      <c r="J62" s="102" t="s">
        <v>28</v>
      </c>
      <c r="K62" s="103" t="s">
        <v>19</v>
      </c>
      <c r="L62" s="104" t="s">
        <v>20</v>
      </c>
    </row>
    <row r="63" spans="1:14" x14ac:dyDescent="0.25">
      <c r="A63" s="630" t="s">
        <v>159</v>
      </c>
      <c r="B63" s="646"/>
      <c r="C63" s="29">
        <v>2014</v>
      </c>
      <c r="D63" s="30"/>
      <c r="E63" s="31"/>
      <c r="F63" s="34"/>
      <c r="G63" s="31"/>
      <c r="H63" s="31"/>
      <c r="I63" s="31"/>
      <c r="J63" s="31"/>
      <c r="K63" s="31"/>
      <c r="L63" s="35"/>
      <c r="M63" s="10"/>
    </row>
    <row r="64" spans="1:14" x14ac:dyDescent="0.25">
      <c r="A64" s="630"/>
      <c r="B64" s="646"/>
      <c r="C64" s="29">
        <v>2015</v>
      </c>
      <c r="D64" s="30"/>
      <c r="E64" s="31"/>
      <c r="F64" s="34"/>
      <c r="G64" s="31"/>
      <c r="H64" s="31"/>
      <c r="I64" s="31"/>
      <c r="J64" s="31"/>
      <c r="K64" s="31"/>
      <c r="L64" s="35"/>
      <c r="M64" s="10"/>
    </row>
    <row r="65" spans="1:13" x14ac:dyDescent="0.25">
      <c r="A65" s="630"/>
      <c r="B65" s="646"/>
      <c r="C65" s="29">
        <v>2016</v>
      </c>
      <c r="D65" s="30"/>
      <c r="E65" s="31"/>
      <c r="F65" s="34"/>
      <c r="G65" s="31"/>
      <c r="H65" s="31"/>
      <c r="I65" s="31"/>
      <c r="J65" s="31"/>
      <c r="K65" s="31"/>
      <c r="L65" s="35"/>
      <c r="M65" s="10"/>
    </row>
    <row r="66" spans="1:13" x14ac:dyDescent="0.25">
      <c r="A66" s="630"/>
      <c r="B66" s="646"/>
      <c r="C66" s="29">
        <v>2017</v>
      </c>
      <c r="D66" s="36"/>
      <c r="E66" s="37"/>
      <c r="F66" s="39"/>
      <c r="G66" s="37"/>
      <c r="H66" s="37"/>
      <c r="I66" s="37"/>
      <c r="J66" s="37"/>
      <c r="K66" s="37"/>
      <c r="L66" s="40"/>
      <c r="M66" s="10"/>
    </row>
    <row r="67" spans="1:13" x14ac:dyDescent="0.25">
      <c r="A67" s="630"/>
      <c r="B67" s="646"/>
      <c r="C67" s="29">
        <v>2018</v>
      </c>
      <c r="D67" s="30"/>
      <c r="E67" s="31"/>
      <c r="F67" s="34"/>
      <c r="G67" s="31"/>
      <c r="H67" s="31"/>
      <c r="I67" s="31"/>
      <c r="J67" s="31"/>
      <c r="K67" s="31"/>
      <c r="L67" s="35"/>
      <c r="M67" s="10"/>
    </row>
    <row r="68" spans="1:13" x14ac:dyDescent="0.25">
      <c r="A68" s="630"/>
      <c r="B68" s="646"/>
      <c r="C68" s="29">
        <v>2019</v>
      </c>
      <c r="D68" s="30"/>
      <c r="E68" s="31"/>
      <c r="F68" s="34"/>
      <c r="G68" s="31"/>
      <c r="H68" s="31"/>
      <c r="I68" s="31"/>
      <c r="J68" s="31"/>
      <c r="K68" s="31"/>
      <c r="L68" s="35"/>
      <c r="M68" s="10"/>
    </row>
    <row r="69" spans="1:13" x14ac:dyDescent="0.25">
      <c r="A69" s="630"/>
      <c r="B69" s="646"/>
      <c r="C69" s="29">
        <v>2020</v>
      </c>
      <c r="D69" s="30">
        <v>1</v>
      </c>
      <c r="E69" s="31">
        <v>5</v>
      </c>
      <c r="F69" s="34"/>
      <c r="G69" s="31"/>
      <c r="H69" s="31"/>
      <c r="I69" s="31"/>
      <c r="J69" s="31"/>
      <c r="K69" s="31"/>
      <c r="L69" s="35">
        <v>1</v>
      </c>
      <c r="M69" s="10"/>
    </row>
    <row r="70" spans="1:13" ht="33" customHeight="1" thickBot="1" x14ac:dyDescent="0.3">
      <c r="A70" s="647"/>
      <c r="B70" s="648"/>
      <c r="C70" s="41" t="s">
        <v>13</v>
      </c>
      <c r="D70" s="42">
        <f t="shared" ref="D70:K70" si="6">SUM(D63:D69)</f>
        <v>1</v>
      </c>
      <c r="E70" s="43">
        <f t="shared" si="6"/>
        <v>5</v>
      </c>
      <c r="F70" s="46">
        <f t="shared" si="6"/>
        <v>0</v>
      </c>
      <c r="G70" s="43">
        <f t="shared" si="6"/>
        <v>0</v>
      </c>
      <c r="H70" s="43">
        <f t="shared" si="6"/>
        <v>0</v>
      </c>
      <c r="I70" s="43">
        <f t="shared" si="6"/>
        <v>0</v>
      </c>
      <c r="J70" s="43">
        <f t="shared" si="6"/>
        <v>0</v>
      </c>
      <c r="K70" s="43">
        <f t="shared" si="6"/>
        <v>0</v>
      </c>
      <c r="L70" s="47">
        <f>SUM(L63:L69)</f>
        <v>1</v>
      </c>
      <c r="M70" s="10"/>
    </row>
    <row r="71" spans="1:13" ht="15.75" thickBot="1" x14ac:dyDescent="0.3">
      <c r="A71" s="105"/>
      <c r="B71" s="106"/>
      <c r="D71" s="48"/>
    </row>
    <row r="72" spans="1:13" s="10" customFormat="1" ht="18.95" customHeight="1" x14ac:dyDescent="0.25">
      <c r="A72" s="665" t="s">
        <v>40</v>
      </c>
      <c r="B72" s="657" t="s">
        <v>41</v>
      </c>
      <c r="C72" s="666" t="s">
        <v>5</v>
      </c>
      <c r="D72" s="663" t="s">
        <v>42</v>
      </c>
      <c r="E72" s="94" t="s">
        <v>43</v>
      </c>
      <c r="F72" s="95"/>
      <c r="G72" s="95"/>
      <c r="H72" s="95"/>
      <c r="I72" s="95"/>
      <c r="J72" s="95"/>
      <c r="K72" s="96"/>
      <c r="L72"/>
      <c r="M72" s="97"/>
    </row>
    <row r="73" spans="1:13" s="10" customFormat="1" ht="93.75" customHeight="1" x14ac:dyDescent="0.25">
      <c r="A73" s="656"/>
      <c r="B73" s="658"/>
      <c r="C73" s="667"/>
      <c r="D73" s="664"/>
      <c r="E73" s="100" t="s">
        <v>14</v>
      </c>
      <c r="F73" s="227" t="s">
        <v>15</v>
      </c>
      <c r="G73" s="101" t="s">
        <v>16</v>
      </c>
      <c r="H73" s="102" t="s">
        <v>17</v>
      </c>
      <c r="I73" s="102" t="s">
        <v>28</v>
      </c>
      <c r="J73" s="103" t="s">
        <v>19</v>
      </c>
      <c r="K73" s="104" t="s">
        <v>20</v>
      </c>
      <c r="L73"/>
    </row>
    <row r="74" spans="1:13" ht="15" customHeight="1" x14ac:dyDescent="0.25">
      <c r="A74" s="630" t="s">
        <v>160</v>
      </c>
      <c r="B74" s="646"/>
      <c r="C74" s="29">
        <v>2014</v>
      </c>
      <c r="D74" s="31"/>
      <c r="E74" s="34"/>
      <c r="F74" s="31"/>
      <c r="G74" s="31"/>
      <c r="H74" s="31"/>
      <c r="I74" s="31"/>
      <c r="J74" s="31"/>
      <c r="K74" s="35"/>
    </row>
    <row r="75" spans="1:13" x14ac:dyDescent="0.25">
      <c r="A75" s="630"/>
      <c r="B75" s="646"/>
      <c r="C75" s="29">
        <v>2015</v>
      </c>
      <c r="D75" s="31"/>
      <c r="E75" s="34"/>
      <c r="F75" s="31"/>
      <c r="G75" s="31"/>
      <c r="H75" s="31"/>
      <c r="I75" s="31"/>
      <c r="J75" s="31"/>
      <c r="K75" s="35"/>
    </row>
    <row r="76" spans="1:13" x14ac:dyDescent="0.25">
      <c r="A76" s="630"/>
      <c r="B76" s="646"/>
      <c r="C76" s="29">
        <v>2016</v>
      </c>
      <c r="D76" s="31"/>
      <c r="E76" s="34"/>
      <c r="F76" s="31"/>
      <c r="G76" s="31"/>
      <c r="H76" s="31"/>
      <c r="I76" s="31"/>
      <c r="J76" s="31"/>
      <c r="K76" s="35"/>
    </row>
    <row r="77" spans="1:13" x14ac:dyDescent="0.25">
      <c r="A77" s="630"/>
      <c r="B77" s="646"/>
      <c r="C77" s="29">
        <v>2017</v>
      </c>
      <c r="D77" s="37"/>
      <c r="E77" s="39"/>
      <c r="F77" s="37"/>
      <c r="G77" s="37"/>
      <c r="H77" s="37"/>
      <c r="I77" s="37"/>
      <c r="J77" s="37"/>
      <c r="K77" s="40"/>
    </row>
    <row r="78" spans="1:13" x14ac:dyDescent="0.25">
      <c r="A78" s="630"/>
      <c r="B78" s="646"/>
      <c r="C78" s="29">
        <v>2018</v>
      </c>
      <c r="D78" s="31"/>
      <c r="E78" s="34"/>
      <c r="F78" s="31"/>
      <c r="G78" s="31"/>
      <c r="H78" s="31"/>
      <c r="I78" s="31"/>
      <c r="J78" s="31"/>
      <c r="K78" s="35"/>
    </row>
    <row r="79" spans="1:13" x14ac:dyDescent="0.25">
      <c r="A79" s="630"/>
      <c r="B79" s="646"/>
      <c r="C79" s="29">
        <v>2019</v>
      </c>
      <c r="D79" s="31"/>
      <c r="E79" s="34"/>
      <c r="F79" s="31"/>
      <c r="G79" s="31"/>
      <c r="H79" s="31"/>
      <c r="I79" s="31"/>
      <c r="J79" s="31"/>
      <c r="K79" s="35"/>
    </row>
    <row r="80" spans="1:13" x14ac:dyDescent="0.25">
      <c r="A80" s="630"/>
      <c r="B80" s="646"/>
      <c r="C80" s="29">
        <v>2020</v>
      </c>
      <c r="D80" s="31">
        <v>2</v>
      </c>
      <c r="E80" s="34"/>
      <c r="F80" s="31"/>
      <c r="G80" s="31"/>
      <c r="H80" s="31"/>
      <c r="I80" s="31"/>
      <c r="J80" s="31"/>
      <c r="K80" s="35">
        <v>2</v>
      </c>
    </row>
    <row r="81" spans="1:14" ht="42" customHeight="1" thickBot="1" x14ac:dyDescent="0.3">
      <c r="A81" s="647"/>
      <c r="B81" s="648"/>
      <c r="C81" s="41" t="s">
        <v>13</v>
      </c>
      <c r="D81" s="43">
        <f t="shared" ref="D81:J81" si="7">SUM(D74:D80)</f>
        <v>2</v>
      </c>
      <c r="E81" s="46">
        <f t="shared" si="7"/>
        <v>0</v>
      </c>
      <c r="F81" s="43">
        <f t="shared" si="7"/>
        <v>0</v>
      </c>
      <c r="G81" s="43">
        <f t="shared" si="7"/>
        <v>0</v>
      </c>
      <c r="H81" s="43">
        <f t="shared" si="7"/>
        <v>0</v>
      </c>
      <c r="I81" s="43">
        <f t="shared" si="7"/>
        <v>0</v>
      </c>
      <c r="J81" s="43">
        <f t="shared" si="7"/>
        <v>0</v>
      </c>
      <c r="K81" s="47">
        <f>SUM(K74:K80)</f>
        <v>2</v>
      </c>
    </row>
    <row r="82" spans="1:14" ht="15" customHeight="1" thickBot="1" x14ac:dyDescent="0.4">
      <c r="A82" s="91"/>
      <c r="B82" s="76"/>
    </row>
    <row r="83" spans="1:14" ht="24.95" customHeight="1" x14ac:dyDescent="0.25">
      <c r="A83" s="665" t="s">
        <v>44</v>
      </c>
      <c r="B83" s="657" t="s">
        <v>41</v>
      </c>
      <c r="C83" s="666" t="s">
        <v>5</v>
      </c>
      <c r="D83" s="668" t="s">
        <v>45</v>
      </c>
      <c r="E83" s="94" t="s">
        <v>46</v>
      </c>
      <c r="F83" s="95"/>
      <c r="G83" s="95"/>
      <c r="H83" s="95"/>
      <c r="I83" s="95"/>
      <c r="J83" s="95"/>
      <c r="K83" s="96"/>
      <c r="L83" s="10"/>
    </row>
    <row r="84" spans="1:14" s="10" customFormat="1" ht="93.75" customHeight="1" x14ac:dyDescent="0.25">
      <c r="A84" s="656"/>
      <c r="B84" s="658"/>
      <c r="C84" s="667"/>
      <c r="D84" s="669"/>
      <c r="E84" s="100" t="s">
        <v>14</v>
      </c>
      <c r="F84" s="101" t="s">
        <v>15</v>
      </c>
      <c r="G84" s="101" t="s">
        <v>16</v>
      </c>
      <c r="H84" s="102" t="s">
        <v>17</v>
      </c>
      <c r="I84" s="102" t="s">
        <v>28</v>
      </c>
      <c r="J84" s="103" t="s">
        <v>19</v>
      </c>
      <c r="K84" s="104" t="s">
        <v>20</v>
      </c>
      <c r="L84"/>
    </row>
    <row r="85" spans="1:14" s="10" customFormat="1" ht="18" customHeight="1" x14ac:dyDescent="0.25">
      <c r="A85" s="630" t="s">
        <v>21</v>
      </c>
      <c r="B85" s="646"/>
      <c r="C85" s="29">
        <v>2014</v>
      </c>
      <c r="D85" s="31"/>
      <c r="E85" s="34"/>
      <c r="F85" s="31"/>
      <c r="G85" s="31"/>
      <c r="H85" s="31"/>
      <c r="I85" s="31"/>
      <c r="J85" s="31"/>
      <c r="K85" s="35"/>
      <c r="L85"/>
    </row>
    <row r="86" spans="1:14" ht="15.95" customHeight="1" x14ac:dyDescent="0.25">
      <c r="A86" s="630"/>
      <c r="B86" s="646"/>
      <c r="C86" s="29">
        <v>2015</v>
      </c>
      <c r="D86" s="31"/>
      <c r="E86" s="34"/>
      <c r="F86" s="31"/>
      <c r="G86" s="31"/>
      <c r="H86" s="31"/>
      <c r="I86" s="31"/>
      <c r="J86" s="31"/>
      <c r="K86" s="35"/>
    </row>
    <row r="87" spans="1:14" x14ac:dyDescent="0.25">
      <c r="A87" s="630"/>
      <c r="B87" s="646"/>
      <c r="C87" s="29">
        <v>2016</v>
      </c>
      <c r="D87" s="31"/>
      <c r="E87" s="34"/>
      <c r="F87" s="31"/>
      <c r="G87" s="31"/>
      <c r="H87" s="31"/>
      <c r="I87" s="31"/>
      <c r="J87" s="31"/>
      <c r="K87" s="35"/>
    </row>
    <row r="88" spans="1:14" x14ac:dyDescent="0.25">
      <c r="A88" s="630"/>
      <c r="B88" s="646"/>
      <c r="C88" s="29">
        <v>2017</v>
      </c>
      <c r="D88" s="37"/>
      <c r="E88" s="39"/>
      <c r="F88" s="37"/>
      <c r="G88" s="37"/>
      <c r="H88" s="37"/>
      <c r="I88" s="37"/>
      <c r="J88" s="37"/>
      <c r="K88" s="40"/>
    </row>
    <row r="89" spans="1:14" x14ac:dyDescent="0.25">
      <c r="A89" s="630"/>
      <c r="B89" s="646"/>
      <c r="C89" s="29">
        <v>2018</v>
      </c>
      <c r="D89" s="31"/>
      <c r="E89" s="34"/>
      <c r="F89" s="31"/>
      <c r="G89" s="31"/>
      <c r="H89" s="31"/>
      <c r="I89" s="31"/>
      <c r="J89" s="31"/>
      <c r="K89" s="35"/>
      <c r="L89" s="10"/>
    </row>
    <row r="90" spans="1:14" x14ac:dyDescent="0.25">
      <c r="A90" s="630"/>
      <c r="B90" s="646"/>
      <c r="C90" s="29">
        <v>2019</v>
      </c>
      <c r="D90" s="31"/>
      <c r="E90" s="34"/>
      <c r="F90" s="31"/>
      <c r="G90" s="31"/>
      <c r="H90" s="31"/>
      <c r="I90" s="31"/>
      <c r="J90" s="31"/>
      <c r="K90" s="35"/>
    </row>
    <row r="91" spans="1:14" x14ac:dyDescent="0.25">
      <c r="A91" s="630"/>
      <c r="B91" s="646"/>
      <c r="C91" s="29">
        <v>2020</v>
      </c>
      <c r="D91" s="31"/>
      <c r="E91" s="34"/>
      <c r="F91" s="31"/>
      <c r="G91" s="31"/>
      <c r="H91" s="31"/>
      <c r="I91" s="31"/>
      <c r="J91" s="31"/>
      <c r="K91" s="35"/>
    </row>
    <row r="92" spans="1:14" ht="18.95" customHeight="1" thickBot="1" x14ac:dyDescent="0.3">
      <c r="A92" s="647"/>
      <c r="B92" s="648"/>
      <c r="C92" s="41" t="s">
        <v>13</v>
      </c>
      <c r="D92" s="43">
        <f t="shared" ref="D92:J92" si="8">SUM(D85:D91)</f>
        <v>0</v>
      </c>
      <c r="E92" s="46">
        <f t="shared" si="8"/>
        <v>0</v>
      </c>
      <c r="F92" s="43">
        <f t="shared" si="8"/>
        <v>0</v>
      </c>
      <c r="G92" s="43">
        <f t="shared" si="8"/>
        <v>0</v>
      </c>
      <c r="H92" s="43">
        <f t="shared" si="8"/>
        <v>0</v>
      </c>
      <c r="I92" s="43">
        <f t="shared" si="8"/>
        <v>0</v>
      </c>
      <c r="J92" s="43">
        <f t="shared" si="8"/>
        <v>0</v>
      </c>
      <c r="K92" s="47">
        <f>SUM(K85:K91)</f>
        <v>0</v>
      </c>
    </row>
    <row r="93" spans="1:14" ht="18.75" customHeight="1" thickBot="1" x14ac:dyDescent="0.4">
      <c r="A93" s="91"/>
      <c r="B93" s="76"/>
    </row>
    <row r="94" spans="1:14" x14ac:dyDescent="0.25">
      <c r="A94" s="655" t="s">
        <v>47</v>
      </c>
      <c r="B94" s="657" t="s">
        <v>48</v>
      </c>
      <c r="C94" s="260" t="s">
        <v>5</v>
      </c>
      <c r="D94" s="108" t="s">
        <v>49</v>
      </c>
      <c r="E94" s="109"/>
      <c r="F94" s="109"/>
      <c r="G94" s="110"/>
      <c r="H94" s="10"/>
      <c r="I94" s="10"/>
      <c r="J94" s="10"/>
      <c r="K94" s="10"/>
    </row>
    <row r="95" spans="1:14" ht="64.5" x14ac:dyDescent="0.25">
      <c r="A95" s="656"/>
      <c r="B95" s="658"/>
      <c r="C95" s="261"/>
      <c r="D95" s="98" t="s">
        <v>50</v>
      </c>
      <c r="E95" s="99" t="s">
        <v>51</v>
      </c>
      <c r="F95" s="99" t="s">
        <v>52</v>
      </c>
      <c r="G95" s="112" t="s">
        <v>13</v>
      </c>
      <c r="H95" s="10"/>
      <c r="I95" s="10"/>
      <c r="J95" s="10"/>
      <c r="K95" s="10"/>
      <c r="L95" s="10"/>
      <c r="M95" s="10"/>
      <c r="N95" s="10"/>
    </row>
    <row r="96" spans="1:14" s="10" customFormat="1" ht="18" customHeight="1" x14ac:dyDescent="0.25">
      <c r="A96" s="630" t="s">
        <v>161</v>
      </c>
      <c r="B96" s="646"/>
      <c r="C96" s="29">
        <v>2015</v>
      </c>
      <c r="D96" s="30"/>
      <c r="E96" s="31"/>
      <c r="F96" s="31"/>
      <c r="G96" s="33">
        <f t="shared" ref="G96:G101" si="9">SUM(D96:F96)</f>
        <v>0</v>
      </c>
      <c r="H96"/>
      <c r="I96"/>
      <c r="J96"/>
      <c r="K96"/>
    </row>
    <row r="97" spans="1:14" s="10" customFormat="1" ht="16.5" customHeight="1" x14ac:dyDescent="0.25">
      <c r="A97" s="630"/>
      <c r="B97" s="646"/>
      <c r="C97" s="29">
        <v>2016</v>
      </c>
      <c r="D97" s="30"/>
      <c r="E97" s="31"/>
      <c r="F97" s="31"/>
      <c r="G97" s="33">
        <f t="shared" si="9"/>
        <v>0</v>
      </c>
      <c r="H97"/>
      <c r="I97"/>
      <c r="J97"/>
      <c r="K97"/>
      <c r="L97"/>
      <c r="M97"/>
      <c r="N97"/>
    </row>
    <row r="98" spans="1:14" x14ac:dyDescent="0.25">
      <c r="A98" s="630"/>
      <c r="B98" s="646"/>
      <c r="C98" s="29">
        <v>2017</v>
      </c>
      <c r="D98" s="36"/>
      <c r="E98" s="37"/>
      <c r="F98" s="37"/>
      <c r="G98" s="33">
        <f t="shared" si="9"/>
        <v>0</v>
      </c>
    </row>
    <row r="99" spans="1:14" x14ac:dyDescent="0.25">
      <c r="A99" s="630"/>
      <c r="B99" s="646"/>
      <c r="C99" s="29">
        <v>2018</v>
      </c>
      <c r="D99" s="30"/>
      <c r="E99" s="31"/>
      <c r="F99" s="31"/>
      <c r="G99" s="33">
        <f t="shared" si="9"/>
        <v>0</v>
      </c>
    </row>
    <row r="100" spans="1:14" x14ac:dyDescent="0.25">
      <c r="A100" s="630"/>
      <c r="B100" s="646"/>
      <c r="C100" s="29">
        <v>2019</v>
      </c>
      <c r="D100" s="30"/>
      <c r="E100" s="31"/>
      <c r="F100" s="31"/>
      <c r="G100" s="33">
        <f t="shared" si="9"/>
        <v>0</v>
      </c>
    </row>
    <row r="101" spans="1:14" x14ac:dyDescent="0.25">
      <c r="A101" s="630"/>
      <c r="B101" s="646"/>
      <c r="C101" s="29">
        <v>2020</v>
      </c>
      <c r="D101" s="30">
        <v>64</v>
      </c>
      <c r="E101" s="31">
        <v>94</v>
      </c>
      <c r="F101" s="31"/>
      <c r="G101" s="33">
        <f t="shared" si="9"/>
        <v>158</v>
      </c>
    </row>
    <row r="102" spans="1:14" ht="15.75" thickBot="1" x14ac:dyDescent="0.3">
      <c r="A102" s="647"/>
      <c r="B102" s="648"/>
      <c r="C102" s="41" t="s">
        <v>13</v>
      </c>
      <c r="D102" s="42">
        <f>SUM(D96:D101)</f>
        <v>64</v>
      </c>
      <c r="E102" s="43">
        <f>SUM(E96:E101)</f>
        <v>94</v>
      </c>
      <c r="F102" s="43">
        <f>SUM(F96:F101)</f>
        <v>0</v>
      </c>
      <c r="G102" s="113">
        <f>SUM(G95:G101)</f>
        <v>158</v>
      </c>
    </row>
    <row r="103" spans="1:14" x14ac:dyDescent="0.25">
      <c r="A103" s="106"/>
      <c r="B103" s="114"/>
      <c r="C103" s="48"/>
      <c r="D103" s="48"/>
      <c r="J103" s="75"/>
    </row>
    <row r="104" spans="1:14" ht="21" x14ac:dyDescent="0.35">
      <c r="A104" s="115" t="s">
        <v>53</v>
      </c>
      <c r="B104" s="116"/>
      <c r="C104" s="115"/>
      <c r="D104" s="117"/>
      <c r="E104" s="117"/>
      <c r="F104" s="117"/>
      <c r="G104" s="117"/>
      <c r="H104" s="117"/>
      <c r="I104" s="117"/>
      <c r="J104" s="117"/>
      <c r="K104" s="117"/>
      <c r="L104" s="117"/>
    </row>
    <row r="105" spans="1:14" ht="15.75" thickBot="1" x14ac:dyDescent="0.3">
      <c r="B105" s="9"/>
    </row>
    <row r="106" spans="1:14" s="10" customFormat="1" ht="47.25" customHeight="1" x14ac:dyDescent="0.25">
      <c r="A106" s="659" t="s">
        <v>54</v>
      </c>
      <c r="B106" s="661" t="s">
        <v>55</v>
      </c>
      <c r="C106" s="644" t="s">
        <v>5</v>
      </c>
      <c r="D106" s="118" t="s">
        <v>56</v>
      </c>
      <c r="E106" s="118"/>
      <c r="F106" s="119"/>
      <c r="G106" s="119"/>
      <c r="H106" s="120" t="s">
        <v>57</v>
      </c>
      <c r="I106" s="118"/>
      <c r="J106" s="121"/>
    </row>
    <row r="107" spans="1:14" s="10" customFormat="1" ht="87.75" customHeight="1" x14ac:dyDescent="0.25">
      <c r="A107" s="660"/>
      <c r="B107" s="662"/>
      <c r="C107" s="645"/>
      <c r="D107" s="122" t="s">
        <v>58</v>
      </c>
      <c r="E107" s="123" t="s">
        <v>59</v>
      </c>
      <c r="F107" s="124" t="s">
        <v>60</v>
      </c>
      <c r="G107" s="125" t="s">
        <v>61</v>
      </c>
      <c r="H107" s="122" t="s">
        <v>62</v>
      </c>
      <c r="I107" s="123" t="s">
        <v>63</v>
      </c>
      <c r="J107" s="126" t="s">
        <v>64</v>
      </c>
    </row>
    <row r="108" spans="1:14" x14ac:dyDescent="0.25">
      <c r="A108" s="630" t="s">
        <v>21</v>
      </c>
      <c r="B108" s="646"/>
      <c r="C108" s="127">
        <v>2014</v>
      </c>
      <c r="D108" s="30"/>
      <c r="E108" s="31"/>
      <c r="F108" s="128"/>
      <c r="G108" s="129">
        <f>SUM(D108:F108)</f>
        <v>0</v>
      </c>
      <c r="H108" s="30"/>
      <c r="I108" s="31"/>
      <c r="J108" s="35"/>
    </row>
    <row r="109" spans="1:14" x14ac:dyDescent="0.25">
      <c r="A109" s="630"/>
      <c r="B109" s="646"/>
      <c r="C109" s="127">
        <v>2015</v>
      </c>
      <c r="D109" s="30"/>
      <c r="E109" s="31"/>
      <c r="F109" s="128"/>
      <c r="G109" s="129">
        <f t="shared" ref="G109:G114" si="10">SUM(D109:F109)</f>
        <v>0</v>
      </c>
      <c r="H109" s="30"/>
      <c r="I109" s="31"/>
      <c r="J109" s="35"/>
    </row>
    <row r="110" spans="1:14" x14ac:dyDescent="0.25">
      <c r="A110" s="630"/>
      <c r="B110" s="646"/>
      <c r="C110" s="127">
        <v>2016</v>
      </c>
      <c r="D110" s="30"/>
      <c r="E110" s="31"/>
      <c r="F110" s="128"/>
      <c r="G110" s="129">
        <f t="shared" si="10"/>
        <v>0</v>
      </c>
      <c r="H110" s="30"/>
      <c r="I110" s="31"/>
      <c r="J110" s="35"/>
    </row>
    <row r="111" spans="1:14" x14ac:dyDescent="0.25">
      <c r="A111" s="630"/>
      <c r="B111" s="646"/>
      <c r="C111" s="127">
        <v>2017</v>
      </c>
      <c r="D111" s="36"/>
      <c r="E111" s="37"/>
      <c r="F111" s="130"/>
      <c r="G111" s="129">
        <f t="shared" si="10"/>
        <v>0</v>
      </c>
      <c r="H111" s="131"/>
      <c r="I111" s="132"/>
      <c r="J111" s="133"/>
    </row>
    <row r="112" spans="1:14" x14ac:dyDescent="0.25">
      <c r="A112" s="630"/>
      <c r="B112" s="646"/>
      <c r="C112" s="127">
        <v>2018</v>
      </c>
      <c r="D112" s="30"/>
      <c r="E112" s="31"/>
      <c r="F112" s="128"/>
      <c r="G112" s="129">
        <f t="shared" si="10"/>
        <v>0</v>
      </c>
      <c r="H112" s="30"/>
      <c r="I112" s="31"/>
      <c r="J112" s="35"/>
    </row>
    <row r="113" spans="1:19" x14ac:dyDescent="0.25">
      <c r="A113" s="630"/>
      <c r="B113" s="646"/>
      <c r="C113" s="127">
        <v>2019</v>
      </c>
      <c r="D113" s="30"/>
      <c r="E113" s="31"/>
      <c r="F113" s="128"/>
      <c r="G113" s="129">
        <f t="shared" si="10"/>
        <v>0</v>
      </c>
      <c r="H113" s="30"/>
      <c r="I113" s="31"/>
      <c r="J113" s="35"/>
    </row>
    <row r="114" spans="1:19" x14ac:dyDescent="0.25">
      <c r="A114" s="630"/>
      <c r="B114" s="646"/>
      <c r="C114" s="127">
        <v>2020</v>
      </c>
      <c r="D114" s="30"/>
      <c r="E114" s="31"/>
      <c r="F114" s="128"/>
      <c r="G114" s="129">
        <f t="shared" si="10"/>
        <v>0</v>
      </c>
      <c r="H114" s="30"/>
      <c r="I114" s="31"/>
      <c r="J114" s="35"/>
    </row>
    <row r="115" spans="1:19" ht="30.6" customHeight="1" thickBot="1" x14ac:dyDescent="0.3">
      <c r="A115" s="647"/>
      <c r="B115" s="648"/>
      <c r="C115" s="134" t="s">
        <v>13</v>
      </c>
      <c r="D115" s="42">
        <f t="shared" ref="D115:J115" si="11">SUM(D108:D114)</f>
        <v>0</v>
      </c>
      <c r="E115" s="43">
        <f t="shared" si="11"/>
        <v>0</v>
      </c>
      <c r="F115" s="135">
        <f t="shared" si="11"/>
        <v>0</v>
      </c>
      <c r="G115" s="135">
        <f t="shared" si="11"/>
        <v>0</v>
      </c>
      <c r="H115" s="42">
        <f t="shared" si="11"/>
        <v>0</v>
      </c>
      <c r="I115" s="43">
        <f t="shared" si="11"/>
        <v>0</v>
      </c>
      <c r="J115" s="136">
        <f t="shared" si="11"/>
        <v>0</v>
      </c>
    </row>
    <row r="116" spans="1:19" ht="17.100000000000001" customHeight="1" thickBot="1" x14ac:dyDescent="0.3">
      <c r="A116" s="137"/>
      <c r="B116" s="114"/>
      <c r="C116" s="138"/>
      <c r="D116" s="139"/>
      <c r="H116" s="140"/>
      <c r="K116" s="75"/>
    </row>
    <row r="117" spans="1:19" s="10" customFormat="1" ht="78" customHeight="1" x14ac:dyDescent="0.3">
      <c r="A117" s="141" t="s">
        <v>65</v>
      </c>
      <c r="B117" s="262" t="s">
        <v>36</v>
      </c>
      <c r="C117" s="143" t="s">
        <v>5</v>
      </c>
      <c r="D117" s="144" t="s">
        <v>66</v>
      </c>
      <c r="E117" s="145" t="s">
        <v>67</v>
      </c>
      <c r="F117" s="145" t="s">
        <v>68</v>
      </c>
      <c r="G117" s="145" t="s">
        <v>69</v>
      </c>
      <c r="H117" s="145" t="s">
        <v>70</v>
      </c>
      <c r="I117" s="146" t="s">
        <v>71</v>
      </c>
      <c r="J117" s="147" t="s">
        <v>72</v>
      </c>
      <c r="K117" s="147" t="s">
        <v>73</v>
      </c>
    </row>
    <row r="118" spans="1:19" x14ac:dyDescent="0.25">
      <c r="A118" s="630" t="s">
        <v>21</v>
      </c>
      <c r="B118" s="646"/>
      <c r="C118" s="29">
        <v>2014</v>
      </c>
      <c r="D118" s="34"/>
      <c r="E118" s="31"/>
      <c r="F118" s="31"/>
      <c r="G118" s="31"/>
      <c r="H118" s="31"/>
      <c r="I118" s="35"/>
      <c r="J118" s="148">
        <f t="shared" ref="J118:K124" si="12">D118+F118+H118</f>
        <v>0</v>
      </c>
      <c r="K118" s="148">
        <f t="shared" si="12"/>
        <v>0</v>
      </c>
    </row>
    <row r="119" spans="1:19" x14ac:dyDescent="0.25">
      <c r="A119" s="630"/>
      <c r="B119" s="646"/>
      <c r="C119" s="29">
        <v>2015</v>
      </c>
      <c r="D119" s="34"/>
      <c r="E119" s="31"/>
      <c r="F119" s="31"/>
      <c r="G119" s="31"/>
      <c r="H119" s="31"/>
      <c r="I119" s="35"/>
      <c r="J119" s="148">
        <f t="shared" si="12"/>
        <v>0</v>
      </c>
      <c r="K119" s="148">
        <f t="shared" si="12"/>
        <v>0</v>
      </c>
    </row>
    <row r="120" spans="1:19" x14ac:dyDescent="0.25">
      <c r="A120" s="630"/>
      <c r="B120" s="646"/>
      <c r="C120" s="29">
        <v>2016</v>
      </c>
      <c r="D120" s="34"/>
      <c r="E120" s="31"/>
      <c r="F120" s="31"/>
      <c r="G120" s="31"/>
      <c r="H120" s="31"/>
      <c r="I120" s="35"/>
      <c r="J120" s="148">
        <f t="shared" si="12"/>
        <v>0</v>
      </c>
      <c r="K120" s="148">
        <f t="shared" si="12"/>
        <v>0</v>
      </c>
    </row>
    <row r="121" spans="1:19" x14ac:dyDescent="0.25">
      <c r="A121" s="630"/>
      <c r="B121" s="646"/>
      <c r="C121" s="29">
        <v>2017</v>
      </c>
      <c r="D121" s="39"/>
      <c r="E121" s="37"/>
      <c r="F121" s="37"/>
      <c r="G121" s="37"/>
      <c r="H121" s="37"/>
      <c r="I121" s="40"/>
      <c r="J121" s="148">
        <f t="shared" si="12"/>
        <v>0</v>
      </c>
      <c r="K121" s="148">
        <f t="shared" si="12"/>
        <v>0</v>
      </c>
    </row>
    <row r="122" spans="1:19" x14ac:dyDescent="0.25">
      <c r="A122" s="630"/>
      <c r="B122" s="646"/>
      <c r="C122" s="29">
        <v>2018</v>
      </c>
      <c r="D122" s="34"/>
      <c r="E122" s="31"/>
      <c r="F122" s="31"/>
      <c r="G122" s="31"/>
      <c r="H122" s="31"/>
      <c r="I122" s="35"/>
      <c r="J122" s="148">
        <f t="shared" si="12"/>
        <v>0</v>
      </c>
      <c r="K122" s="148">
        <f t="shared" si="12"/>
        <v>0</v>
      </c>
    </row>
    <row r="123" spans="1:19" x14ac:dyDescent="0.25">
      <c r="A123" s="630"/>
      <c r="B123" s="646"/>
      <c r="C123" s="29">
        <v>2019</v>
      </c>
      <c r="D123" s="34"/>
      <c r="E123" s="31"/>
      <c r="F123" s="31"/>
      <c r="G123" s="31"/>
      <c r="H123" s="31"/>
      <c r="I123" s="35"/>
      <c r="J123" s="148">
        <f t="shared" si="12"/>
        <v>0</v>
      </c>
      <c r="K123" s="148">
        <f t="shared" si="12"/>
        <v>0</v>
      </c>
    </row>
    <row r="124" spans="1:19" x14ac:dyDescent="0.25">
      <c r="A124" s="630"/>
      <c r="B124" s="646"/>
      <c r="C124" s="29">
        <v>2020</v>
      </c>
      <c r="D124" s="34"/>
      <c r="E124" s="31"/>
      <c r="F124" s="31"/>
      <c r="G124" s="31"/>
      <c r="H124" s="31"/>
      <c r="I124" s="35"/>
      <c r="J124" s="148">
        <f t="shared" si="12"/>
        <v>0</v>
      </c>
      <c r="K124" s="148">
        <f t="shared" si="12"/>
        <v>0</v>
      </c>
    </row>
    <row r="125" spans="1:19" ht="51" customHeight="1" thickBot="1" x14ac:dyDescent="0.3">
      <c r="A125" s="647"/>
      <c r="B125" s="648"/>
      <c r="C125" s="41" t="s">
        <v>13</v>
      </c>
      <c r="D125" s="43">
        <f t="shared" ref="D125" si="13">SUM(D118:D124)</f>
        <v>0</v>
      </c>
      <c r="E125" s="43">
        <f>SUM(E118:E124)</f>
        <v>0</v>
      </c>
      <c r="F125" s="43">
        <f t="shared" ref="F125:I125" si="14">SUM(F118:F124)</f>
        <v>0</v>
      </c>
      <c r="G125" s="43">
        <f t="shared" si="14"/>
        <v>0</v>
      </c>
      <c r="H125" s="43">
        <f t="shared" si="14"/>
        <v>0</v>
      </c>
      <c r="I125" s="43">
        <f t="shared" si="14"/>
        <v>0</v>
      </c>
      <c r="J125" s="47">
        <f>SUM(J118:J124)</f>
        <v>0</v>
      </c>
      <c r="K125" s="47">
        <f>SUM(K118:K124)</f>
        <v>0</v>
      </c>
    </row>
    <row r="126" spans="1:19" ht="18.95" customHeight="1" x14ac:dyDescent="0.25">
      <c r="A126" s="149"/>
      <c r="B126" s="114"/>
      <c r="C126" s="48"/>
      <c r="D126" s="48"/>
      <c r="S126" s="75"/>
    </row>
    <row r="127" spans="1:19" ht="21" x14ac:dyDescent="0.35">
      <c r="A127" s="150" t="s">
        <v>74</v>
      </c>
      <c r="B127" s="151"/>
      <c r="C127" s="150"/>
      <c r="D127" s="152"/>
      <c r="E127" s="152"/>
      <c r="F127" s="152"/>
      <c r="G127" s="152"/>
      <c r="H127" s="152"/>
      <c r="I127" s="152"/>
      <c r="J127" s="152"/>
      <c r="K127" s="152"/>
      <c r="L127" s="152"/>
      <c r="M127" s="152"/>
      <c r="N127" s="152"/>
      <c r="O127" s="152"/>
    </row>
    <row r="128" spans="1:19" ht="21.75" thickBot="1" x14ac:dyDescent="0.4">
      <c r="A128" s="91"/>
      <c r="B128" s="76"/>
    </row>
    <row r="129" spans="1:15" s="10" customFormat="1" ht="27" customHeight="1" x14ac:dyDescent="0.25">
      <c r="A129" s="649" t="s">
        <v>75</v>
      </c>
      <c r="B129" s="651" t="s">
        <v>36</v>
      </c>
      <c r="C129" s="653" t="s">
        <v>76</v>
      </c>
      <c r="D129" s="153" t="s">
        <v>77</v>
      </c>
      <c r="E129" s="154"/>
      <c r="F129" s="154"/>
      <c r="G129" s="155"/>
      <c r="H129" s="156"/>
      <c r="I129" s="627" t="s">
        <v>7</v>
      </c>
      <c r="J129" s="628"/>
      <c r="K129" s="628"/>
      <c r="L129" s="628"/>
      <c r="M129" s="628"/>
      <c r="N129" s="628"/>
      <c r="O129" s="629"/>
    </row>
    <row r="130" spans="1:15" s="10" customFormat="1" ht="110.25" customHeight="1" x14ac:dyDescent="0.25">
      <c r="A130" s="650"/>
      <c r="B130" s="652"/>
      <c r="C130" s="654"/>
      <c r="D130" s="157" t="s">
        <v>78</v>
      </c>
      <c r="E130" s="158" t="s">
        <v>79</v>
      </c>
      <c r="F130" s="158" t="s">
        <v>80</v>
      </c>
      <c r="G130" s="159" t="s">
        <v>81</v>
      </c>
      <c r="H130" s="160" t="s">
        <v>82</v>
      </c>
      <c r="I130" s="161" t="s">
        <v>14</v>
      </c>
      <c r="J130" s="161" t="s">
        <v>15</v>
      </c>
      <c r="K130" s="158" t="s">
        <v>16</v>
      </c>
      <c r="L130" s="157" t="s">
        <v>17</v>
      </c>
      <c r="M130" s="157" t="s">
        <v>28</v>
      </c>
      <c r="N130" s="158" t="s">
        <v>19</v>
      </c>
      <c r="O130" s="162" t="s">
        <v>20</v>
      </c>
    </row>
    <row r="131" spans="1:15" ht="15" customHeight="1" x14ac:dyDescent="0.25">
      <c r="A131" s="623" t="s">
        <v>162</v>
      </c>
      <c r="B131" s="624"/>
      <c r="C131" s="29">
        <v>2014</v>
      </c>
      <c r="D131" s="30"/>
      <c r="E131" s="31"/>
      <c r="F131" s="31"/>
      <c r="G131" s="129">
        <f>SUM(D131:F131)</f>
        <v>0</v>
      </c>
      <c r="H131" s="85"/>
      <c r="I131" s="34"/>
      <c r="J131" s="31"/>
      <c r="K131" s="31"/>
      <c r="L131" s="31"/>
      <c r="M131" s="31"/>
      <c r="N131" s="31"/>
      <c r="O131" s="35"/>
    </row>
    <row r="132" spans="1:15" x14ac:dyDescent="0.25">
      <c r="A132" s="623"/>
      <c r="B132" s="624"/>
      <c r="C132" s="29">
        <v>2015</v>
      </c>
      <c r="D132" s="30"/>
      <c r="E132" s="31"/>
      <c r="F132" s="31"/>
      <c r="G132" s="129">
        <f t="shared" ref="G132:G137" si="15">SUM(D132:F132)</f>
        <v>0</v>
      </c>
      <c r="H132" s="85"/>
      <c r="I132" s="34"/>
      <c r="J132" s="31"/>
      <c r="K132" s="31"/>
      <c r="L132" s="31"/>
      <c r="M132" s="31"/>
      <c r="N132" s="31"/>
      <c r="O132" s="35"/>
    </row>
    <row r="133" spans="1:15" x14ac:dyDescent="0.25">
      <c r="A133" s="623"/>
      <c r="B133" s="624"/>
      <c r="C133" s="29">
        <v>2016</v>
      </c>
      <c r="D133" s="30"/>
      <c r="E133" s="31"/>
      <c r="F133" s="31"/>
      <c r="G133" s="129">
        <f t="shared" si="15"/>
        <v>0</v>
      </c>
      <c r="H133" s="85"/>
      <c r="I133" s="34"/>
      <c r="J133" s="31"/>
      <c r="K133" s="31"/>
      <c r="L133" s="31"/>
      <c r="M133" s="31"/>
      <c r="N133" s="31"/>
      <c r="O133" s="35"/>
    </row>
    <row r="134" spans="1:15" x14ac:dyDescent="0.25">
      <c r="A134" s="623"/>
      <c r="B134" s="624"/>
      <c r="C134" s="29">
        <v>2017</v>
      </c>
      <c r="D134" s="36"/>
      <c r="E134" s="37"/>
      <c r="F134" s="37"/>
      <c r="G134" s="129">
        <f t="shared" si="15"/>
        <v>0</v>
      </c>
      <c r="H134" s="85"/>
      <c r="I134" s="39"/>
      <c r="J134" s="37"/>
      <c r="K134" s="37"/>
      <c r="L134" s="37"/>
      <c r="M134" s="37"/>
      <c r="N134" s="37"/>
      <c r="O134" s="40"/>
    </row>
    <row r="135" spans="1:15" x14ac:dyDescent="0.25">
      <c r="A135" s="623"/>
      <c r="B135" s="624"/>
      <c r="C135" s="29">
        <v>2018</v>
      </c>
      <c r="D135" s="30"/>
      <c r="E135" s="31"/>
      <c r="F135" s="31"/>
      <c r="G135" s="129">
        <f t="shared" si="15"/>
        <v>0</v>
      </c>
      <c r="H135" s="85"/>
      <c r="I135" s="34"/>
      <c r="J135" s="31"/>
      <c r="K135" s="31"/>
      <c r="L135" s="31"/>
      <c r="M135" s="31"/>
      <c r="N135" s="31"/>
      <c r="O135" s="35"/>
    </row>
    <row r="136" spans="1:15" x14ac:dyDescent="0.25">
      <c r="A136" s="623"/>
      <c r="B136" s="624"/>
      <c r="C136" s="29">
        <v>2019</v>
      </c>
      <c r="D136" s="30"/>
      <c r="E136" s="31"/>
      <c r="F136" s="31"/>
      <c r="G136" s="129">
        <f t="shared" si="15"/>
        <v>0</v>
      </c>
      <c r="H136" s="85"/>
      <c r="I136" s="34"/>
      <c r="J136" s="31"/>
      <c r="K136" s="31"/>
      <c r="L136" s="31"/>
      <c r="M136" s="31"/>
      <c r="N136" s="31"/>
      <c r="O136" s="35"/>
    </row>
    <row r="137" spans="1:15" x14ac:dyDescent="0.25">
      <c r="A137" s="623"/>
      <c r="B137" s="624"/>
      <c r="C137" s="29">
        <v>2020</v>
      </c>
      <c r="D137" s="30">
        <v>18</v>
      </c>
      <c r="E137" s="31">
        <v>3</v>
      </c>
      <c r="F137" s="31">
        <v>5</v>
      </c>
      <c r="G137" s="129">
        <f t="shared" si="15"/>
        <v>26</v>
      </c>
      <c r="H137" s="85">
        <v>38</v>
      </c>
      <c r="I137" s="34">
        <v>5</v>
      </c>
      <c r="J137" s="31">
        <v>8</v>
      </c>
      <c r="K137" s="31">
        <v>1</v>
      </c>
      <c r="L137" s="31"/>
      <c r="M137" s="31"/>
      <c r="N137" s="31">
        <v>5</v>
      </c>
      <c r="O137" s="35">
        <v>7</v>
      </c>
    </row>
    <row r="138" spans="1:15" ht="69" customHeight="1" thickBot="1" x14ac:dyDescent="0.3">
      <c r="A138" s="625"/>
      <c r="B138" s="626"/>
      <c r="C138" s="41" t="s">
        <v>13</v>
      </c>
      <c r="D138" s="42">
        <f>SUM(D131:D137)</f>
        <v>18</v>
      </c>
      <c r="E138" s="43">
        <f>SUM(E131:E137)</f>
        <v>3</v>
      </c>
      <c r="F138" s="43">
        <f>SUM(F131:F137)</f>
        <v>5</v>
      </c>
      <c r="G138" s="135">
        <f t="shared" ref="G138:O138" si="16">SUM(G131:G137)</f>
        <v>26</v>
      </c>
      <c r="H138" s="163">
        <f t="shared" si="16"/>
        <v>38</v>
      </c>
      <c r="I138" s="46">
        <f t="shared" si="16"/>
        <v>5</v>
      </c>
      <c r="J138" s="43">
        <f t="shared" si="16"/>
        <v>8</v>
      </c>
      <c r="K138" s="43">
        <f t="shared" si="16"/>
        <v>1</v>
      </c>
      <c r="L138" s="43">
        <f t="shared" si="16"/>
        <v>0</v>
      </c>
      <c r="M138" s="43">
        <f t="shared" si="16"/>
        <v>0</v>
      </c>
      <c r="N138" s="43">
        <f t="shared" si="16"/>
        <v>5</v>
      </c>
      <c r="O138" s="47">
        <f t="shared" si="16"/>
        <v>7</v>
      </c>
    </row>
    <row r="139" spans="1:15" ht="15.75" thickBot="1" x14ac:dyDescent="0.3">
      <c r="B139" s="9"/>
    </row>
    <row r="140" spans="1:15" ht="19.5" customHeight="1" x14ac:dyDescent="0.25">
      <c r="A140" s="635" t="s">
        <v>83</v>
      </c>
      <c r="B140" s="637" t="s">
        <v>84</v>
      </c>
      <c r="C140" s="639" t="s">
        <v>5</v>
      </c>
      <c r="D140" s="639" t="s">
        <v>77</v>
      </c>
      <c r="E140" s="639"/>
      <c r="F140" s="639"/>
      <c r="G140" s="641"/>
      <c r="H140" s="642" t="s">
        <v>85</v>
      </c>
      <c r="I140" s="639"/>
      <c r="J140" s="639"/>
      <c r="K140" s="639"/>
      <c r="L140" s="643"/>
    </row>
    <row r="141" spans="1:15" ht="102.75" x14ac:dyDescent="0.25">
      <c r="A141" s="636"/>
      <c r="B141" s="638"/>
      <c r="C141" s="640"/>
      <c r="D141" s="164" t="s">
        <v>86</v>
      </c>
      <c r="E141" s="165" t="s">
        <v>87</v>
      </c>
      <c r="F141" s="164" t="s">
        <v>88</v>
      </c>
      <c r="G141" s="166" t="s">
        <v>89</v>
      </c>
      <c r="H141" s="167" t="s">
        <v>90</v>
      </c>
      <c r="I141" s="164" t="s">
        <v>91</v>
      </c>
      <c r="J141" s="164" t="s">
        <v>92</v>
      </c>
      <c r="K141" s="164" t="s">
        <v>93</v>
      </c>
      <c r="L141" s="168" t="s">
        <v>94</v>
      </c>
    </row>
    <row r="142" spans="1:15" ht="15" customHeight="1" x14ac:dyDescent="0.25">
      <c r="A142" s="623" t="s">
        <v>163</v>
      </c>
      <c r="B142" s="624"/>
      <c r="C142" s="169">
        <v>2014</v>
      </c>
      <c r="D142" s="170"/>
      <c r="E142" s="67"/>
      <c r="F142" s="67"/>
      <c r="G142" s="171">
        <f>SUM(D142:F142)</f>
        <v>0</v>
      </c>
      <c r="H142" s="66"/>
      <c r="I142" s="67"/>
      <c r="J142" s="67"/>
      <c r="K142" s="67"/>
      <c r="L142" s="68"/>
    </row>
    <row r="143" spans="1:15" x14ac:dyDescent="0.25">
      <c r="A143" s="623"/>
      <c r="B143" s="624"/>
      <c r="C143" s="29">
        <v>2015</v>
      </c>
      <c r="D143" s="30"/>
      <c r="E143" s="31"/>
      <c r="F143" s="31"/>
      <c r="G143" s="171">
        <f t="shared" ref="G143:G148" si="17">SUM(D143:F143)</f>
        <v>0</v>
      </c>
      <c r="H143" s="34"/>
      <c r="I143" s="31"/>
      <c r="J143" s="31"/>
      <c r="K143" s="31"/>
      <c r="L143" s="35"/>
    </row>
    <row r="144" spans="1:15" x14ac:dyDescent="0.25">
      <c r="A144" s="623"/>
      <c r="B144" s="624"/>
      <c r="C144" s="29">
        <v>2016</v>
      </c>
      <c r="D144" s="30"/>
      <c r="E144" s="31"/>
      <c r="F144" s="31"/>
      <c r="G144" s="171">
        <f t="shared" si="17"/>
        <v>0</v>
      </c>
      <c r="H144" s="34"/>
      <c r="I144" s="31"/>
      <c r="J144" s="31"/>
      <c r="K144" s="31"/>
      <c r="L144" s="35"/>
    </row>
    <row r="145" spans="1:12" x14ac:dyDescent="0.25">
      <c r="A145" s="623"/>
      <c r="B145" s="624"/>
      <c r="C145" s="29">
        <v>2017</v>
      </c>
      <c r="D145" s="36"/>
      <c r="E145" s="37"/>
      <c r="F145" s="37"/>
      <c r="G145" s="171">
        <f t="shared" si="17"/>
        <v>0</v>
      </c>
      <c r="H145" s="39"/>
      <c r="I145" s="37"/>
      <c r="J145" s="37"/>
      <c r="K145" s="37"/>
      <c r="L145" s="40"/>
    </row>
    <row r="146" spans="1:12" x14ac:dyDescent="0.25">
      <c r="A146" s="623"/>
      <c r="B146" s="624"/>
      <c r="C146" s="29">
        <v>2018</v>
      </c>
      <c r="D146" s="30"/>
      <c r="E146" s="31"/>
      <c r="F146" s="31"/>
      <c r="G146" s="171">
        <f t="shared" si="17"/>
        <v>0</v>
      </c>
      <c r="H146" s="34"/>
      <c r="I146" s="31"/>
      <c r="J146" s="31"/>
      <c r="K146" s="31"/>
      <c r="L146" s="35"/>
    </row>
    <row r="147" spans="1:12" x14ac:dyDescent="0.25">
      <c r="A147" s="623"/>
      <c r="B147" s="624"/>
      <c r="C147" s="29">
        <v>2019</v>
      </c>
      <c r="D147" s="30"/>
      <c r="E147" s="31"/>
      <c r="F147" s="31"/>
      <c r="G147" s="171">
        <f t="shared" si="17"/>
        <v>0</v>
      </c>
      <c r="H147" s="34"/>
      <c r="I147" s="31"/>
      <c r="J147" s="31"/>
      <c r="K147" s="31"/>
      <c r="L147" s="35"/>
    </row>
    <row r="148" spans="1:12" x14ac:dyDescent="0.25">
      <c r="A148" s="623"/>
      <c r="B148" s="624"/>
      <c r="C148" s="29">
        <v>2020</v>
      </c>
      <c r="D148" s="30">
        <v>660</v>
      </c>
      <c r="E148" s="31">
        <v>82</v>
      </c>
      <c r="F148" s="31">
        <v>376</v>
      </c>
      <c r="G148" s="171">
        <f t="shared" si="17"/>
        <v>1118</v>
      </c>
      <c r="H148" s="34"/>
      <c r="I148" s="31">
        <v>240</v>
      </c>
      <c r="J148" s="31"/>
      <c r="K148" s="31">
        <v>320</v>
      </c>
      <c r="L148" s="35">
        <v>558</v>
      </c>
    </row>
    <row r="149" spans="1:12" ht="67.5" customHeight="1" thickBot="1" x14ac:dyDescent="0.3">
      <c r="A149" s="625"/>
      <c r="B149" s="626"/>
      <c r="C149" s="41" t="s">
        <v>13</v>
      </c>
      <c r="D149" s="42">
        <f t="shared" ref="D149:L149" si="18">SUM(D142:D148)</f>
        <v>660</v>
      </c>
      <c r="E149" s="43">
        <f t="shared" si="18"/>
        <v>82</v>
      </c>
      <c r="F149" s="43">
        <f t="shared" si="18"/>
        <v>376</v>
      </c>
      <c r="G149" s="45">
        <f t="shared" si="18"/>
        <v>1118</v>
      </c>
      <c r="H149" s="46">
        <f t="shared" si="18"/>
        <v>0</v>
      </c>
      <c r="I149" s="43">
        <f t="shared" si="18"/>
        <v>240</v>
      </c>
      <c r="J149" s="43">
        <f t="shared" si="18"/>
        <v>0</v>
      </c>
      <c r="K149" s="43">
        <f t="shared" si="18"/>
        <v>320</v>
      </c>
      <c r="L149" s="47">
        <f t="shared" si="18"/>
        <v>558</v>
      </c>
    </row>
    <row r="150" spans="1:12" x14ac:dyDescent="0.25">
      <c r="B150" s="9"/>
    </row>
    <row r="151" spans="1:12" x14ac:dyDescent="0.25">
      <c r="B151" s="9"/>
    </row>
    <row r="152" spans="1:12" ht="21" x14ac:dyDescent="0.35">
      <c r="A152" s="172" t="s">
        <v>95</v>
      </c>
      <c r="B152" s="55"/>
      <c r="C152" s="54"/>
      <c r="D152" s="56"/>
      <c r="E152" s="56"/>
      <c r="F152" s="56"/>
      <c r="G152" s="56"/>
      <c r="H152" s="56"/>
      <c r="I152" s="56"/>
      <c r="J152" s="56"/>
      <c r="K152" s="56"/>
      <c r="L152" s="56"/>
    </row>
    <row r="153" spans="1:12" ht="15.75" thickBot="1" x14ac:dyDescent="0.3">
      <c r="A153" s="75"/>
      <c r="B153" s="76"/>
    </row>
    <row r="154" spans="1:12" s="10" customFormat="1" ht="65.25" x14ac:dyDescent="0.3">
      <c r="A154" s="173" t="s">
        <v>96</v>
      </c>
      <c r="B154" s="174" t="s">
        <v>97</v>
      </c>
      <c r="C154" s="175" t="s">
        <v>98</v>
      </c>
      <c r="D154" s="176" t="s">
        <v>99</v>
      </c>
      <c r="E154" s="177" t="s">
        <v>100</v>
      </c>
      <c r="F154" s="177" t="s">
        <v>101</v>
      </c>
      <c r="G154" s="178" t="s">
        <v>102</v>
      </c>
    </row>
    <row r="155" spans="1:12" ht="15" customHeight="1" x14ac:dyDescent="0.25">
      <c r="A155" s="623" t="s">
        <v>21</v>
      </c>
      <c r="B155" s="624"/>
      <c r="C155" s="29">
        <v>2014</v>
      </c>
      <c r="D155" s="30"/>
      <c r="E155" s="31"/>
      <c r="F155" s="31"/>
      <c r="G155" s="35"/>
    </row>
    <row r="156" spans="1:12" x14ac:dyDescent="0.25">
      <c r="A156" s="623"/>
      <c r="B156" s="624"/>
      <c r="C156" s="29">
        <v>2015</v>
      </c>
      <c r="D156" s="30"/>
      <c r="E156" s="31"/>
      <c r="F156" s="31"/>
      <c r="G156" s="35"/>
    </row>
    <row r="157" spans="1:12" x14ac:dyDescent="0.25">
      <c r="A157" s="623"/>
      <c r="B157" s="624"/>
      <c r="C157" s="29">
        <v>2016</v>
      </c>
      <c r="D157" s="30"/>
      <c r="E157" s="31"/>
      <c r="F157" s="31"/>
      <c r="G157" s="35"/>
    </row>
    <row r="158" spans="1:12" x14ac:dyDescent="0.25">
      <c r="A158" s="623"/>
      <c r="B158" s="624"/>
      <c r="C158" s="29">
        <v>2017</v>
      </c>
      <c r="D158" s="36"/>
      <c r="E158" s="37"/>
      <c r="F158" s="37"/>
      <c r="G158" s="40"/>
    </row>
    <row r="159" spans="1:12" x14ac:dyDescent="0.25">
      <c r="A159" s="623"/>
      <c r="B159" s="624"/>
      <c r="C159" s="29">
        <v>2018</v>
      </c>
      <c r="D159" s="30"/>
      <c r="E159" s="31"/>
      <c r="F159" s="31"/>
      <c r="G159" s="35"/>
    </row>
    <row r="160" spans="1:12" x14ac:dyDescent="0.25">
      <c r="A160" s="623"/>
      <c r="B160" s="624"/>
      <c r="C160" s="29">
        <v>2019</v>
      </c>
      <c r="D160" s="30"/>
      <c r="E160" s="31"/>
      <c r="F160" s="31"/>
      <c r="G160" s="35"/>
    </row>
    <row r="161" spans="1:9" x14ac:dyDescent="0.25">
      <c r="A161" s="623"/>
      <c r="B161" s="624"/>
      <c r="C161" s="29">
        <v>2020</v>
      </c>
      <c r="D161" s="179"/>
      <c r="E161" s="180"/>
      <c r="F161" s="180"/>
      <c r="G161" s="181"/>
    </row>
    <row r="162" spans="1:9" ht="15.75" thickBot="1" x14ac:dyDescent="0.3">
      <c r="A162" s="625"/>
      <c r="B162" s="626"/>
      <c r="C162" s="41" t="s">
        <v>13</v>
      </c>
      <c r="D162" s="42">
        <f>SUM(D155:D161)</f>
        <v>0</v>
      </c>
      <c r="E162" s="42">
        <f t="shared" ref="E162:G162" si="19">SUM(E155:E161)</f>
        <v>0</v>
      </c>
      <c r="F162" s="42">
        <f t="shared" si="19"/>
        <v>0</v>
      </c>
      <c r="G162" s="47">
        <f t="shared" si="19"/>
        <v>0</v>
      </c>
    </row>
    <row r="163" spans="1:9" x14ac:dyDescent="0.25">
      <c r="B163" s="9"/>
    </row>
    <row r="164" spans="1:9" ht="15.75" thickBot="1" x14ac:dyDescent="0.3">
      <c r="B164" s="9"/>
    </row>
    <row r="165" spans="1:9" ht="18.75" x14ac:dyDescent="0.3">
      <c r="A165" s="182" t="s">
        <v>103</v>
      </c>
      <c r="B165" s="183" t="s">
        <v>104</v>
      </c>
      <c r="C165" s="184">
        <v>2014</v>
      </c>
      <c r="D165" s="184">
        <v>2015</v>
      </c>
      <c r="E165" s="184">
        <v>2016</v>
      </c>
      <c r="F165" s="184">
        <v>2017</v>
      </c>
      <c r="G165" s="184">
        <v>2018</v>
      </c>
      <c r="H165" s="184">
        <v>2019</v>
      </c>
      <c r="I165" s="185">
        <v>2020</v>
      </c>
    </row>
    <row r="166" spans="1:9" ht="14.1" customHeight="1" x14ac:dyDescent="0.25">
      <c r="A166" s="186" t="s">
        <v>105</v>
      </c>
      <c r="B166" s="187"/>
      <c r="C166" s="283">
        <f>SUM(C167:C169)</f>
        <v>0</v>
      </c>
      <c r="D166" s="283">
        <f t="shared" ref="D166:I166" si="20">SUM(D167:D169)</f>
        <v>0</v>
      </c>
      <c r="E166" s="283">
        <f t="shared" si="20"/>
        <v>0</v>
      </c>
      <c r="F166" s="283">
        <f t="shared" si="20"/>
        <v>0</v>
      </c>
      <c r="G166" s="283">
        <f t="shared" si="20"/>
        <v>0</v>
      </c>
      <c r="H166" s="283">
        <f t="shared" si="20"/>
        <v>0</v>
      </c>
      <c r="I166" s="284">
        <f t="shared" si="20"/>
        <v>390682.18000000005</v>
      </c>
    </row>
    <row r="167" spans="1:9" ht="15.75" x14ac:dyDescent="0.25">
      <c r="A167" s="190" t="s">
        <v>106</v>
      </c>
      <c r="B167" s="191"/>
      <c r="C167" s="65"/>
      <c r="D167" s="65"/>
      <c r="E167" s="65"/>
      <c r="F167" s="69"/>
      <c r="G167" s="65"/>
      <c r="H167" s="65"/>
      <c r="I167" s="251">
        <v>19999.650000000001</v>
      </c>
    </row>
    <row r="168" spans="1:9" ht="15.75" x14ac:dyDescent="0.25">
      <c r="A168" s="190" t="s">
        <v>107</v>
      </c>
      <c r="B168" s="191"/>
      <c r="C168" s="65"/>
      <c r="D168" s="65"/>
      <c r="E168" s="65"/>
      <c r="F168" s="69"/>
      <c r="G168" s="65"/>
      <c r="H168" s="65"/>
      <c r="I168" s="251"/>
    </row>
    <row r="169" spans="1:9" ht="15.75" x14ac:dyDescent="0.25">
      <c r="A169" s="190" t="s">
        <v>108</v>
      </c>
      <c r="B169" s="191"/>
      <c r="C169" s="65"/>
      <c r="D169" s="65"/>
      <c r="E169" s="65"/>
      <c r="F169" s="69"/>
      <c r="G169" s="65"/>
      <c r="H169" s="65"/>
      <c r="I169" s="251">
        <v>370682.53</v>
      </c>
    </row>
    <row r="170" spans="1:9" ht="31.5" x14ac:dyDescent="0.25">
      <c r="A170" s="186" t="s">
        <v>109</v>
      </c>
      <c r="B170" s="191"/>
      <c r="C170" s="65"/>
      <c r="D170" s="65"/>
      <c r="E170" s="65"/>
      <c r="F170" s="69"/>
      <c r="G170" s="65"/>
      <c r="H170" s="65"/>
      <c r="I170" s="251">
        <v>294203.68</v>
      </c>
    </row>
    <row r="171" spans="1:9" ht="16.5" thickBot="1" x14ac:dyDescent="0.3">
      <c r="A171" s="195" t="s">
        <v>110</v>
      </c>
      <c r="B171" s="196"/>
      <c r="C171" s="285">
        <f t="shared" ref="C171:I171" si="21">C166+C170</f>
        <v>0</v>
      </c>
      <c r="D171" s="285">
        <f t="shared" si="21"/>
        <v>0</v>
      </c>
      <c r="E171" s="285">
        <f t="shared" si="21"/>
        <v>0</v>
      </c>
      <c r="F171" s="285">
        <f t="shared" si="21"/>
        <v>0</v>
      </c>
      <c r="G171" s="285">
        <f t="shared" si="21"/>
        <v>0</v>
      </c>
      <c r="H171" s="285">
        <f t="shared" si="21"/>
        <v>0</v>
      </c>
      <c r="I171" s="286">
        <f t="shared" si="21"/>
        <v>684885.8600000001</v>
      </c>
    </row>
  </sheetData>
  <mergeCells count="49">
    <mergeCell ref="A142:B149"/>
    <mergeCell ref="A155:B162"/>
    <mergeCell ref="I129:O129"/>
    <mergeCell ref="A131:B138"/>
    <mergeCell ref="A140:A141"/>
    <mergeCell ref="B140:B141"/>
    <mergeCell ref="C140:C141"/>
    <mergeCell ref="D140:G140"/>
    <mergeCell ref="H140:L140"/>
    <mergeCell ref="C106:C107"/>
    <mergeCell ref="A108:B115"/>
    <mergeCell ref="A118:B125"/>
    <mergeCell ref="A129:A130"/>
    <mergeCell ref="B129:B130"/>
    <mergeCell ref="C129:C130"/>
    <mergeCell ref="A85:B92"/>
    <mergeCell ref="A94:A95"/>
    <mergeCell ref="B94:B95"/>
    <mergeCell ref="A96:B102"/>
    <mergeCell ref="A106:A107"/>
    <mergeCell ref="B106:B107"/>
    <mergeCell ref="D72:D73"/>
    <mergeCell ref="A74:B81"/>
    <mergeCell ref="A83:A84"/>
    <mergeCell ref="B83:B84"/>
    <mergeCell ref="C83:C84"/>
    <mergeCell ref="D83:D84"/>
    <mergeCell ref="A72:A73"/>
    <mergeCell ref="B72:B73"/>
    <mergeCell ref="C72:C73"/>
    <mergeCell ref="A50:B57"/>
    <mergeCell ref="A61:A62"/>
    <mergeCell ref="B61:B62"/>
    <mergeCell ref="C61:C62"/>
    <mergeCell ref="A63:B70"/>
    <mergeCell ref="D34:D35"/>
    <mergeCell ref="A36:B43"/>
    <mergeCell ref="A48:A49"/>
    <mergeCell ref="B48:B49"/>
    <mergeCell ref="C48:C49"/>
    <mergeCell ref="D48:D49"/>
    <mergeCell ref="A34:A35"/>
    <mergeCell ref="B34:B35"/>
    <mergeCell ref="C34:C35"/>
    <mergeCell ref="B10:B11"/>
    <mergeCell ref="C10:C11"/>
    <mergeCell ref="A12:B19"/>
    <mergeCell ref="C21:C22"/>
    <mergeCell ref="A23:B3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171"/>
  <sheetViews>
    <sheetView topLeftCell="C1" workbookViewId="0">
      <selection activeCell="F19" sqref="F19:G19"/>
    </sheetView>
  </sheetViews>
  <sheetFormatPr defaultColWidth="8.85546875" defaultRowHeight="15" x14ac:dyDescent="0.25"/>
  <cols>
    <col min="1" max="1" width="87.28515625" customWidth="1"/>
    <col min="2" max="2" width="29.42578125" customWidth="1"/>
    <col min="3" max="3" width="15.7109375" customWidth="1"/>
    <col min="4" max="4" width="16.140625" customWidth="1"/>
    <col min="5" max="5" width="15.28515625" customWidth="1"/>
    <col min="6" max="6" width="18.42578125" customWidth="1"/>
    <col min="7" max="7" width="15.85546875" customWidth="1"/>
    <col min="8" max="8" width="16" customWidth="1"/>
    <col min="9" max="9" width="16.42578125" customWidth="1"/>
    <col min="10" max="10" width="17" customWidth="1"/>
    <col min="11" max="11" width="16.85546875" customWidth="1"/>
    <col min="12" max="12" width="17" customWidth="1"/>
    <col min="13" max="13" width="15.42578125" customWidth="1"/>
    <col min="14" max="14" width="14.85546875" customWidth="1"/>
    <col min="15" max="15" width="13.140625" customWidth="1"/>
    <col min="16" max="17" width="11.85546875" customWidth="1"/>
    <col min="18" max="18" width="12" customWidth="1"/>
  </cols>
  <sheetData>
    <row r="1" spans="1:17" s="1" customFormat="1" ht="31.5" x14ac:dyDescent="0.5">
      <c r="A1" s="1" t="s">
        <v>0</v>
      </c>
    </row>
    <row r="2" spans="1:17" s="2" customFormat="1" ht="15.75" x14ac:dyDescent="0.25"/>
    <row r="3" spans="1:17" s="2" customFormat="1" ht="15.75" x14ac:dyDescent="0.25">
      <c r="A3" s="3" t="s">
        <v>1</v>
      </c>
    </row>
    <row r="4" spans="1:17" s="2" customFormat="1" ht="15.75" x14ac:dyDescent="0.25">
      <c r="A4" s="4" t="s">
        <v>164</v>
      </c>
    </row>
    <row r="5" spans="1:17" s="2" customFormat="1" ht="15.75" x14ac:dyDescent="0.25">
      <c r="A5" s="5" t="s">
        <v>2</v>
      </c>
    </row>
    <row r="6" spans="1:17" s="2" customFormat="1" ht="15.75" x14ac:dyDescent="0.25"/>
    <row r="8" spans="1:17" ht="21" x14ac:dyDescent="0.35">
      <c r="A8" s="6" t="s">
        <v>3</v>
      </c>
      <c r="B8" s="7"/>
      <c r="C8" s="8"/>
      <c r="D8" s="8"/>
      <c r="E8" s="8"/>
      <c r="F8" s="8"/>
      <c r="G8" s="8"/>
      <c r="H8" s="8"/>
      <c r="I8" s="8"/>
      <c r="J8" s="8"/>
      <c r="K8" s="8"/>
      <c r="L8" s="8"/>
      <c r="M8" s="8"/>
      <c r="N8" s="8"/>
    </row>
    <row r="9" spans="1:17" ht="15.75" thickBot="1" x14ac:dyDescent="0.3">
      <c r="B9" s="9"/>
      <c r="O9" s="10"/>
      <c r="P9" s="10"/>
    </row>
    <row r="10" spans="1:17" s="10" customFormat="1" ht="18.75" x14ac:dyDescent="0.3">
      <c r="A10" s="11"/>
      <c r="B10" s="690" t="s">
        <v>4</v>
      </c>
      <c r="C10" s="692" t="s">
        <v>5</v>
      </c>
      <c r="D10" s="12"/>
      <c r="E10" s="13"/>
      <c r="F10" s="14" t="s">
        <v>6</v>
      </c>
      <c r="G10" s="15"/>
      <c r="H10" s="16"/>
      <c r="I10" s="17" t="s">
        <v>7</v>
      </c>
      <c r="J10" s="13"/>
      <c r="K10" s="13"/>
      <c r="L10" s="13"/>
      <c r="M10" s="13"/>
      <c r="N10" s="13"/>
      <c r="O10" s="18"/>
    </row>
    <row r="11" spans="1:17" s="10" customFormat="1" ht="90" customHeight="1" x14ac:dyDescent="0.3">
      <c r="A11" s="19" t="s">
        <v>8</v>
      </c>
      <c r="B11" s="691"/>
      <c r="C11" s="693"/>
      <c r="D11" s="20" t="s">
        <v>9</v>
      </c>
      <c r="E11" s="21" t="s">
        <v>10</v>
      </c>
      <c r="F11" s="22" t="s">
        <v>11</v>
      </c>
      <c r="G11" s="23" t="s">
        <v>12</v>
      </c>
      <c r="H11" s="24" t="s">
        <v>13</v>
      </c>
      <c r="I11" s="25" t="s">
        <v>14</v>
      </c>
      <c r="J11" s="26" t="s">
        <v>15</v>
      </c>
      <c r="K11" s="26" t="s">
        <v>16</v>
      </c>
      <c r="L11" s="27" t="s">
        <v>17</v>
      </c>
      <c r="M11" s="27" t="s">
        <v>18</v>
      </c>
      <c r="N11" s="27" t="s">
        <v>19</v>
      </c>
      <c r="O11" s="28" t="s">
        <v>20</v>
      </c>
    </row>
    <row r="12" spans="1:17" ht="15" customHeight="1" x14ac:dyDescent="0.25">
      <c r="A12" s="630" t="s">
        <v>21</v>
      </c>
      <c r="B12" s="646"/>
      <c r="C12" s="29">
        <v>2014</v>
      </c>
      <c r="D12" s="30"/>
      <c r="E12" s="31"/>
      <c r="F12" s="31"/>
      <c r="G12" s="32"/>
      <c r="H12" s="33">
        <f>SUM(D12:G12)</f>
        <v>0</v>
      </c>
      <c r="I12" s="34"/>
      <c r="J12" s="31"/>
      <c r="K12" s="31"/>
      <c r="L12" s="31"/>
      <c r="M12" s="31"/>
      <c r="N12" s="31"/>
      <c r="O12" s="35"/>
      <c r="P12" s="10"/>
      <c r="Q12" s="10"/>
    </row>
    <row r="13" spans="1:17" x14ac:dyDescent="0.25">
      <c r="A13" s="630"/>
      <c r="B13" s="646"/>
      <c r="C13" s="29">
        <v>2015</v>
      </c>
      <c r="D13" s="30"/>
      <c r="E13" s="31"/>
      <c r="F13" s="31"/>
      <c r="G13" s="32"/>
      <c r="H13" s="33">
        <f t="shared" ref="H13:H18" si="0">SUM(D13:G13)</f>
        <v>0</v>
      </c>
      <c r="I13" s="34"/>
      <c r="J13" s="31"/>
      <c r="K13" s="31"/>
      <c r="L13" s="31"/>
      <c r="M13" s="31"/>
      <c r="N13" s="31"/>
      <c r="O13" s="35"/>
      <c r="P13" s="10"/>
      <c r="Q13" s="10"/>
    </row>
    <row r="14" spans="1:17" x14ac:dyDescent="0.25">
      <c r="A14" s="630"/>
      <c r="B14" s="646"/>
      <c r="C14" s="29">
        <v>2016</v>
      </c>
      <c r="D14" s="30"/>
      <c r="E14" s="31"/>
      <c r="F14" s="31"/>
      <c r="G14" s="32"/>
      <c r="H14" s="33">
        <f t="shared" si="0"/>
        <v>0</v>
      </c>
      <c r="I14" s="34"/>
      <c r="J14" s="31"/>
      <c r="K14" s="31"/>
      <c r="L14" s="31"/>
      <c r="M14" s="31"/>
      <c r="N14" s="31"/>
      <c r="O14" s="35"/>
      <c r="P14" s="10"/>
      <c r="Q14" s="10"/>
    </row>
    <row r="15" spans="1:17" x14ac:dyDescent="0.25">
      <c r="A15" s="630"/>
      <c r="B15" s="646"/>
      <c r="C15" s="29">
        <v>2017</v>
      </c>
      <c r="D15" s="36"/>
      <c r="E15" s="37"/>
      <c r="F15" s="37"/>
      <c r="G15" s="38"/>
      <c r="H15" s="33">
        <f t="shared" si="0"/>
        <v>0</v>
      </c>
      <c r="I15" s="39"/>
      <c r="J15" s="37"/>
      <c r="K15" s="37"/>
      <c r="L15" s="37"/>
      <c r="M15" s="37"/>
      <c r="N15" s="37"/>
      <c r="O15" s="40"/>
      <c r="P15" s="10"/>
      <c r="Q15" s="10"/>
    </row>
    <row r="16" spans="1:17" x14ac:dyDescent="0.25">
      <c r="A16" s="630"/>
      <c r="B16" s="646"/>
      <c r="C16" s="29">
        <v>2018</v>
      </c>
      <c r="D16" s="30"/>
      <c r="E16" s="31"/>
      <c r="F16" s="31"/>
      <c r="G16" s="32"/>
      <c r="H16" s="33">
        <f t="shared" si="0"/>
        <v>0</v>
      </c>
      <c r="I16" s="34"/>
      <c r="J16" s="31"/>
      <c r="K16" s="31"/>
      <c r="L16" s="31"/>
      <c r="M16" s="31"/>
      <c r="N16" s="31"/>
      <c r="O16" s="35"/>
      <c r="P16" s="10"/>
      <c r="Q16" s="10"/>
    </row>
    <row r="17" spans="1:17" x14ac:dyDescent="0.25">
      <c r="A17" s="630"/>
      <c r="B17" s="646"/>
      <c r="C17" s="29">
        <v>2019</v>
      </c>
      <c r="D17" s="30"/>
      <c r="E17" s="31"/>
      <c r="F17" s="31"/>
      <c r="G17" s="32"/>
      <c r="H17" s="33">
        <f t="shared" si="0"/>
        <v>0</v>
      </c>
      <c r="I17" s="34"/>
      <c r="J17" s="31"/>
      <c r="K17" s="31"/>
      <c r="L17" s="31"/>
      <c r="M17" s="31"/>
      <c r="N17" s="31"/>
      <c r="O17" s="35"/>
      <c r="P17" s="10"/>
      <c r="Q17" s="10"/>
    </row>
    <row r="18" spans="1:17" x14ac:dyDescent="0.25">
      <c r="A18" s="630"/>
      <c r="B18" s="646"/>
      <c r="C18" s="29">
        <v>2020</v>
      </c>
      <c r="D18" s="30">
        <v>47</v>
      </c>
      <c r="E18" s="31"/>
      <c r="F18" s="31"/>
      <c r="G18" s="32">
        <v>1</v>
      </c>
      <c r="H18" s="33">
        <f t="shared" si="0"/>
        <v>48</v>
      </c>
      <c r="I18" s="34">
        <v>1</v>
      </c>
      <c r="J18" s="31">
        <v>16</v>
      </c>
      <c r="K18" s="31">
        <v>1</v>
      </c>
      <c r="L18" s="31"/>
      <c r="M18" s="31"/>
      <c r="N18" s="31">
        <v>30</v>
      </c>
      <c r="O18" s="35"/>
      <c r="P18" s="10"/>
      <c r="Q18" s="10"/>
    </row>
    <row r="19" spans="1:17" ht="77.25" customHeight="1" thickBot="1" x14ac:dyDescent="0.3">
      <c r="A19" s="647"/>
      <c r="B19" s="648"/>
      <c r="C19" s="41" t="s">
        <v>13</v>
      </c>
      <c r="D19" s="42">
        <f>SUM(D12:D18)</f>
        <v>47</v>
      </c>
      <c r="E19" s="43">
        <f>SUM(E12:E18)</f>
        <v>0</v>
      </c>
      <c r="F19" s="43">
        <f>SUM(F12:F18)</f>
        <v>0</v>
      </c>
      <c r="G19" s="43">
        <f>SUM(G12:G18)</f>
        <v>1</v>
      </c>
      <c r="H19" s="45">
        <f>SUM(D19:G19)</f>
        <v>48</v>
      </c>
      <c r="I19" s="43">
        <f t="shared" ref="I19:O19" si="1">SUM(I12:I18)</f>
        <v>1</v>
      </c>
      <c r="J19" s="46">
        <f t="shared" si="1"/>
        <v>16</v>
      </c>
      <c r="K19" s="43">
        <f t="shared" si="1"/>
        <v>1</v>
      </c>
      <c r="L19" s="43">
        <f t="shared" si="1"/>
        <v>0</v>
      </c>
      <c r="M19" s="43">
        <f t="shared" si="1"/>
        <v>0</v>
      </c>
      <c r="N19" s="43">
        <f t="shared" si="1"/>
        <v>30</v>
      </c>
      <c r="O19" s="47">
        <f t="shared" si="1"/>
        <v>0</v>
      </c>
      <c r="P19" s="10"/>
      <c r="Q19" s="10"/>
    </row>
    <row r="20" spans="1:17" ht="15.75" thickBot="1" x14ac:dyDescent="0.3">
      <c r="B20" s="9"/>
      <c r="D20" s="48"/>
      <c r="O20" s="10"/>
      <c r="P20" s="10"/>
    </row>
    <row r="21" spans="1:17" s="10" customFormat="1" ht="18.75" x14ac:dyDescent="0.3">
      <c r="A21" s="11"/>
      <c r="B21" s="49"/>
      <c r="C21" s="692" t="s">
        <v>5</v>
      </c>
      <c r="D21" s="12"/>
      <c r="E21" s="13"/>
      <c r="F21" s="14" t="s">
        <v>6</v>
      </c>
      <c r="G21" s="15"/>
      <c r="H21" s="16"/>
    </row>
    <row r="22" spans="1:17" s="10" customFormat="1" ht="44.25" customHeight="1" x14ac:dyDescent="0.3">
      <c r="A22" s="50" t="s">
        <v>22</v>
      </c>
      <c r="B22" s="259" t="s">
        <v>23</v>
      </c>
      <c r="C22" s="693"/>
      <c r="D22" s="20" t="s">
        <v>9</v>
      </c>
      <c r="E22" s="22" t="s">
        <v>10</v>
      </c>
      <c r="F22" s="22" t="s">
        <v>11</v>
      </c>
      <c r="G22" s="23" t="s">
        <v>12</v>
      </c>
      <c r="H22" s="24" t="s">
        <v>13</v>
      </c>
    </row>
    <row r="23" spans="1:17" ht="15" customHeight="1" x14ac:dyDescent="0.25">
      <c r="A23" s="630" t="s">
        <v>165</v>
      </c>
      <c r="B23" s="646"/>
      <c r="C23" s="29">
        <v>2014</v>
      </c>
      <c r="D23" s="30"/>
      <c r="E23" s="31"/>
      <c r="F23" s="31"/>
      <c r="G23" s="32"/>
      <c r="H23" s="33">
        <f>SUM(D23:G23)</f>
        <v>0</v>
      </c>
    </row>
    <row r="24" spans="1:17" x14ac:dyDescent="0.25">
      <c r="A24" s="630"/>
      <c r="B24" s="646"/>
      <c r="C24" s="29">
        <v>2015</v>
      </c>
      <c r="D24" s="30"/>
      <c r="E24" s="31"/>
      <c r="F24" s="31"/>
      <c r="G24" s="32"/>
      <c r="H24" s="33">
        <f t="shared" ref="H24:H29" si="2">SUM(D24:G24)</f>
        <v>0</v>
      </c>
    </row>
    <row r="25" spans="1:17" x14ac:dyDescent="0.25">
      <c r="A25" s="630"/>
      <c r="B25" s="646"/>
      <c r="C25" s="29">
        <v>2016</v>
      </c>
      <c r="D25" s="30"/>
      <c r="E25" s="31"/>
      <c r="F25" s="31"/>
      <c r="G25" s="32"/>
      <c r="H25" s="33">
        <f t="shared" si="2"/>
        <v>0</v>
      </c>
    </row>
    <row r="26" spans="1:17" x14ac:dyDescent="0.25">
      <c r="A26" s="630"/>
      <c r="B26" s="646"/>
      <c r="C26" s="29">
        <v>2017</v>
      </c>
      <c r="D26" s="36"/>
      <c r="E26" s="37"/>
      <c r="F26" s="37"/>
      <c r="G26" s="38"/>
      <c r="H26" s="33">
        <f t="shared" si="2"/>
        <v>0</v>
      </c>
    </row>
    <row r="27" spans="1:17" x14ac:dyDescent="0.25">
      <c r="A27" s="630"/>
      <c r="B27" s="646"/>
      <c r="C27" s="29">
        <v>2018</v>
      </c>
      <c r="D27" s="30"/>
      <c r="E27" s="31"/>
      <c r="F27" s="31"/>
      <c r="G27" s="32"/>
      <c r="H27" s="33">
        <f t="shared" si="2"/>
        <v>0</v>
      </c>
    </row>
    <row r="28" spans="1:17" x14ac:dyDescent="0.25">
      <c r="A28" s="630"/>
      <c r="B28" s="646"/>
      <c r="C28" s="29">
        <v>2019</v>
      </c>
      <c r="D28" s="30"/>
      <c r="E28" s="31"/>
      <c r="F28" s="31"/>
      <c r="G28" s="32"/>
      <c r="H28" s="33">
        <f t="shared" si="2"/>
        <v>0</v>
      </c>
    </row>
    <row r="29" spans="1:17" x14ac:dyDescent="0.25">
      <c r="A29" s="630"/>
      <c r="B29" s="646"/>
      <c r="C29" s="29">
        <v>2020</v>
      </c>
      <c r="D29" s="30">
        <f>542+157+263+32</f>
        <v>994</v>
      </c>
      <c r="E29" s="31"/>
      <c r="F29" s="31"/>
      <c r="G29" s="32">
        <v>8000</v>
      </c>
      <c r="H29" s="33">
        <f t="shared" si="2"/>
        <v>8994</v>
      </c>
    </row>
    <row r="30" spans="1:17" ht="24" customHeight="1" thickBot="1" x14ac:dyDescent="0.3">
      <c r="A30" s="647"/>
      <c r="B30" s="648"/>
      <c r="C30" s="41" t="s">
        <v>13</v>
      </c>
      <c r="D30" s="42">
        <f>SUM(D23:D29)</f>
        <v>994</v>
      </c>
      <c r="E30" s="43">
        <f>SUM(E23:E29)</f>
        <v>0</v>
      </c>
      <c r="F30" s="43">
        <f>SUM(F23:F29)</f>
        <v>0</v>
      </c>
      <c r="G30" s="43">
        <f>SUM(G23:G29)</f>
        <v>8000</v>
      </c>
      <c r="H30" s="45">
        <f t="shared" ref="H30" si="3">SUM(D30:F30)</f>
        <v>994</v>
      </c>
    </row>
    <row r="31" spans="1:17" x14ac:dyDescent="0.25">
      <c r="A31" s="52"/>
      <c r="B31" s="53"/>
      <c r="D31" s="48"/>
    </row>
    <row r="32" spans="1:17" ht="21" x14ac:dyDescent="0.35">
      <c r="A32" s="54" t="s">
        <v>24</v>
      </c>
      <c r="B32" s="55"/>
      <c r="C32" s="54"/>
      <c r="D32" s="56"/>
      <c r="E32" s="56"/>
      <c r="F32" s="56"/>
      <c r="G32" s="56"/>
      <c r="H32" s="56"/>
      <c r="I32" s="56"/>
      <c r="J32" s="56"/>
      <c r="K32" s="56"/>
      <c r="L32" s="56"/>
      <c r="M32" s="56"/>
      <c r="N32" s="56"/>
      <c r="O32" s="56"/>
    </row>
    <row r="33" spans="1:13" ht="15.75" thickBot="1" x14ac:dyDescent="0.3">
      <c r="B33" s="9"/>
    </row>
    <row r="34" spans="1:13" ht="21" customHeight="1" x14ac:dyDescent="0.25">
      <c r="A34" s="684" t="s">
        <v>25</v>
      </c>
      <c r="B34" s="686" t="s">
        <v>26</v>
      </c>
      <c r="C34" s="688" t="s">
        <v>5</v>
      </c>
      <c r="D34" s="670" t="s">
        <v>27</v>
      </c>
      <c r="E34" s="57" t="s">
        <v>7</v>
      </c>
      <c r="F34" s="58"/>
      <c r="G34" s="58"/>
      <c r="H34" s="58"/>
      <c r="I34" s="58"/>
      <c r="J34" s="58"/>
      <c r="K34" s="59"/>
    </row>
    <row r="35" spans="1:13" ht="98.25" customHeight="1" x14ac:dyDescent="0.25">
      <c r="A35" s="685"/>
      <c r="B35" s="687"/>
      <c r="C35" s="689"/>
      <c r="D35" s="671"/>
      <c r="E35" s="60" t="s">
        <v>14</v>
      </c>
      <c r="F35" s="61" t="s">
        <v>15</v>
      </c>
      <c r="G35" s="61" t="s">
        <v>16</v>
      </c>
      <c r="H35" s="62" t="s">
        <v>17</v>
      </c>
      <c r="I35" s="62" t="s">
        <v>28</v>
      </c>
      <c r="J35" s="63" t="s">
        <v>19</v>
      </c>
      <c r="K35" s="64" t="s">
        <v>20</v>
      </c>
    </row>
    <row r="36" spans="1:13" ht="15" customHeight="1" x14ac:dyDescent="0.25">
      <c r="A36" s="623" t="s">
        <v>166</v>
      </c>
      <c r="B36" s="624"/>
      <c r="C36" s="29">
        <v>2014</v>
      </c>
      <c r="D36" s="65"/>
      <c r="E36" s="66"/>
      <c r="F36" s="67"/>
      <c r="G36" s="67"/>
      <c r="H36" s="67"/>
      <c r="I36" s="67"/>
      <c r="J36" s="67"/>
      <c r="K36" s="68"/>
    </row>
    <row r="37" spans="1:13" x14ac:dyDescent="0.25">
      <c r="A37" s="623"/>
      <c r="B37" s="624"/>
      <c r="C37" s="29">
        <v>2015</v>
      </c>
      <c r="D37" s="65"/>
      <c r="E37" s="34"/>
      <c r="F37" s="31"/>
      <c r="G37" s="31"/>
      <c r="H37" s="31"/>
      <c r="I37" s="31"/>
      <c r="J37" s="31"/>
      <c r="K37" s="35"/>
    </row>
    <row r="38" spans="1:13" x14ac:dyDescent="0.25">
      <c r="A38" s="623"/>
      <c r="B38" s="624"/>
      <c r="C38" s="29">
        <v>2016</v>
      </c>
      <c r="D38" s="65"/>
      <c r="E38" s="34"/>
      <c r="F38" s="31"/>
      <c r="G38" s="31"/>
      <c r="H38" s="31"/>
      <c r="I38" s="31"/>
      <c r="J38" s="31"/>
      <c r="K38" s="35"/>
    </row>
    <row r="39" spans="1:13" x14ac:dyDescent="0.25">
      <c r="A39" s="623"/>
      <c r="B39" s="624"/>
      <c r="C39" s="29">
        <v>2017</v>
      </c>
      <c r="D39" s="69"/>
      <c r="E39" s="39"/>
      <c r="F39" s="37"/>
      <c r="G39" s="37"/>
      <c r="H39" s="37"/>
      <c r="I39" s="37"/>
      <c r="J39" s="37"/>
      <c r="K39" s="40"/>
    </row>
    <row r="40" spans="1:13" x14ac:dyDescent="0.25">
      <c r="A40" s="623"/>
      <c r="B40" s="624"/>
      <c r="C40" s="29">
        <v>2018</v>
      </c>
      <c r="D40" s="65"/>
      <c r="E40" s="34"/>
      <c r="F40" s="31"/>
      <c r="G40" s="31"/>
      <c r="H40" s="31"/>
      <c r="I40" s="31"/>
      <c r="J40" s="31"/>
      <c r="K40" s="35"/>
    </row>
    <row r="41" spans="1:13" x14ac:dyDescent="0.25">
      <c r="A41" s="623"/>
      <c r="B41" s="624"/>
      <c r="C41" s="29">
        <v>2019</v>
      </c>
      <c r="D41" s="65"/>
      <c r="E41" s="34"/>
      <c r="F41" s="31"/>
      <c r="G41" s="31"/>
      <c r="H41" s="31"/>
      <c r="I41" s="31"/>
      <c r="J41" s="31"/>
      <c r="K41" s="35"/>
    </row>
    <row r="42" spans="1:13" ht="17.25" customHeight="1" x14ac:dyDescent="0.25">
      <c r="A42" s="623"/>
      <c r="B42" s="624"/>
      <c r="C42" s="29">
        <v>2020</v>
      </c>
      <c r="D42" s="65">
        <v>21</v>
      </c>
      <c r="E42" s="34">
        <v>3</v>
      </c>
      <c r="F42" s="31">
        <v>1</v>
      </c>
      <c r="G42" s="31">
        <v>2</v>
      </c>
      <c r="H42" s="31"/>
      <c r="I42" s="31"/>
      <c r="J42" s="31">
        <v>4</v>
      </c>
      <c r="K42" s="35">
        <f>9+2</f>
        <v>11</v>
      </c>
    </row>
    <row r="43" spans="1:13" ht="35.25" customHeight="1" thickBot="1" x14ac:dyDescent="0.3">
      <c r="A43" s="625"/>
      <c r="B43" s="626"/>
      <c r="C43" s="41" t="s">
        <v>13</v>
      </c>
      <c r="D43" s="70">
        <f>SUM(D36:D42)</f>
        <v>21</v>
      </c>
      <c r="E43" s="46">
        <f t="shared" ref="E43:J43" si="4">SUM(E36:E42)</f>
        <v>3</v>
      </c>
      <c r="F43" s="43">
        <f t="shared" si="4"/>
        <v>1</v>
      </c>
      <c r="G43" s="43">
        <f t="shared" si="4"/>
        <v>2</v>
      </c>
      <c r="H43" s="43">
        <f t="shared" si="4"/>
        <v>0</v>
      </c>
      <c r="I43" s="43">
        <f t="shared" si="4"/>
        <v>0</v>
      </c>
      <c r="J43" s="43">
        <f t="shared" si="4"/>
        <v>4</v>
      </c>
      <c r="K43" s="47">
        <f>SUM(K36:K42)</f>
        <v>11</v>
      </c>
    </row>
    <row r="44" spans="1:13" x14ac:dyDescent="0.25">
      <c r="B44" s="9"/>
    </row>
    <row r="45" spans="1:13" x14ac:dyDescent="0.25">
      <c r="B45" s="9"/>
    </row>
    <row r="46" spans="1:13" ht="21" x14ac:dyDescent="0.35">
      <c r="A46" s="71" t="s">
        <v>30</v>
      </c>
      <c r="B46" s="72"/>
      <c r="C46" s="71"/>
      <c r="D46" s="73"/>
      <c r="E46" s="73"/>
      <c r="F46" s="73"/>
      <c r="G46" s="73"/>
      <c r="H46" s="73"/>
      <c r="I46" s="73"/>
      <c r="J46" s="73"/>
      <c r="K46" s="73"/>
      <c r="L46" s="74"/>
      <c r="M46" s="74"/>
    </row>
    <row r="47" spans="1:13" ht="14.25" customHeight="1" thickBot="1" x14ac:dyDescent="0.3">
      <c r="A47" s="75"/>
      <c r="B47" s="76"/>
    </row>
    <row r="48" spans="1:13" ht="14.25" customHeight="1" x14ac:dyDescent="0.25">
      <c r="A48" s="676" t="s">
        <v>31</v>
      </c>
      <c r="B48" s="678" t="s">
        <v>32</v>
      </c>
      <c r="C48" s="680" t="s">
        <v>5</v>
      </c>
      <c r="D48" s="682" t="s">
        <v>33</v>
      </c>
      <c r="E48" s="77" t="s">
        <v>7</v>
      </c>
      <c r="F48" s="78"/>
      <c r="G48" s="78"/>
      <c r="H48" s="78"/>
      <c r="I48" s="78"/>
      <c r="J48" s="78"/>
      <c r="K48" s="79"/>
    </row>
    <row r="49" spans="1:14" s="10" customFormat="1" ht="117" customHeight="1" x14ac:dyDescent="0.25">
      <c r="A49" s="677"/>
      <c r="B49" s="679"/>
      <c r="C49" s="681"/>
      <c r="D49" s="683"/>
      <c r="E49" s="80" t="s">
        <v>14</v>
      </c>
      <c r="F49" s="81" t="s">
        <v>15</v>
      </c>
      <c r="G49" s="81" t="s">
        <v>16</v>
      </c>
      <c r="H49" s="82" t="s">
        <v>17</v>
      </c>
      <c r="I49" s="82" t="s">
        <v>28</v>
      </c>
      <c r="J49" s="83" t="s">
        <v>19</v>
      </c>
      <c r="K49" s="84" t="s">
        <v>20</v>
      </c>
    </row>
    <row r="50" spans="1:14" ht="15" customHeight="1" x14ac:dyDescent="0.25">
      <c r="A50" s="630" t="s">
        <v>21</v>
      </c>
      <c r="B50" s="646"/>
      <c r="C50" s="29">
        <v>2014</v>
      </c>
      <c r="D50" s="85"/>
      <c r="E50" s="34"/>
      <c r="F50" s="31"/>
      <c r="G50" s="31"/>
      <c r="H50" s="31"/>
      <c r="I50" s="31"/>
      <c r="J50" s="31"/>
      <c r="K50" s="35"/>
    </row>
    <row r="51" spans="1:14" x14ac:dyDescent="0.25">
      <c r="A51" s="630"/>
      <c r="B51" s="646"/>
      <c r="C51" s="29">
        <v>2015</v>
      </c>
      <c r="D51" s="85"/>
      <c r="E51" s="34"/>
      <c r="F51" s="31"/>
      <c r="G51" s="31"/>
      <c r="H51" s="31"/>
      <c r="I51" s="31"/>
      <c r="J51" s="31"/>
      <c r="K51" s="35"/>
    </row>
    <row r="52" spans="1:14" x14ac:dyDescent="0.25">
      <c r="A52" s="630"/>
      <c r="B52" s="646"/>
      <c r="C52" s="29">
        <v>2016</v>
      </c>
      <c r="D52" s="85"/>
      <c r="E52" s="34"/>
      <c r="F52" s="31"/>
      <c r="G52" s="31"/>
      <c r="H52" s="31"/>
      <c r="I52" s="31"/>
      <c r="J52" s="31"/>
      <c r="K52" s="35"/>
    </row>
    <row r="53" spans="1:14" x14ac:dyDescent="0.25">
      <c r="A53" s="630"/>
      <c r="B53" s="646"/>
      <c r="C53" s="29">
        <v>2017</v>
      </c>
      <c r="D53" s="86"/>
      <c r="E53" s="39"/>
      <c r="F53" s="37"/>
      <c r="G53" s="37"/>
      <c r="H53" s="37"/>
      <c r="I53" s="37"/>
      <c r="J53" s="37"/>
      <c r="K53" s="40"/>
    </row>
    <row r="54" spans="1:14" x14ac:dyDescent="0.25">
      <c r="A54" s="630"/>
      <c r="B54" s="646"/>
      <c r="C54" s="29">
        <v>2018</v>
      </c>
      <c r="D54" s="85"/>
      <c r="E54" s="34"/>
      <c r="F54" s="31"/>
      <c r="G54" s="31"/>
      <c r="H54" s="31"/>
      <c r="I54" s="31"/>
      <c r="J54" s="31"/>
      <c r="K54" s="35"/>
    </row>
    <row r="55" spans="1:14" x14ac:dyDescent="0.25">
      <c r="A55" s="630"/>
      <c r="B55" s="646"/>
      <c r="C55" s="29">
        <v>2019</v>
      </c>
      <c r="D55" s="85"/>
      <c r="E55" s="34"/>
      <c r="F55" s="31"/>
      <c r="G55" s="31"/>
      <c r="H55" s="31"/>
      <c r="I55" s="31"/>
      <c r="J55" s="31"/>
      <c r="K55" s="35"/>
    </row>
    <row r="56" spans="1:14" x14ac:dyDescent="0.25">
      <c r="A56" s="630"/>
      <c r="B56" s="646"/>
      <c r="C56" s="29">
        <v>2020</v>
      </c>
      <c r="D56" s="85"/>
      <c r="E56" s="34"/>
      <c r="F56" s="31"/>
      <c r="G56" s="31"/>
      <c r="H56" s="31"/>
      <c r="I56" s="31"/>
      <c r="J56" s="31"/>
      <c r="K56" s="35"/>
    </row>
    <row r="57" spans="1:14" ht="94.9" customHeight="1" thickBot="1" x14ac:dyDescent="0.3">
      <c r="A57" s="647"/>
      <c r="B57" s="648"/>
      <c r="C57" s="41" t="s">
        <v>13</v>
      </c>
      <c r="D57" s="87">
        <f t="shared" ref="D57:I57" si="5">SUM(D50:D56)</f>
        <v>0</v>
      </c>
      <c r="E57" s="46">
        <f t="shared" si="5"/>
        <v>0</v>
      </c>
      <c r="F57" s="43">
        <f t="shared" si="5"/>
        <v>0</v>
      </c>
      <c r="G57" s="43">
        <f t="shared" si="5"/>
        <v>0</v>
      </c>
      <c r="H57" s="43">
        <f t="shared" si="5"/>
        <v>0</v>
      </c>
      <c r="I57" s="43">
        <f t="shared" si="5"/>
        <v>0</v>
      </c>
      <c r="J57" s="43">
        <f>SUM(J50:J56)</f>
        <v>0</v>
      </c>
      <c r="K57" s="47">
        <f>SUM(K50:K56)</f>
        <v>0</v>
      </c>
    </row>
    <row r="58" spans="1:14" x14ac:dyDescent="0.25">
      <c r="B58" s="9"/>
    </row>
    <row r="59" spans="1:14" ht="21" x14ac:dyDescent="0.35">
      <c r="A59" s="88" t="s">
        <v>34</v>
      </c>
      <c r="B59" s="89"/>
      <c r="C59" s="88"/>
      <c r="D59" s="90"/>
      <c r="E59" s="90"/>
      <c r="F59" s="90"/>
      <c r="G59" s="90"/>
      <c r="H59" s="90"/>
      <c r="I59" s="90"/>
      <c r="J59" s="90"/>
      <c r="K59" s="90"/>
      <c r="L59" s="90"/>
      <c r="M59" s="10"/>
    </row>
    <row r="60" spans="1:14" ht="15" customHeight="1" thickBot="1" x14ac:dyDescent="0.4">
      <c r="A60" s="91"/>
      <c r="B60" s="76"/>
      <c r="M60" s="10"/>
    </row>
    <row r="61" spans="1:14" s="10" customFormat="1" x14ac:dyDescent="0.25">
      <c r="A61" s="665" t="s">
        <v>35</v>
      </c>
      <c r="B61" s="657" t="s">
        <v>36</v>
      </c>
      <c r="C61" s="666" t="s">
        <v>5</v>
      </c>
      <c r="D61" s="92"/>
      <c r="E61" s="93"/>
      <c r="F61" s="94" t="s">
        <v>37</v>
      </c>
      <c r="G61" s="95"/>
      <c r="H61" s="95"/>
      <c r="I61" s="95"/>
      <c r="J61" s="95"/>
      <c r="K61" s="95"/>
      <c r="L61" s="96"/>
      <c r="N61" s="97"/>
    </row>
    <row r="62" spans="1:14" s="10" customFormat="1" ht="90" customHeight="1" x14ac:dyDescent="0.25">
      <c r="A62" s="656"/>
      <c r="B62" s="658"/>
      <c r="C62" s="667"/>
      <c r="D62" s="98" t="s">
        <v>38</v>
      </c>
      <c r="E62" s="99" t="s">
        <v>39</v>
      </c>
      <c r="F62" s="100" t="s">
        <v>14</v>
      </c>
      <c r="G62" s="101" t="s">
        <v>15</v>
      </c>
      <c r="H62" s="101" t="s">
        <v>16</v>
      </c>
      <c r="I62" s="102" t="s">
        <v>17</v>
      </c>
      <c r="J62" s="102" t="s">
        <v>28</v>
      </c>
      <c r="K62" s="103" t="s">
        <v>19</v>
      </c>
      <c r="L62" s="104" t="s">
        <v>20</v>
      </c>
    </row>
    <row r="63" spans="1:14" x14ac:dyDescent="0.25">
      <c r="A63" s="630" t="s">
        <v>167</v>
      </c>
      <c r="B63" s="646"/>
      <c r="C63" s="29">
        <v>2014</v>
      </c>
      <c r="D63" s="30"/>
      <c r="E63" s="31"/>
      <c r="F63" s="34"/>
      <c r="G63" s="31"/>
      <c r="H63" s="31"/>
      <c r="I63" s="31"/>
      <c r="J63" s="31"/>
      <c r="K63" s="31"/>
      <c r="L63" s="35"/>
      <c r="M63" s="10"/>
    </row>
    <row r="64" spans="1:14" x14ac:dyDescent="0.25">
      <c r="A64" s="630"/>
      <c r="B64" s="646"/>
      <c r="C64" s="29">
        <v>2015</v>
      </c>
      <c r="D64" s="30"/>
      <c r="E64" s="31"/>
      <c r="F64" s="34"/>
      <c r="G64" s="31"/>
      <c r="H64" s="31"/>
      <c r="I64" s="31"/>
      <c r="J64" s="31"/>
      <c r="K64" s="31"/>
      <c r="L64" s="35"/>
      <c r="M64" s="10"/>
    </row>
    <row r="65" spans="1:13" x14ac:dyDescent="0.25">
      <c r="A65" s="630"/>
      <c r="B65" s="646"/>
      <c r="C65" s="29">
        <v>2016</v>
      </c>
      <c r="D65" s="30"/>
      <c r="E65" s="31"/>
      <c r="F65" s="34"/>
      <c r="G65" s="31"/>
      <c r="H65" s="31"/>
      <c r="I65" s="31"/>
      <c r="J65" s="31"/>
      <c r="K65" s="31"/>
      <c r="L65" s="35"/>
      <c r="M65" s="10"/>
    </row>
    <row r="66" spans="1:13" x14ac:dyDescent="0.25">
      <c r="A66" s="630"/>
      <c r="B66" s="646"/>
      <c r="C66" s="29">
        <v>2017</v>
      </c>
      <c r="D66" s="36"/>
      <c r="E66" s="37"/>
      <c r="F66" s="39"/>
      <c r="G66" s="37"/>
      <c r="H66" s="37"/>
      <c r="I66" s="37"/>
      <c r="J66" s="37"/>
      <c r="K66" s="37"/>
      <c r="L66" s="40"/>
      <c r="M66" s="10"/>
    </row>
    <row r="67" spans="1:13" x14ac:dyDescent="0.25">
      <c r="A67" s="630"/>
      <c r="B67" s="646"/>
      <c r="C67" s="29">
        <v>2018</v>
      </c>
      <c r="D67" s="30"/>
      <c r="E67" s="31"/>
      <c r="F67" s="34"/>
      <c r="G67" s="31"/>
      <c r="H67" s="31"/>
      <c r="I67" s="31"/>
      <c r="J67" s="31"/>
      <c r="K67" s="31"/>
      <c r="L67" s="35"/>
      <c r="M67" s="10"/>
    </row>
    <row r="68" spans="1:13" x14ac:dyDescent="0.25">
      <c r="A68" s="630"/>
      <c r="B68" s="646"/>
      <c r="C68" s="29">
        <v>2019</v>
      </c>
      <c r="D68" s="30"/>
      <c r="E68" s="31"/>
      <c r="F68" s="34"/>
      <c r="G68" s="31"/>
      <c r="H68" s="31"/>
      <c r="I68" s="31"/>
      <c r="J68" s="31"/>
      <c r="K68" s="31"/>
      <c r="L68" s="35"/>
      <c r="M68" s="10"/>
    </row>
    <row r="69" spans="1:13" x14ac:dyDescent="0.25">
      <c r="A69" s="630"/>
      <c r="B69" s="646"/>
      <c r="C69" s="29">
        <v>2020</v>
      </c>
      <c r="D69" s="30">
        <v>1</v>
      </c>
      <c r="E69" s="31">
        <v>6</v>
      </c>
      <c r="F69" s="34"/>
      <c r="G69" s="31"/>
      <c r="H69" s="31"/>
      <c r="I69" s="31"/>
      <c r="J69" s="31"/>
      <c r="K69" s="31"/>
      <c r="L69" s="35">
        <v>1</v>
      </c>
      <c r="M69" s="10"/>
    </row>
    <row r="70" spans="1:13" ht="33" customHeight="1" thickBot="1" x14ac:dyDescent="0.3">
      <c r="A70" s="647"/>
      <c r="B70" s="648"/>
      <c r="C70" s="41" t="s">
        <v>13</v>
      </c>
      <c r="D70" s="42">
        <f t="shared" ref="D70:K70" si="6">SUM(D63:D69)</f>
        <v>1</v>
      </c>
      <c r="E70" s="43">
        <f t="shared" si="6"/>
        <v>6</v>
      </c>
      <c r="F70" s="46">
        <f t="shared" si="6"/>
        <v>0</v>
      </c>
      <c r="G70" s="43">
        <f t="shared" si="6"/>
        <v>0</v>
      </c>
      <c r="H70" s="43">
        <f t="shared" si="6"/>
        <v>0</v>
      </c>
      <c r="I70" s="43">
        <f t="shared" si="6"/>
        <v>0</v>
      </c>
      <c r="J70" s="43">
        <f t="shared" si="6"/>
        <v>0</v>
      </c>
      <c r="K70" s="43">
        <f t="shared" si="6"/>
        <v>0</v>
      </c>
      <c r="L70" s="47">
        <f>SUM(L63:L69)</f>
        <v>1</v>
      </c>
      <c r="M70" s="10"/>
    </row>
    <row r="71" spans="1:13" ht="15.75" thickBot="1" x14ac:dyDescent="0.3">
      <c r="A71" s="105"/>
      <c r="B71" s="106"/>
      <c r="D71" s="48"/>
    </row>
    <row r="72" spans="1:13" s="10" customFormat="1" ht="18.95" customHeight="1" x14ac:dyDescent="0.25">
      <c r="A72" s="665" t="s">
        <v>40</v>
      </c>
      <c r="B72" s="657" t="s">
        <v>41</v>
      </c>
      <c r="C72" s="666" t="s">
        <v>5</v>
      </c>
      <c r="D72" s="663" t="s">
        <v>42</v>
      </c>
      <c r="E72" s="94" t="s">
        <v>43</v>
      </c>
      <c r="F72" s="95"/>
      <c r="G72" s="95"/>
      <c r="H72" s="95"/>
      <c r="I72" s="95"/>
      <c r="J72" s="95"/>
      <c r="K72" s="96"/>
      <c r="L72"/>
      <c r="M72" s="97"/>
    </row>
    <row r="73" spans="1:13" s="10" customFormat="1" ht="93.75" customHeight="1" x14ac:dyDescent="0.25">
      <c r="A73" s="656"/>
      <c r="B73" s="658"/>
      <c r="C73" s="667"/>
      <c r="D73" s="664"/>
      <c r="E73" s="100" t="s">
        <v>14</v>
      </c>
      <c r="F73" s="227" t="s">
        <v>15</v>
      </c>
      <c r="G73" s="101" t="s">
        <v>16</v>
      </c>
      <c r="H73" s="102" t="s">
        <v>17</v>
      </c>
      <c r="I73" s="102" t="s">
        <v>28</v>
      </c>
      <c r="J73" s="103" t="s">
        <v>19</v>
      </c>
      <c r="K73" s="104" t="s">
        <v>20</v>
      </c>
      <c r="L73"/>
    </row>
    <row r="74" spans="1:13" ht="15" customHeight="1" x14ac:dyDescent="0.25">
      <c r="A74" s="630" t="s">
        <v>21</v>
      </c>
      <c r="B74" s="646"/>
      <c r="C74" s="29">
        <v>2014</v>
      </c>
      <c r="D74" s="31"/>
      <c r="E74" s="34"/>
      <c r="F74" s="31"/>
      <c r="G74" s="31"/>
      <c r="H74" s="31"/>
      <c r="I74" s="31"/>
      <c r="J74" s="31"/>
      <c r="K74" s="35"/>
    </row>
    <row r="75" spans="1:13" x14ac:dyDescent="0.25">
      <c r="A75" s="630"/>
      <c r="B75" s="646"/>
      <c r="C75" s="29">
        <v>2015</v>
      </c>
      <c r="D75" s="31"/>
      <c r="E75" s="34"/>
      <c r="F75" s="31"/>
      <c r="G75" s="31"/>
      <c r="H75" s="31"/>
      <c r="I75" s="31"/>
      <c r="J75" s="31"/>
      <c r="K75" s="35"/>
    </row>
    <row r="76" spans="1:13" x14ac:dyDescent="0.25">
      <c r="A76" s="630"/>
      <c r="B76" s="646"/>
      <c r="C76" s="29">
        <v>2016</v>
      </c>
      <c r="D76" s="31"/>
      <c r="E76" s="34"/>
      <c r="F76" s="31"/>
      <c r="G76" s="31"/>
      <c r="H76" s="31"/>
      <c r="I76" s="31"/>
      <c r="J76" s="31"/>
      <c r="K76" s="35"/>
    </row>
    <row r="77" spans="1:13" x14ac:dyDescent="0.25">
      <c r="A77" s="630"/>
      <c r="B77" s="646"/>
      <c r="C77" s="29">
        <v>2017</v>
      </c>
      <c r="D77" s="37"/>
      <c r="E77" s="39"/>
      <c r="F77" s="37"/>
      <c r="G77" s="37"/>
      <c r="H77" s="37"/>
      <c r="I77" s="37"/>
      <c r="J77" s="37"/>
      <c r="K77" s="40"/>
    </row>
    <row r="78" spans="1:13" x14ac:dyDescent="0.25">
      <c r="A78" s="630"/>
      <c r="B78" s="646"/>
      <c r="C78" s="29">
        <v>2018</v>
      </c>
      <c r="D78" s="31"/>
      <c r="E78" s="34"/>
      <c r="F78" s="31"/>
      <c r="G78" s="31"/>
      <c r="H78" s="31"/>
      <c r="I78" s="31"/>
      <c r="J78" s="31"/>
      <c r="K78" s="35"/>
    </row>
    <row r="79" spans="1:13" x14ac:dyDescent="0.25">
      <c r="A79" s="630"/>
      <c r="B79" s="646"/>
      <c r="C79" s="29">
        <v>2019</v>
      </c>
      <c r="D79" s="31"/>
      <c r="E79" s="34"/>
      <c r="F79" s="31"/>
      <c r="G79" s="31"/>
      <c r="H79" s="31"/>
      <c r="I79" s="31"/>
      <c r="J79" s="31"/>
      <c r="K79" s="35"/>
    </row>
    <row r="80" spans="1:13" x14ac:dyDescent="0.25">
      <c r="A80" s="630"/>
      <c r="B80" s="646"/>
      <c r="C80" s="29">
        <v>2020</v>
      </c>
      <c r="D80" s="31"/>
      <c r="E80" s="34"/>
      <c r="F80" s="31"/>
      <c r="G80" s="31"/>
      <c r="H80" s="31"/>
      <c r="I80" s="31"/>
      <c r="J80" s="31"/>
      <c r="K80" s="35"/>
    </row>
    <row r="81" spans="1:14" ht="42" customHeight="1" thickBot="1" x14ac:dyDescent="0.3">
      <c r="A81" s="647"/>
      <c r="B81" s="648"/>
      <c r="C81" s="41" t="s">
        <v>13</v>
      </c>
      <c r="D81" s="43">
        <f t="shared" ref="D81:J81" si="7">SUM(D74:D80)</f>
        <v>0</v>
      </c>
      <c r="E81" s="46">
        <f t="shared" si="7"/>
        <v>0</v>
      </c>
      <c r="F81" s="43">
        <f t="shared" si="7"/>
        <v>0</v>
      </c>
      <c r="G81" s="43">
        <f t="shared" si="7"/>
        <v>0</v>
      </c>
      <c r="H81" s="43">
        <f t="shared" si="7"/>
        <v>0</v>
      </c>
      <c r="I81" s="43">
        <f t="shared" si="7"/>
        <v>0</v>
      </c>
      <c r="J81" s="43">
        <f t="shared" si="7"/>
        <v>0</v>
      </c>
      <c r="K81" s="47">
        <f>SUM(K74:K80)</f>
        <v>0</v>
      </c>
    </row>
    <row r="82" spans="1:14" ht="15" customHeight="1" thickBot="1" x14ac:dyDescent="0.4">
      <c r="A82" s="91"/>
      <c r="B82" s="76"/>
    </row>
    <row r="83" spans="1:14" ht="24.95" customHeight="1" x14ac:dyDescent="0.25">
      <c r="A83" s="665" t="s">
        <v>44</v>
      </c>
      <c r="B83" s="657" t="s">
        <v>41</v>
      </c>
      <c r="C83" s="666" t="s">
        <v>5</v>
      </c>
      <c r="D83" s="668" t="s">
        <v>45</v>
      </c>
      <c r="E83" s="94" t="s">
        <v>46</v>
      </c>
      <c r="F83" s="95"/>
      <c r="G83" s="95"/>
      <c r="H83" s="95"/>
      <c r="I83" s="95"/>
      <c r="J83" s="95"/>
      <c r="K83" s="96"/>
      <c r="L83" s="10"/>
    </row>
    <row r="84" spans="1:14" s="10" customFormat="1" ht="93.75" customHeight="1" x14ac:dyDescent="0.25">
      <c r="A84" s="656"/>
      <c r="B84" s="658"/>
      <c r="C84" s="667"/>
      <c r="D84" s="669"/>
      <c r="E84" s="100" t="s">
        <v>14</v>
      </c>
      <c r="F84" s="101" t="s">
        <v>15</v>
      </c>
      <c r="G84" s="101" t="s">
        <v>16</v>
      </c>
      <c r="H84" s="102" t="s">
        <v>17</v>
      </c>
      <c r="I84" s="102" t="s">
        <v>28</v>
      </c>
      <c r="J84" s="103" t="s">
        <v>19</v>
      </c>
      <c r="K84" s="104" t="s">
        <v>20</v>
      </c>
      <c r="L84"/>
    </row>
    <row r="85" spans="1:14" s="10" customFormat="1" ht="18" customHeight="1" x14ac:dyDescent="0.25">
      <c r="A85" s="630" t="s">
        <v>21</v>
      </c>
      <c r="B85" s="646"/>
      <c r="C85" s="29">
        <v>2014</v>
      </c>
      <c r="D85" s="31"/>
      <c r="E85" s="34"/>
      <c r="F85" s="31"/>
      <c r="G85" s="31"/>
      <c r="H85" s="31"/>
      <c r="I85" s="31"/>
      <c r="J85" s="31"/>
      <c r="K85" s="35"/>
      <c r="L85"/>
    </row>
    <row r="86" spans="1:14" ht="15.95" customHeight="1" x14ac:dyDescent="0.25">
      <c r="A86" s="630"/>
      <c r="B86" s="646"/>
      <c r="C86" s="29">
        <v>2015</v>
      </c>
      <c r="D86" s="31"/>
      <c r="E86" s="34"/>
      <c r="F86" s="31"/>
      <c r="G86" s="31"/>
      <c r="H86" s="31"/>
      <c r="I86" s="31"/>
      <c r="J86" s="31"/>
      <c r="K86" s="35"/>
    </row>
    <row r="87" spans="1:14" x14ac:dyDescent="0.25">
      <c r="A87" s="630"/>
      <c r="B87" s="646"/>
      <c r="C87" s="29">
        <v>2016</v>
      </c>
      <c r="D87" s="31"/>
      <c r="E87" s="34"/>
      <c r="F87" s="31"/>
      <c r="G87" s="31"/>
      <c r="H87" s="31"/>
      <c r="I87" s="31"/>
      <c r="J87" s="31"/>
      <c r="K87" s="35"/>
    </row>
    <row r="88" spans="1:14" x14ac:dyDescent="0.25">
      <c r="A88" s="630"/>
      <c r="B88" s="646"/>
      <c r="C88" s="29">
        <v>2017</v>
      </c>
      <c r="D88" s="37"/>
      <c r="E88" s="39"/>
      <c r="F88" s="37"/>
      <c r="G88" s="37"/>
      <c r="H88" s="37"/>
      <c r="I88" s="37"/>
      <c r="J88" s="37"/>
      <c r="K88" s="40"/>
    </row>
    <row r="89" spans="1:14" x14ac:dyDescent="0.25">
      <c r="A89" s="630"/>
      <c r="B89" s="646"/>
      <c r="C89" s="29">
        <v>2018</v>
      </c>
      <c r="D89" s="31"/>
      <c r="E89" s="34"/>
      <c r="F89" s="31"/>
      <c r="G89" s="31"/>
      <c r="H89" s="31"/>
      <c r="I89" s="31"/>
      <c r="J89" s="31"/>
      <c r="K89" s="35"/>
      <c r="L89" s="10"/>
    </row>
    <row r="90" spans="1:14" x14ac:dyDescent="0.25">
      <c r="A90" s="630"/>
      <c r="B90" s="646"/>
      <c r="C90" s="29">
        <v>2019</v>
      </c>
      <c r="D90" s="31"/>
      <c r="E90" s="34"/>
      <c r="F90" s="31"/>
      <c r="G90" s="31"/>
      <c r="H90" s="31"/>
      <c r="I90" s="31"/>
      <c r="J90" s="31"/>
      <c r="K90" s="35"/>
    </row>
    <row r="91" spans="1:14" x14ac:dyDescent="0.25">
      <c r="A91" s="630"/>
      <c r="B91" s="646"/>
      <c r="C91" s="29">
        <v>2020</v>
      </c>
      <c r="D91" s="31"/>
      <c r="E91" s="34"/>
      <c r="F91" s="31"/>
      <c r="G91" s="31"/>
      <c r="H91" s="31"/>
      <c r="I91" s="31"/>
      <c r="J91" s="31"/>
      <c r="K91" s="35"/>
    </row>
    <row r="92" spans="1:14" ht="18.95" customHeight="1" thickBot="1" x14ac:dyDescent="0.3">
      <c r="A92" s="647"/>
      <c r="B92" s="648"/>
      <c r="C92" s="41" t="s">
        <v>13</v>
      </c>
      <c r="D92" s="43">
        <f t="shared" ref="D92:J92" si="8">SUM(D85:D91)</f>
        <v>0</v>
      </c>
      <c r="E92" s="46">
        <f t="shared" si="8"/>
        <v>0</v>
      </c>
      <c r="F92" s="43">
        <f t="shared" si="8"/>
        <v>0</v>
      </c>
      <c r="G92" s="43">
        <f t="shared" si="8"/>
        <v>0</v>
      </c>
      <c r="H92" s="43">
        <f t="shared" si="8"/>
        <v>0</v>
      </c>
      <c r="I92" s="43">
        <f t="shared" si="8"/>
        <v>0</v>
      </c>
      <c r="J92" s="43">
        <f t="shared" si="8"/>
        <v>0</v>
      </c>
      <c r="K92" s="47">
        <f>SUM(K85:K91)</f>
        <v>0</v>
      </c>
    </row>
    <row r="93" spans="1:14" ht="18.75" customHeight="1" thickBot="1" x14ac:dyDescent="0.4">
      <c r="A93" s="91"/>
      <c r="B93" s="76"/>
    </row>
    <row r="94" spans="1:14" x14ac:dyDescent="0.25">
      <c r="A94" s="655" t="s">
        <v>47</v>
      </c>
      <c r="B94" s="657" t="s">
        <v>48</v>
      </c>
      <c r="C94" s="260" t="s">
        <v>5</v>
      </c>
      <c r="D94" s="108" t="s">
        <v>49</v>
      </c>
      <c r="E94" s="109"/>
      <c r="F94" s="109"/>
      <c r="G94" s="110"/>
      <c r="H94" s="10"/>
      <c r="I94" s="10"/>
      <c r="J94" s="10"/>
      <c r="K94" s="10"/>
    </row>
    <row r="95" spans="1:14" ht="64.5" x14ac:dyDescent="0.25">
      <c r="A95" s="656"/>
      <c r="B95" s="658"/>
      <c r="C95" s="261"/>
      <c r="D95" s="98" t="s">
        <v>50</v>
      </c>
      <c r="E95" s="99" t="s">
        <v>51</v>
      </c>
      <c r="F95" s="99" t="s">
        <v>52</v>
      </c>
      <c r="G95" s="112" t="s">
        <v>13</v>
      </c>
      <c r="H95" s="10"/>
      <c r="I95" s="10"/>
      <c r="J95" s="10"/>
      <c r="K95" s="10"/>
      <c r="L95" s="10"/>
      <c r="M95" s="10"/>
      <c r="N95" s="10"/>
    </row>
    <row r="96" spans="1:14" s="10" customFormat="1" ht="26.25" customHeight="1" x14ac:dyDescent="0.25">
      <c r="A96" s="630" t="s">
        <v>21</v>
      </c>
      <c r="B96" s="646"/>
      <c r="C96" s="29">
        <v>2015</v>
      </c>
      <c r="D96" s="30"/>
      <c r="E96" s="31"/>
      <c r="F96" s="31"/>
      <c r="G96" s="33">
        <f t="shared" ref="G96:G101" si="9">SUM(D96:F96)</f>
        <v>0</v>
      </c>
      <c r="H96"/>
      <c r="I96"/>
      <c r="J96"/>
      <c r="K96"/>
    </row>
    <row r="97" spans="1:14" s="10" customFormat="1" ht="16.5" customHeight="1" x14ac:dyDescent="0.25">
      <c r="A97" s="630"/>
      <c r="B97" s="646"/>
      <c r="C97" s="29">
        <v>2016</v>
      </c>
      <c r="D97" s="30"/>
      <c r="E97" s="31"/>
      <c r="F97" s="31"/>
      <c r="G97" s="33">
        <f t="shared" si="9"/>
        <v>0</v>
      </c>
      <c r="H97"/>
      <c r="I97"/>
      <c r="J97"/>
      <c r="K97"/>
      <c r="L97"/>
      <c r="M97"/>
      <c r="N97"/>
    </row>
    <row r="98" spans="1:14" x14ac:dyDescent="0.25">
      <c r="A98" s="630"/>
      <c r="B98" s="646"/>
      <c r="C98" s="29">
        <v>2017</v>
      </c>
      <c r="D98" s="36"/>
      <c r="E98" s="37"/>
      <c r="F98" s="37"/>
      <c r="G98" s="33">
        <f t="shared" si="9"/>
        <v>0</v>
      </c>
    </row>
    <row r="99" spans="1:14" x14ac:dyDescent="0.25">
      <c r="A99" s="630"/>
      <c r="B99" s="646"/>
      <c r="C99" s="29">
        <v>2018</v>
      </c>
      <c r="D99" s="30"/>
      <c r="E99" s="31"/>
      <c r="F99" s="31"/>
      <c r="G99" s="33">
        <f t="shared" si="9"/>
        <v>0</v>
      </c>
    </row>
    <row r="100" spans="1:14" x14ac:dyDescent="0.25">
      <c r="A100" s="630"/>
      <c r="B100" s="646"/>
      <c r="C100" s="29">
        <v>2019</v>
      </c>
      <c r="D100" s="30"/>
      <c r="E100" s="31"/>
      <c r="F100" s="31"/>
      <c r="G100" s="33">
        <f t="shared" si="9"/>
        <v>0</v>
      </c>
    </row>
    <row r="101" spans="1:14" x14ac:dyDescent="0.25">
      <c r="A101" s="630"/>
      <c r="B101" s="646"/>
      <c r="C101" s="29">
        <v>2020</v>
      </c>
      <c r="D101" s="30">
        <v>59</v>
      </c>
      <c r="E101" s="31"/>
      <c r="F101" s="31"/>
      <c r="G101" s="33">
        <f t="shared" si="9"/>
        <v>59</v>
      </c>
    </row>
    <row r="102" spans="1:14" ht="15.75" thickBot="1" x14ac:dyDescent="0.3">
      <c r="A102" s="647"/>
      <c r="B102" s="648"/>
      <c r="C102" s="41" t="s">
        <v>13</v>
      </c>
      <c r="D102" s="42">
        <f>SUM(D96:D101)</f>
        <v>59</v>
      </c>
      <c r="E102" s="43">
        <f>SUM(E96:E101)</f>
        <v>0</v>
      </c>
      <c r="F102" s="43">
        <f>SUM(F96:F101)</f>
        <v>0</v>
      </c>
      <c r="G102" s="113">
        <f>SUM(G95:G101)</f>
        <v>59</v>
      </c>
    </row>
    <row r="103" spans="1:14" x14ac:dyDescent="0.25">
      <c r="A103" s="106"/>
      <c r="B103" s="114"/>
      <c r="C103" s="48"/>
      <c r="D103" s="48"/>
      <c r="J103" s="75"/>
    </row>
    <row r="104" spans="1:14" ht="21" x14ac:dyDescent="0.35">
      <c r="A104" s="115" t="s">
        <v>53</v>
      </c>
      <c r="B104" s="116"/>
      <c r="C104" s="115"/>
      <c r="D104" s="117"/>
      <c r="E104" s="117"/>
      <c r="F104" s="117"/>
      <c r="G104" s="117"/>
      <c r="H104" s="117"/>
      <c r="I104" s="117"/>
      <c r="J104" s="117"/>
      <c r="K104" s="117"/>
      <c r="L104" s="117"/>
    </row>
    <row r="105" spans="1:14" ht="15.75" thickBot="1" x14ac:dyDescent="0.3">
      <c r="B105" s="9"/>
    </row>
    <row r="106" spans="1:14" s="10" customFormat="1" ht="47.25" customHeight="1" x14ac:dyDescent="0.25">
      <c r="A106" s="659" t="s">
        <v>54</v>
      </c>
      <c r="B106" s="661" t="s">
        <v>55</v>
      </c>
      <c r="C106" s="644" t="s">
        <v>5</v>
      </c>
      <c r="D106" s="118" t="s">
        <v>56</v>
      </c>
      <c r="E106" s="118"/>
      <c r="F106" s="119"/>
      <c r="G106" s="119"/>
      <c r="H106" s="120" t="s">
        <v>57</v>
      </c>
      <c r="I106" s="118"/>
      <c r="J106" s="121"/>
    </row>
    <row r="107" spans="1:14" s="10" customFormat="1" ht="87.75" customHeight="1" x14ac:dyDescent="0.25">
      <c r="A107" s="660"/>
      <c r="B107" s="662"/>
      <c r="C107" s="645"/>
      <c r="D107" s="122" t="s">
        <v>58</v>
      </c>
      <c r="E107" s="123" t="s">
        <v>59</v>
      </c>
      <c r="F107" s="124" t="s">
        <v>60</v>
      </c>
      <c r="G107" s="125" t="s">
        <v>61</v>
      </c>
      <c r="H107" s="122" t="s">
        <v>62</v>
      </c>
      <c r="I107" s="123" t="s">
        <v>63</v>
      </c>
      <c r="J107" s="126" t="s">
        <v>64</v>
      </c>
    </row>
    <row r="108" spans="1:14" x14ac:dyDescent="0.25">
      <c r="A108" s="630" t="s">
        <v>21</v>
      </c>
      <c r="B108" s="646"/>
      <c r="C108" s="127">
        <v>2014</v>
      </c>
      <c r="D108" s="30"/>
      <c r="E108" s="31"/>
      <c r="F108" s="128"/>
      <c r="G108" s="129">
        <f>SUM(D108:F108)</f>
        <v>0</v>
      </c>
      <c r="H108" s="30"/>
      <c r="I108" s="31"/>
      <c r="J108" s="35"/>
    </row>
    <row r="109" spans="1:14" x14ac:dyDescent="0.25">
      <c r="A109" s="630"/>
      <c r="B109" s="646"/>
      <c r="C109" s="127">
        <v>2015</v>
      </c>
      <c r="D109" s="30"/>
      <c r="E109" s="31"/>
      <c r="F109" s="128"/>
      <c r="G109" s="129">
        <f t="shared" ref="G109:G114" si="10">SUM(D109:F109)</f>
        <v>0</v>
      </c>
      <c r="H109" s="30"/>
      <c r="I109" s="31"/>
      <c r="J109" s="35"/>
    </row>
    <row r="110" spans="1:14" x14ac:dyDescent="0.25">
      <c r="A110" s="630"/>
      <c r="B110" s="646"/>
      <c r="C110" s="127">
        <v>2016</v>
      </c>
      <c r="D110" s="30"/>
      <c r="E110" s="31"/>
      <c r="F110" s="128"/>
      <c r="G110" s="129">
        <f t="shared" si="10"/>
        <v>0</v>
      </c>
      <c r="H110" s="30"/>
      <c r="I110" s="31"/>
      <c r="J110" s="35"/>
    </row>
    <row r="111" spans="1:14" x14ac:dyDescent="0.25">
      <c r="A111" s="630"/>
      <c r="B111" s="646"/>
      <c r="C111" s="127">
        <v>2017</v>
      </c>
      <c r="D111" s="36"/>
      <c r="E111" s="37"/>
      <c r="F111" s="130"/>
      <c r="G111" s="129">
        <f t="shared" si="10"/>
        <v>0</v>
      </c>
      <c r="H111" s="131"/>
      <c r="I111" s="132"/>
      <c r="J111" s="133"/>
    </row>
    <row r="112" spans="1:14" x14ac:dyDescent="0.25">
      <c r="A112" s="630"/>
      <c r="B112" s="646"/>
      <c r="C112" s="127">
        <v>2018</v>
      </c>
      <c r="D112" s="30"/>
      <c r="E112" s="31"/>
      <c r="F112" s="128"/>
      <c r="G112" s="129">
        <f t="shared" si="10"/>
        <v>0</v>
      </c>
      <c r="H112" s="30"/>
      <c r="I112" s="31"/>
      <c r="J112" s="35"/>
    </row>
    <row r="113" spans="1:19" x14ac:dyDescent="0.25">
      <c r="A113" s="630"/>
      <c r="B113" s="646"/>
      <c r="C113" s="127">
        <v>2019</v>
      </c>
      <c r="D113" s="30"/>
      <c r="E113" s="31"/>
      <c r="F113" s="128"/>
      <c r="G113" s="129">
        <f t="shared" si="10"/>
        <v>0</v>
      </c>
      <c r="H113" s="30"/>
      <c r="I113" s="31"/>
      <c r="J113" s="35"/>
    </row>
    <row r="114" spans="1:19" x14ac:dyDescent="0.25">
      <c r="A114" s="630"/>
      <c r="B114" s="646"/>
      <c r="C114" s="127">
        <v>2020</v>
      </c>
      <c r="D114" s="30"/>
      <c r="E114" s="31"/>
      <c r="F114" s="128"/>
      <c r="G114" s="129">
        <f t="shared" si="10"/>
        <v>0</v>
      </c>
      <c r="H114" s="30"/>
      <c r="I114" s="31"/>
      <c r="J114" s="35"/>
    </row>
    <row r="115" spans="1:19" ht="30.6" customHeight="1" thickBot="1" x14ac:dyDescent="0.3">
      <c r="A115" s="647"/>
      <c r="B115" s="648"/>
      <c r="C115" s="134" t="s">
        <v>13</v>
      </c>
      <c r="D115" s="42">
        <f t="shared" ref="D115:J115" si="11">SUM(D108:D114)</f>
        <v>0</v>
      </c>
      <c r="E115" s="43">
        <f t="shared" si="11"/>
        <v>0</v>
      </c>
      <c r="F115" s="135">
        <f t="shared" si="11"/>
        <v>0</v>
      </c>
      <c r="G115" s="135">
        <f t="shared" si="11"/>
        <v>0</v>
      </c>
      <c r="H115" s="42">
        <f t="shared" si="11"/>
        <v>0</v>
      </c>
      <c r="I115" s="43">
        <f t="shared" si="11"/>
        <v>0</v>
      </c>
      <c r="J115" s="136">
        <f t="shared" si="11"/>
        <v>0</v>
      </c>
    </row>
    <row r="116" spans="1:19" ht="17.100000000000001" customHeight="1" thickBot="1" x14ac:dyDescent="0.3">
      <c r="A116" s="137"/>
      <c r="B116" s="114"/>
      <c r="C116" s="138"/>
      <c r="D116" s="139"/>
      <c r="H116" s="140"/>
      <c r="K116" s="75"/>
    </row>
    <row r="117" spans="1:19" s="10" customFormat="1" ht="78" customHeight="1" x14ac:dyDescent="0.3">
      <c r="A117" s="141" t="s">
        <v>65</v>
      </c>
      <c r="B117" s="262" t="s">
        <v>36</v>
      </c>
      <c r="C117" s="143" t="s">
        <v>5</v>
      </c>
      <c r="D117" s="144" t="s">
        <v>66</v>
      </c>
      <c r="E117" s="145" t="s">
        <v>67</v>
      </c>
      <c r="F117" s="145" t="s">
        <v>68</v>
      </c>
      <c r="G117" s="145" t="s">
        <v>69</v>
      </c>
      <c r="H117" s="145" t="s">
        <v>70</v>
      </c>
      <c r="I117" s="146" t="s">
        <v>71</v>
      </c>
      <c r="J117" s="147" t="s">
        <v>72</v>
      </c>
      <c r="K117" s="147" t="s">
        <v>73</v>
      </c>
    </row>
    <row r="118" spans="1:19" x14ac:dyDescent="0.25">
      <c r="A118" s="630" t="s">
        <v>21</v>
      </c>
      <c r="B118" s="646"/>
      <c r="C118" s="29">
        <v>2014</v>
      </c>
      <c r="D118" s="34"/>
      <c r="E118" s="31"/>
      <c r="F118" s="31"/>
      <c r="G118" s="31"/>
      <c r="H118" s="31"/>
      <c r="I118" s="35"/>
      <c r="J118" s="148">
        <f t="shared" ref="J118:K124" si="12">D118+F118+H118</f>
        <v>0</v>
      </c>
      <c r="K118" s="148">
        <f t="shared" si="12"/>
        <v>0</v>
      </c>
    </row>
    <row r="119" spans="1:19" x14ac:dyDescent="0.25">
      <c r="A119" s="630"/>
      <c r="B119" s="646"/>
      <c r="C119" s="29">
        <v>2015</v>
      </c>
      <c r="D119" s="34"/>
      <c r="E119" s="31"/>
      <c r="F119" s="31"/>
      <c r="G119" s="31"/>
      <c r="H119" s="31"/>
      <c r="I119" s="35"/>
      <c r="J119" s="148">
        <f t="shared" si="12"/>
        <v>0</v>
      </c>
      <c r="K119" s="148">
        <f t="shared" si="12"/>
        <v>0</v>
      </c>
    </row>
    <row r="120" spans="1:19" x14ac:dyDescent="0.25">
      <c r="A120" s="630"/>
      <c r="B120" s="646"/>
      <c r="C120" s="29">
        <v>2016</v>
      </c>
      <c r="D120" s="34"/>
      <c r="E120" s="31"/>
      <c r="F120" s="31"/>
      <c r="G120" s="31"/>
      <c r="H120" s="31"/>
      <c r="I120" s="35"/>
      <c r="J120" s="148">
        <f t="shared" si="12"/>
        <v>0</v>
      </c>
      <c r="K120" s="148">
        <f t="shared" si="12"/>
        <v>0</v>
      </c>
    </row>
    <row r="121" spans="1:19" x14ac:dyDescent="0.25">
      <c r="A121" s="630"/>
      <c r="B121" s="646"/>
      <c r="C121" s="29">
        <v>2017</v>
      </c>
      <c r="D121" s="39"/>
      <c r="E121" s="37"/>
      <c r="F121" s="37"/>
      <c r="G121" s="37"/>
      <c r="H121" s="37"/>
      <c r="I121" s="40"/>
      <c r="J121" s="148">
        <f t="shared" si="12"/>
        <v>0</v>
      </c>
      <c r="K121" s="148">
        <f t="shared" si="12"/>
        <v>0</v>
      </c>
    </row>
    <row r="122" spans="1:19" x14ac:dyDescent="0.25">
      <c r="A122" s="630"/>
      <c r="B122" s="646"/>
      <c r="C122" s="29">
        <v>2018</v>
      </c>
      <c r="D122" s="34"/>
      <c r="E122" s="31"/>
      <c r="F122" s="31"/>
      <c r="G122" s="31"/>
      <c r="H122" s="31"/>
      <c r="I122" s="35"/>
      <c r="J122" s="148">
        <f t="shared" si="12"/>
        <v>0</v>
      </c>
      <c r="K122" s="148">
        <f t="shared" si="12"/>
        <v>0</v>
      </c>
    </row>
    <row r="123" spans="1:19" x14ac:dyDescent="0.25">
      <c r="A123" s="630"/>
      <c r="B123" s="646"/>
      <c r="C123" s="29">
        <v>2019</v>
      </c>
      <c r="D123" s="34"/>
      <c r="E123" s="31"/>
      <c r="F123" s="31"/>
      <c r="G123" s="31"/>
      <c r="H123" s="31"/>
      <c r="I123" s="35"/>
      <c r="J123" s="148">
        <f t="shared" si="12"/>
        <v>0</v>
      </c>
      <c r="K123" s="148">
        <f t="shared" si="12"/>
        <v>0</v>
      </c>
    </row>
    <row r="124" spans="1:19" x14ac:dyDescent="0.25">
      <c r="A124" s="630"/>
      <c r="B124" s="646"/>
      <c r="C124" s="29">
        <v>2020</v>
      </c>
      <c r="D124" s="34"/>
      <c r="E124" s="31"/>
      <c r="F124" s="31"/>
      <c r="G124" s="31"/>
      <c r="H124" s="31"/>
      <c r="I124" s="35"/>
      <c r="J124" s="148">
        <f t="shared" si="12"/>
        <v>0</v>
      </c>
      <c r="K124" s="148">
        <f t="shared" si="12"/>
        <v>0</v>
      </c>
    </row>
    <row r="125" spans="1:19" ht="51" customHeight="1" thickBot="1" x14ac:dyDescent="0.3">
      <c r="A125" s="647"/>
      <c r="B125" s="648"/>
      <c r="C125" s="41" t="s">
        <v>13</v>
      </c>
      <c r="D125" s="43">
        <f t="shared" ref="D125" si="13">SUM(D118:D124)</f>
        <v>0</v>
      </c>
      <c r="E125" s="43">
        <f>SUM(E118:E124)</f>
        <v>0</v>
      </c>
      <c r="F125" s="43">
        <f t="shared" ref="F125:I125" si="14">SUM(F118:F124)</f>
        <v>0</v>
      </c>
      <c r="G125" s="43">
        <f t="shared" si="14"/>
        <v>0</v>
      </c>
      <c r="H125" s="43">
        <f t="shared" si="14"/>
        <v>0</v>
      </c>
      <c r="I125" s="43">
        <f t="shared" si="14"/>
        <v>0</v>
      </c>
      <c r="J125" s="47">
        <f>SUM(J118:J124)</f>
        <v>0</v>
      </c>
      <c r="K125" s="47">
        <f>SUM(K118:K124)</f>
        <v>0</v>
      </c>
    </row>
    <row r="126" spans="1:19" ht="18.95" customHeight="1" x14ac:dyDescent="0.25">
      <c r="A126" s="149"/>
      <c r="B126" s="114"/>
      <c r="C126" s="48"/>
      <c r="D126" s="48"/>
      <c r="S126" s="75"/>
    </row>
    <row r="127" spans="1:19" ht="21" x14ac:dyDescent="0.35">
      <c r="A127" s="150" t="s">
        <v>74</v>
      </c>
      <c r="B127" s="151"/>
      <c r="C127" s="150"/>
      <c r="D127" s="152"/>
      <c r="E127" s="152"/>
      <c r="F127" s="152"/>
      <c r="G127" s="152"/>
      <c r="H127" s="152"/>
      <c r="I127" s="152"/>
      <c r="J127" s="152"/>
      <c r="K127" s="152"/>
      <c r="L127" s="152"/>
      <c r="M127" s="152"/>
      <c r="N127" s="152"/>
      <c r="O127" s="152"/>
    </row>
    <row r="128" spans="1:19" ht="21.75" thickBot="1" x14ac:dyDescent="0.4">
      <c r="A128" s="91"/>
      <c r="B128" s="76"/>
    </row>
    <row r="129" spans="1:15" s="10" customFormat="1" ht="27" customHeight="1" x14ac:dyDescent="0.25">
      <c r="A129" s="649" t="s">
        <v>75</v>
      </c>
      <c r="B129" s="651" t="s">
        <v>36</v>
      </c>
      <c r="C129" s="653" t="s">
        <v>76</v>
      </c>
      <c r="D129" s="153" t="s">
        <v>77</v>
      </c>
      <c r="E129" s="154"/>
      <c r="F129" s="154"/>
      <c r="G129" s="155"/>
      <c r="H129" s="156"/>
      <c r="I129" s="627" t="s">
        <v>7</v>
      </c>
      <c r="J129" s="628"/>
      <c r="K129" s="628"/>
      <c r="L129" s="628"/>
      <c r="M129" s="628"/>
      <c r="N129" s="628"/>
      <c r="O129" s="629"/>
    </row>
    <row r="130" spans="1:15" s="10" customFormat="1" ht="110.25" customHeight="1" x14ac:dyDescent="0.25">
      <c r="A130" s="650"/>
      <c r="B130" s="652"/>
      <c r="C130" s="654"/>
      <c r="D130" s="157" t="s">
        <v>78</v>
      </c>
      <c r="E130" s="158" t="s">
        <v>79</v>
      </c>
      <c r="F130" s="158" t="s">
        <v>80</v>
      </c>
      <c r="G130" s="159" t="s">
        <v>81</v>
      </c>
      <c r="H130" s="160" t="s">
        <v>82</v>
      </c>
      <c r="I130" s="161" t="s">
        <v>14</v>
      </c>
      <c r="J130" s="161" t="s">
        <v>15</v>
      </c>
      <c r="K130" s="158" t="s">
        <v>16</v>
      </c>
      <c r="L130" s="157" t="s">
        <v>17</v>
      </c>
      <c r="M130" s="157" t="s">
        <v>28</v>
      </c>
      <c r="N130" s="158" t="s">
        <v>19</v>
      </c>
      <c r="O130" s="162" t="s">
        <v>20</v>
      </c>
    </row>
    <row r="131" spans="1:15" ht="15" customHeight="1" x14ac:dyDescent="0.25">
      <c r="A131" s="632" t="s">
        <v>168</v>
      </c>
      <c r="B131" s="631"/>
      <c r="C131" s="29">
        <v>2014</v>
      </c>
      <c r="D131" s="30"/>
      <c r="E131" s="31"/>
      <c r="F131" s="31"/>
      <c r="G131" s="129">
        <f>SUM(D131:F131)</f>
        <v>0</v>
      </c>
      <c r="H131" s="85"/>
      <c r="I131" s="34"/>
      <c r="J131" s="31"/>
      <c r="K131" s="31"/>
      <c r="L131" s="31"/>
      <c r="M131" s="31"/>
      <c r="N131" s="31"/>
      <c r="O131" s="35"/>
    </row>
    <row r="132" spans="1:15" x14ac:dyDescent="0.25">
      <c r="A132" s="632"/>
      <c r="B132" s="631"/>
      <c r="C132" s="29">
        <v>2015</v>
      </c>
      <c r="D132" s="30"/>
      <c r="E132" s="31"/>
      <c r="F132" s="31"/>
      <c r="G132" s="129">
        <f t="shared" ref="G132:G137" si="15">SUM(D132:F132)</f>
        <v>0</v>
      </c>
      <c r="H132" s="85"/>
      <c r="I132" s="34"/>
      <c r="J132" s="31"/>
      <c r="K132" s="31"/>
      <c r="L132" s="31"/>
      <c r="M132" s="31"/>
      <c r="N132" s="31"/>
      <c r="O132" s="35"/>
    </row>
    <row r="133" spans="1:15" x14ac:dyDescent="0.25">
      <c r="A133" s="632"/>
      <c r="B133" s="631"/>
      <c r="C133" s="29">
        <v>2016</v>
      </c>
      <c r="D133" s="30"/>
      <c r="E133" s="31"/>
      <c r="F133" s="31"/>
      <c r="G133" s="129">
        <f t="shared" si="15"/>
        <v>0</v>
      </c>
      <c r="H133" s="85"/>
      <c r="I133" s="34"/>
      <c r="J133" s="31"/>
      <c r="K133" s="31"/>
      <c r="L133" s="31"/>
      <c r="M133" s="31"/>
      <c r="N133" s="31"/>
      <c r="O133" s="35"/>
    </row>
    <row r="134" spans="1:15" x14ac:dyDescent="0.25">
      <c r="A134" s="632"/>
      <c r="B134" s="631"/>
      <c r="C134" s="29">
        <v>2017</v>
      </c>
      <c r="D134" s="36"/>
      <c r="E134" s="37"/>
      <c r="F134" s="37"/>
      <c r="G134" s="129">
        <f t="shared" si="15"/>
        <v>0</v>
      </c>
      <c r="H134" s="85"/>
      <c r="I134" s="39"/>
      <c r="J134" s="37"/>
      <c r="K134" s="37"/>
      <c r="L134" s="37"/>
      <c r="M134" s="37"/>
      <c r="N134" s="37"/>
      <c r="O134" s="40"/>
    </row>
    <row r="135" spans="1:15" x14ac:dyDescent="0.25">
      <c r="A135" s="632"/>
      <c r="B135" s="631"/>
      <c r="C135" s="29">
        <v>2018</v>
      </c>
      <c r="D135" s="30"/>
      <c r="E135" s="31"/>
      <c r="F135" s="31"/>
      <c r="G135" s="129">
        <f t="shared" si="15"/>
        <v>0</v>
      </c>
      <c r="H135" s="85"/>
      <c r="I135" s="34"/>
      <c r="J135" s="31"/>
      <c r="K135" s="31"/>
      <c r="L135" s="31"/>
      <c r="M135" s="31"/>
      <c r="N135" s="31"/>
      <c r="O135" s="35"/>
    </row>
    <row r="136" spans="1:15" x14ac:dyDescent="0.25">
      <c r="A136" s="632"/>
      <c r="B136" s="631"/>
      <c r="C136" s="29">
        <v>2019</v>
      </c>
      <c r="D136" s="30"/>
      <c r="E136" s="31"/>
      <c r="F136" s="31"/>
      <c r="G136" s="129">
        <f t="shared" si="15"/>
        <v>0</v>
      </c>
      <c r="H136" s="85"/>
      <c r="I136" s="34"/>
      <c r="J136" s="31"/>
      <c r="K136" s="31"/>
      <c r="L136" s="31"/>
      <c r="M136" s="31"/>
      <c r="N136" s="31"/>
      <c r="O136" s="35"/>
    </row>
    <row r="137" spans="1:15" x14ac:dyDescent="0.25">
      <c r="A137" s="632"/>
      <c r="B137" s="631"/>
      <c r="C137" s="29">
        <v>2020</v>
      </c>
      <c r="D137" s="30">
        <v>36</v>
      </c>
      <c r="E137" s="31">
        <v>9</v>
      </c>
      <c r="F137" s="31">
        <v>2</v>
      </c>
      <c r="G137" s="129">
        <f t="shared" si="15"/>
        <v>47</v>
      </c>
      <c r="H137" s="85">
        <v>54</v>
      </c>
      <c r="I137" s="34">
        <v>1</v>
      </c>
      <c r="J137" s="31">
        <v>16</v>
      </c>
      <c r="K137" s="31"/>
      <c r="L137" s="31"/>
      <c r="M137" s="31"/>
      <c r="N137" s="31">
        <v>30</v>
      </c>
      <c r="O137" s="35"/>
    </row>
    <row r="138" spans="1:15" ht="15.95" customHeight="1" thickBot="1" x14ac:dyDescent="0.3">
      <c r="A138" s="633"/>
      <c r="B138" s="634"/>
      <c r="C138" s="41" t="s">
        <v>13</v>
      </c>
      <c r="D138" s="42">
        <f>SUM(D131:D137)</f>
        <v>36</v>
      </c>
      <c r="E138" s="43">
        <f>SUM(E131:E137)</f>
        <v>9</v>
      </c>
      <c r="F138" s="43">
        <f>SUM(F131:F137)</f>
        <v>2</v>
      </c>
      <c r="G138" s="135">
        <f t="shared" ref="G138:O138" si="16">SUM(G131:G137)</f>
        <v>47</v>
      </c>
      <c r="H138" s="163">
        <f t="shared" si="16"/>
        <v>54</v>
      </c>
      <c r="I138" s="46">
        <f t="shared" si="16"/>
        <v>1</v>
      </c>
      <c r="J138" s="43">
        <f t="shared" si="16"/>
        <v>16</v>
      </c>
      <c r="K138" s="43">
        <f t="shared" si="16"/>
        <v>0</v>
      </c>
      <c r="L138" s="43">
        <f t="shared" si="16"/>
        <v>0</v>
      </c>
      <c r="M138" s="43">
        <f t="shared" si="16"/>
        <v>0</v>
      </c>
      <c r="N138" s="43">
        <f t="shared" si="16"/>
        <v>30</v>
      </c>
      <c r="O138" s="47">
        <f t="shared" si="16"/>
        <v>0</v>
      </c>
    </row>
    <row r="139" spans="1:15" ht="15.75" thickBot="1" x14ac:dyDescent="0.3">
      <c r="B139" s="9"/>
    </row>
    <row r="140" spans="1:15" ht="19.5" customHeight="1" x14ac:dyDescent="0.25">
      <c r="A140" s="635" t="s">
        <v>83</v>
      </c>
      <c r="B140" s="637" t="s">
        <v>84</v>
      </c>
      <c r="C140" s="639" t="s">
        <v>5</v>
      </c>
      <c r="D140" s="639" t="s">
        <v>77</v>
      </c>
      <c r="E140" s="639"/>
      <c r="F140" s="639"/>
      <c r="G140" s="641"/>
      <c r="H140" s="642" t="s">
        <v>85</v>
      </c>
      <c r="I140" s="639"/>
      <c r="J140" s="639"/>
      <c r="K140" s="639"/>
      <c r="L140" s="643"/>
    </row>
    <row r="141" spans="1:15" ht="102.75" x14ac:dyDescent="0.25">
      <c r="A141" s="636"/>
      <c r="B141" s="638"/>
      <c r="C141" s="640"/>
      <c r="D141" s="164" t="s">
        <v>86</v>
      </c>
      <c r="E141" s="165" t="s">
        <v>87</v>
      </c>
      <c r="F141" s="164" t="s">
        <v>88</v>
      </c>
      <c r="G141" s="166" t="s">
        <v>89</v>
      </c>
      <c r="H141" s="167" t="s">
        <v>90</v>
      </c>
      <c r="I141" s="164" t="s">
        <v>91</v>
      </c>
      <c r="J141" s="164" t="s">
        <v>92</v>
      </c>
      <c r="K141" s="164" t="s">
        <v>93</v>
      </c>
      <c r="L141" s="168" t="s">
        <v>94</v>
      </c>
    </row>
    <row r="142" spans="1:15" ht="15" customHeight="1" x14ac:dyDescent="0.25">
      <c r="A142" s="709" t="s">
        <v>169</v>
      </c>
      <c r="B142" s="710"/>
      <c r="C142" s="169">
        <v>2014</v>
      </c>
      <c r="D142" s="170"/>
      <c r="E142" s="67"/>
      <c r="F142" s="67"/>
      <c r="G142" s="171">
        <f>SUM(D142:F142)</f>
        <v>0</v>
      </c>
      <c r="H142" s="66"/>
      <c r="I142" s="67"/>
      <c r="J142" s="67"/>
      <c r="K142" s="67"/>
      <c r="L142" s="68"/>
    </row>
    <row r="143" spans="1:15" x14ac:dyDescent="0.25">
      <c r="A143" s="630"/>
      <c r="B143" s="646"/>
      <c r="C143" s="29">
        <v>2015</v>
      </c>
      <c r="D143" s="30"/>
      <c r="E143" s="31"/>
      <c r="F143" s="31"/>
      <c r="G143" s="171">
        <f t="shared" ref="G143:G148" si="17">SUM(D143:F143)</f>
        <v>0</v>
      </c>
      <c r="H143" s="34"/>
      <c r="I143" s="31"/>
      <c r="J143" s="31"/>
      <c r="K143" s="31"/>
      <c r="L143" s="35"/>
    </row>
    <row r="144" spans="1:15" x14ac:dyDescent="0.25">
      <c r="A144" s="630"/>
      <c r="B144" s="646"/>
      <c r="C144" s="29">
        <v>2016</v>
      </c>
      <c r="D144" s="30"/>
      <c r="E144" s="31"/>
      <c r="F144" s="31"/>
      <c r="G144" s="171">
        <f t="shared" si="17"/>
        <v>0</v>
      </c>
      <c r="H144" s="34"/>
      <c r="I144" s="31"/>
      <c r="J144" s="31"/>
      <c r="K144" s="31"/>
      <c r="L144" s="35"/>
    </row>
    <row r="145" spans="1:12" x14ac:dyDescent="0.25">
      <c r="A145" s="630"/>
      <c r="B145" s="646"/>
      <c r="C145" s="29">
        <v>2017</v>
      </c>
      <c r="D145" s="36"/>
      <c r="E145" s="37"/>
      <c r="F145" s="37"/>
      <c r="G145" s="171">
        <f t="shared" si="17"/>
        <v>0</v>
      </c>
      <c r="H145" s="39"/>
      <c r="I145" s="37"/>
      <c r="J145" s="37"/>
      <c r="K145" s="37"/>
      <c r="L145" s="40"/>
    </row>
    <row r="146" spans="1:12" x14ac:dyDescent="0.25">
      <c r="A146" s="630"/>
      <c r="B146" s="646"/>
      <c r="C146" s="29">
        <v>2018</v>
      </c>
      <c r="D146" s="30"/>
      <c r="E146" s="31"/>
      <c r="F146" s="31"/>
      <c r="G146" s="171">
        <f t="shared" si="17"/>
        <v>0</v>
      </c>
      <c r="H146" s="34"/>
      <c r="I146" s="31"/>
      <c r="J146" s="31"/>
      <c r="K146" s="31"/>
      <c r="L146" s="35"/>
    </row>
    <row r="147" spans="1:12" x14ac:dyDescent="0.25">
      <c r="A147" s="630"/>
      <c r="B147" s="646"/>
      <c r="C147" s="29">
        <v>2019</v>
      </c>
      <c r="D147" s="30"/>
      <c r="E147" s="31"/>
      <c r="F147" s="31"/>
      <c r="G147" s="171">
        <f t="shared" si="17"/>
        <v>0</v>
      </c>
      <c r="H147" s="34"/>
      <c r="I147" s="31"/>
      <c r="J147" s="31"/>
      <c r="K147" s="31"/>
      <c r="L147" s="35"/>
    </row>
    <row r="148" spans="1:12" x14ac:dyDescent="0.25">
      <c r="A148" s="630"/>
      <c r="B148" s="646"/>
      <c r="C148" s="29">
        <v>2020</v>
      </c>
      <c r="D148" s="30">
        <v>542</v>
      </c>
      <c r="E148" s="31">
        <v>295</v>
      </c>
      <c r="F148" s="31">
        <v>157</v>
      </c>
      <c r="G148" s="171">
        <f t="shared" si="17"/>
        <v>994</v>
      </c>
      <c r="H148" s="34"/>
      <c r="I148" s="31">
        <v>22</v>
      </c>
      <c r="J148" s="31">
        <v>8</v>
      </c>
      <c r="K148" s="31">
        <v>964</v>
      </c>
      <c r="L148" s="35"/>
    </row>
    <row r="149" spans="1:12" ht="15.75" thickBot="1" x14ac:dyDescent="0.3">
      <c r="A149" s="647"/>
      <c r="B149" s="648"/>
      <c r="C149" s="41" t="s">
        <v>13</v>
      </c>
      <c r="D149" s="42">
        <f t="shared" ref="D149:L149" si="18">SUM(D142:D148)</f>
        <v>542</v>
      </c>
      <c r="E149" s="43">
        <f t="shared" si="18"/>
        <v>295</v>
      </c>
      <c r="F149" s="43">
        <f t="shared" si="18"/>
        <v>157</v>
      </c>
      <c r="G149" s="45">
        <f t="shared" si="18"/>
        <v>994</v>
      </c>
      <c r="H149" s="46">
        <f t="shared" si="18"/>
        <v>0</v>
      </c>
      <c r="I149" s="43">
        <f t="shared" si="18"/>
        <v>22</v>
      </c>
      <c r="J149" s="43">
        <f t="shared" si="18"/>
        <v>8</v>
      </c>
      <c r="K149" s="43">
        <f t="shared" si="18"/>
        <v>964</v>
      </c>
      <c r="L149" s="47">
        <f t="shared" si="18"/>
        <v>0</v>
      </c>
    </row>
    <row r="150" spans="1:12" x14ac:dyDescent="0.25">
      <c r="B150" s="9"/>
    </row>
    <row r="151" spans="1:12" x14ac:dyDescent="0.25">
      <c r="B151" s="9"/>
    </row>
    <row r="152" spans="1:12" ht="21" x14ac:dyDescent="0.35">
      <c r="A152" s="172" t="s">
        <v>95</v>
      </c>
      <c r="B152" s="55"/>
      <c r="C152" s="54"/>
      <c r="D152" s="56"/>
      <c r="E152" s="56"/>
      <c r="F152" s="56"/>
      <c r="G152" s="56"/>
      <c r="H152" s="56"/>
      <c r="I152" s="56"/>
      <c r="J152" s="56"/>
      <c r="K152" s="56"/>
      <c r="L152" s="56"/>
    </row>
    <row r="153" spans="1:12" ht="15.75" thickBot="1" x14ac:dyDescent="0.3">
      <c r="A153" s="75"/>
      <c r="B153" s="76"/>
    </row>
    <row r="154" spans="1:12" s="10" customFormat="1" ht="65.25" x14ac:dyDescent="0.3">
      <c r="A154" s="173" t="s">
        <v>96</v>
      </c>
      <c r="B154" s="174" t="s">
        <v>97</v>
      </c>
      <c r="C154" s="175" t="s">
        <v>98</v>
      </c>
      <c r="D154" s="176" t="s">
        <v>99</v>
      </c>
      <c r="E154" s="177" t="s">
        <v>100</v>
      </c>
      <c r="F154" s="177" t="s">
        <v>101</v>
      </c>
      <c r="G154" s="178" t="s">
        <v>102</v>
      </c>
    </row>
    <row r="155" spans="1:12" ht="15" customHeight="1" x14ac:dyDescent="0.25">
      <c r="A155" s="623" t="s">
        <v>21</v>
      </c>
      <c r="B155" s="624"/>
      <c r="C155" s="29">
        <v>2014</v>
      </c>
      <c r="D155" s="30"/>
      <c r="E155" s="31"/>
      <c r="F155" s="31"/>
      <c r="G155" s="35"/>
    </row>
    <row r="156" spans="1:12" x14ac:dyDescent="0.25">
      <c r="A156" s="623"/>
      <c r="B156" s="624"/>
      <c r="C156" s="29">
        <v>2015</v>
      </c>
      <c r="D156" s="30"/>
      <c r="E156" s="31"/>
      <c r="F156" s="31"/>
      <c r="G156" s="35"/>
    </row>
    <row r="157" spans="1:12" x14ac:dyDescent="0.25">
      <c r="A157" s="623"/>
      <c r="B157" s="624"/>
      <c r="C157" s="29">
        <v>2016</v>
      </c>
      <c r="D157" s="30"/>
      <c r="E157" s="31"/>
      <c r="F157" s="31"/>
      <c r="G157" s="35"/>
    </row>
    <row r="158" spans="1:12" x14ac:dyDescent="0.25">
      <c r="A158" s="623"/>
      <c r="B158" s="624"/>
      <c r="C158" s="29">
        <v>2017</v>
      </c>
      <c r="D158" s="36"/>
      <c r="E158" s="37"/>
      <c r="F158" s="37"/>
      <c r="G158" s="40"/>
    </row>
    <row r="159" spans="1:12" x14ac:dyDescent="0.25">
      <c r="A159" s="623"/>
      <c r="B159" s="624"/>
      <c r="C159" s="29">
        <v>2018</v>
      </c>
      <c r="D159" s="30"/>
      <c r="E159" s="31"/>
      <c r="F159" s="31"/>
      <c r="G159" s="35"/>
    </row>
    <row r="160" spans="1:12" x14ac:dyDescent="0.25">
      <c r="A160" s="623"/>
      <c r="B160" s="624"/>
      <c r="C160" s="29">
        <v>2019</v>
      </c>
      <c r="D160" s="30"/>
      <c r="E160" s="31"/>
      <c r="F160" s="31"/>
      <c r="G160" s="35"/>
    </row>
    <row r="161" spans="1:9" x14ac:dyDescent="0.25">
      <c r="A161" s="623"/>
      <c r="B161" s="624"/>
      <c r="C161" s="29">
        <v>2020</v>
      </c>
      <c r="D161" s="179"/>
      <c r="E161" s="180"/>
      <c r="F161" s="180"/>
      <c r="G161" s="181"/>
    </row>
    <row r="162" spans="1:9" ht="15.75" thickBot="1" x14ac:dyDescent="0.3">
      <c r="A162" s="625"/>
      <c r="B162" s="626"/>
      <c r="C162" s="41" t="s">
        <v>13</v>
      </c>
      <c r="D162" s="42">
        <f>SUM(D155:D161)</f>
        <v>0</v>
      </c>
      <c r="E162" s="42">
        <f t="shared" ref="E162:G162" si="19">SUM(E155:E161)</f>
        <v>0</v>
      </c>
      <c r="F162" s="42">
        <f t="shared" si="19"/>
        <v>0</v>
      </c>
      <c r="G162" s="47">
        <f t="shared" si="19"/>
        <v>0</v>
      </c>
    </row>
    <row r="163" spans="1:9" x14ac:dyDescent="0.25">
      <c r="B163" s="9"/>
    </row>
    <row r="164" spans="1:9" ht="15.75" thickBot="1" x14ac:dyDescent="0.3">
      <c r="B164" s="9"/>
    </row>
    <row r="165" spans="1:9" ht="18.75" x14ac:dyDescent="0.3">
      <c r="A165" s="182" t="s">
        <v>103</v>
      </c>
      <c r="B165" s="183" t="s">
        <v>104</v>
      </c>
      <c r="C165" s="184">
        <v>2014</v>
      </c>
      <c r="D165" s="184">
        <v>2015</v>
      </c>
      <c r="E165" s="184">
        <v>2016</v>
      </c>
      <c r="F165" s="184">
        <v>2017</v>
      </c>
      <c r="G165" s="184">
        <v>2018</v>
      </c>
      <c r="H165" s="184">
        <v>2019</v>
      </c>
      <c r="I165" s="185">
        <v>2020</v>
      </c>
    </row>
    <row r="166" spans="1:9" ht="14.1" customHeight="1" x14ac:dyDescent="0.25">
      <c r="A166" s="186" t="s">
        <v>105</v>
      </c>
      <c r="B166" s="187"/>
      <c r="C166" s="188">
        <f>SUM(C167:C169)</f>
        <v>0</v>
      </c>
      <c r="D166" s="188">
        <f t="shared" ref="D166:I166" si="20">SUM(D167:D169)</f>
        <v>0</v>
      </c>
      <c r="E166" s="188">
        <f t="shared" si="20"/>
        <v>0</v>
      </c>
      <c r="F166" s="188">
        <f t="shared" si="20"/>
        <v>0</v>
      </c>
      <c r="G166" s="188">
        <f t="shared" si="20"/>
        <v>0</v>
      </c>
      <c r="H166" s="188">
        <f t="shared" si="20"/>
        <v>0</v>
      </c>
      <c r="I166" s="189">
        <f t="shared" si="20"/>
        <v>1692950.35</v>
      </c>
    </row>
    <row r="167" spans="1:9" ht="15.75" x14ac:dyDescent="0.25">
      <c r="A167" s="190" t="s">
        <v>106</v>
      </c>
      <c r="B167" s="191"/>
      <c r="C167" s="65"/>
      <c r="D167" s="65"/>
      <c r="E167" s="65"/>
      <c r="F167" s="69"/>
      <c r="G167" s="65"/>
      <c r="H167" s="65"/>
      <c r="I167" s="193">
        <v>394126.47</v>
      </c>
    </row>
    <row r="168" spans="1:9" ht="15.75" x14ac:dyDescent="0.25">
      <c r="A168" s="190" t="s">
        <v>107</v>
      </c>
      <c r="B168" s="191"/>
      <c r="C168" s="65"/>
      <c r="D168" s="65"/>
      <c r="E168" s="65"/>
      <c r="F168" s="69"/>
      <c r="G168" s="65"/>
      <c r="H168" s="65"/>
      <c r="I168" s="193">
        <v>344682.14</v>
      </c>
    </row>
    <row r="169" spans="1:9" ht="15.75" x14ac:dyDescent="0.25">
      <c r="A169" s="190" t="s">
        <v>108</v>
      </c>
      <c r="B169" s="191"/>
      <c r="C169" s="65"/>
      <c r="D169" s="65"/>
      <c r="E169" s="65"/>
      <c r="F169" s="69"/>
      <c r="G169" s="65"/>
      <c r="H169" s="65"/>
      <c r="I169" s="193">
        <v>954141.74</v>
      </c>
    </row>
    <row r="170" spans="1:9" ht="86.25" customHeight="1" x14ac:dyDescent="0.25">
      <c r="A170" s="186" t="s">
        <v>109</v>
      </c>
      <c r="B170" s="191" t="s">
        <v>170</v>
      </c>
      <c r="C170" s="65"/>
      <c r="D170" s="65"/>
      <c r="E170" s="65"/>
      <c r="F170" s="69"/>
      <c r="G170" s="65"/>
      <c r="H170" s="65"/>
      <c r="I170" s="193">
        <v>868673.17</v>
      </c>
    </row>
    <row r="171" spans="1:9" ht="16.5" thickBot="1" x14ac:dyDescent="0.3">
      <c r="A171" s="195" t="s">
        <v>110</v>
      </c>
      <c r="B171" s="196"/>
      <c r="C171" s="197">
        <f t="shared" ref="C171:I171" si="21">C166+C170</f>
        <v>0</v>
      </c>
      <c r="D171" s="197">
        <f t="shared" si="21"/>
        <v>0</v>
      </c>
      <c r="E171" s="197">
        <f t="shared" si="21"/>
        <v>0</v>
      </c>
      <c r="F171" s="197">
        <f t="shared" si="21"/>
        <v>0</v>
      </c>
      <c r="G171" s="197">
        <f t="shared" si="21"/>
        <v>0</v>
      </c>
      <c r="H171" s="197">
        <f t="shared" si="21"/>
        <v>0</v>
      </c>
      <c r="I171" s="47">
        <f t="shared" si="21"/>
        <v>2561623.52</v>
      </c>
    </row>
  </sheetData>
  <mergeCells count="49">
    <mergeCell ref="A142:B149"/>
    <mergeCell ref="A155:B162"/>
    <mergeCell ref="I129:O129"/>
    <mergeCell ref="A131:B138"/>
    <mergeCell ref="A140:A141"/>
    <mergeCell ref="B140:B141"/>
    <mergeCell ref="C140:C141"/>
    <mergeCell ref="D140:G140"/>
    <mergeCell ref="H140:L140"/>
    <mergeCell ref="C106:C107"/>
    <mergeCell ref="A108:B115"/>
    <mergeCell ref="A118:B125"/>
    <mergeCell ref="A129:A130"/>
    <mergeCell ref="B129:B130"/>
    <mergeCell ref="C129:C130"/>
    <mergeCell ref="A85:B92"/>
    <mergeCell ref="A94:A95"/>
    <mergeCell ref="B94:B95"/>
    <mergeCell ref="A96:B102"/>
    <mergeCell ref="A106:A107"/>
    <mergeCell ref="B106:B107"/>
    <mergeCell ref="D72:D73"/>
    <mergeCell ref="A74:B81"/>
    <mergeCell ref="A83:A84"/>
    <mergeCell ref="B83:B84"/>
    <mergeCell ref="C83:C84"/>
    <mergeCell ref="D83:D84"/>
    <mergeCell ref="A72:A73"/>
    <mergeCell ref="B72:B73"/>
    <mergeCell ref="C72:C73"/>
    <mergeCell ref="A50:B57"/>
    <mergeCell ref="A61:A62"/>
    <mergeCell ref="B61:B62"/>
    <mergeCell ref="C61:C62"/>
    <mergeCell ref="A63:B70"/>
    <mergeCell ref="D34:D35"/>
    <mergeCell ref="A36:B43"/>
    <mergeCell ref="A48:A49"/>
    <mergeCell ref="B48:B49"/>
    <mergeCell ref="C48:C49"/>
    <mergeCell ref="D48:D49"/>
    <mergeCell ref="A34:A35"/>
    <mergeCell ref="B34:B35"/>
    <mergeCell ref="C34:C35"/>
    <mergeCell ref="B10:B11"/>
    <mergeCell ref="C10:C11"/>
    <mergeCell ref="A12:B19"/>
    <mergeCell ref="C21:C22"/>
    <mergeCell ref="A23:B3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171"/>
  <sheetViews>
    <sheetView topLeftCell="B1" workbookViewId="0">
      <selection activeCell="H148" sqref="H148:L148"/>
    </sheetView>
  </sheetViews>
  <sheetFormatPr defaultColWidth="8.85546875" defaultRowHeight="15" x14ac:dyDescent="0.25"/>
  <cols>
    <col min="1" max="1" width="87.28515625" customWidth="1"/>
    <col min="2" max="2" width="29.42578125" customWidth="1"/>
    <col min="3" max="3" width="15.7109375" customWidth="1"/>
    <col min="4" max="4" width="16.140625" customWidth="1"/>
    <col min="5" max="5" width="15.28515625" customWidth="1"/>
    <col min="6" max="6" width="18.42578125" customWidth="1"/>
    <col min="7" max="7" width="15.85546875" customWidth="1"/>
    <col min="8" max="8" width="16" customWidth="1"/>
    <col min="9" max="9" width="16.42578125" customWidth="1"/>
    <col min="10" max="10" width="17" customWidth="1"/>
    <col min="11" max="11" width="16.85546875" customWidth="1"/>
    <col min="12" max="12" width="17" customWidth="1"/>
    <col min="13" max="13" width="15.42578125" customWidth="1"/>
    <col min="14" max="14" width="14.85546875" customWidth="1"/>
    <col min="15" max="15" width="13.140625" customWidth="1"/>
    <col min="16" max="17" width="11.85546875" customWidth="1"/>
    <col min="18" max="18" width="12" customWidth="1"/>
  </cols>
  <sheetData>
    <row r="1" spans="1:17" s="1" customFormat="1" ht="31.5" x14ac:dyDescent="0.5">
      <c r="A1" s="1" t="s">
        <v>0</v>
      </c>
    </row>
    <row r="2" spans="1:17" s="2" customFormat="1" ht="15.75" x14ac:dyDescent="0.25"/>
    <row r="3" spans="1:17" s="2" customFormat="1" ht="15.75" x14ac:dyDescent="0.25">
      <c r="A3" s="3" t="s">
        <v>1</v>
      </c>
    </row>
    <row r="4" spans="1:17" s="2" customFormat="1" ht="15.75" x14ac:dyDescent="0.25">
      <c r="A4" s="4" t="s">
        <v>171</v>
      </c>
    </row>
    <row r="5" spans="1:17" s="2" customFormat="1" ht="15.75" x14ac:dyDescent="0.25">
      <c r="A5" s="5" t="s">
        <v>172</v>
      </c>
    </row>
    <row r="6" spans="1:17" s="2" customFormat="1" ht="15.75" x14ac:dyDescent="0.25"/>
    <row r="8" spans="1:17" ht="21" x14ac:dyDescent="0.35">
      <c r="A8" s="6" t="s">
        <v>3</v>
      </c>
      <c r="B8" s="7"/>
      <c r="C8" s="8"/>
      <c r="D8" s="8"/>
      <c r="E8" s="8"/>
      <c r="F8" s="8"/>
      <c r="G8" s="8"/>
      <c r="H8" s="8"/>
      <c r="I8" s="8"/>
      <c r="J8" s="8"/>
      <c r="K8" s="8"/>
      <c r="L8" s="8"/>
      <c r="M8" s="8"/>
      <c r="N8" s="8"/>
      <c r="O8" s="8"/>
    </row>
    <row r="9" spans="1:17" ht="15.75" thickBot="1" x14ac:dyDescent="0.3">
      <c r="B9" s="9"/>
      <c r="O9" s="10"/>
      <c r="P9" s="10"/>
    </row>
    <row r="10" spans="1:17" s="10" customFormat="1" ht="18.75" x14ac:dyDescent="0.3">
      <c r="A10" s="11"/>
      <c r="B10" s="690" t="s">
        <v>4</v>
      </c>
      <c r="C10" s="692" t="s">
        <v>5</v>
      </c>
      <c r="D10" s="12"/>
      <c r="E10" s="13"/>
      <c r="F10" s="14" t="s">
        <v>6</v>
      </c>
      <c r="G10" s="15"/>
      <c r="H10" s="16"/>
      <c r="I10" s="17" t="s">
        <v>7</v>
      </c>
      <c r="J10" s="13"/>
      <c r="K10" s="13"/>
      <c r="L10" s="13"/>
      <c r="M10" s="13"/>
      <c r="N10" s="13"/>
      <c r="O10" s="18"/>
    </row>
    <row r="11" spans="1:17" s="10" customFormat="1" ht="103.5" x14ac:dyDescent="0.3">
      <c r="A11" s="19" t="s">
        <v>8</v>
      </c>
      <c r="B11" s="691"/>
      <c r="C11" s="693"/>
      <c r="D11" s="20" t="s">
        <v>9</v>
      </c>
      <c r="E11" s="21" t="s">
        <v>10</v>
      </c>
      <c r="F11" s="22" t="s">
        <v>11</v>
      </c>
      <c r="G11" s="23" t="s">
        <v>12</v>
      </c>
      <c r="H11" s="24" t="s">
        <v>13</v>
      </c>
      <c r="I11" s="25" t="s">
        <v>14</v>
      </c>
      <c r="J11" s="26" t="s">
        <v>15</v>
      </c>
      <c r="K11" s="26" t="s">
        <v>16</v>
      </c>
      <c r="L11" s="27" t="s">
        <v>17</v>
      </c>
      <c r="M11" s="27" t="s">
        <v>18</v>
      </c>
      <c r="N11" s="27" t="s">
        <v>19</v>
      </c>
      <c r="O11" s="28" t="s">
        <v>20</v>
      </c>
    </row>
    <row r="12" spans="1:17" x14ac:dyDescent="0.25">
      <c r="A12" s="630" t="s">
        <v>173</v>
      </c>
      <c r="B12" s="646"/>
      <c r="C12" s="29">
        <v>2014</v>
      </c>
      <c r="D12" s="30"/>
      <c r="E12" s="31"/>
      <c r="F12" s="31"/>
      <c r="G12" s="32"/>
      <c r="H12" s="33">
        <f>SUM(D12:G12)</f>
        <v>0</v>
      </c>
      <c r="I12" s="34"/>
      <c r="J12" s="31"/>
      <c r="K12" s="31"/>
      <c r="L12" s="31"/>
      <c r="M12" s="31"/>
      <c r="N12" s="31"/>
      <c r="O12" s="35"/>
      <c r="P12" s="10"/>
      <c r="Q12" s="10"/>
    </row>
    <row r="13" spans="1:17" x14ac:dyDescent="0.25">
      <c r="A13" s="630"/>
      <c r="B13" s="646"/>
      <c r="C13" s="29">
        <v>2015</v>
      </c>
      <c r="D13" s="30"/>
      <c r="E13" s="31"/>
      <c r="F13" s="31"/>
      <c r="G13" s="32"/>
      <c r="H13" s="33">
        <f t="shared" ref="H13:H18" si="0">SUM(D13:G13)</f>
        <v>0</v>
      </c>
      <c r="I13" s="34"/>
      <c r="J13" s="31"/>
      <c r="K13" s="31"/>
      <c r="L13" s="31"/>
      <c r="M13" s="31"/>
      <c r="N13" s="31"/>
      <c r="O13" s="35"/>
      <c r="P13" s="10"/>
      <c r="Q13" s="10"/>
    </row>
    <row r="14" spans="1:17" x14ac:dyDescent="0.25">
      <c r="A14" s="630"/>
      <c r="B14" s="646"/>
      <c r="C14" s="29">
        <v>2016</v>
      </c>
      <c r="D14" s="30"/>
      <c r="E14" s="31"/>
      <c r="F14" s="31"/>
      <c r="G14" s="32"/>
      <c r="H14" s="33">
        <f t="shared" si="0"/>
        <v>0</v>
      </c>
      <c r="I14" s="34"/>
      <c r="J14" s="31"/>
      <c r="K14" s="31"/>
      <c r="L14" s="31"/>
      <c r="M14" s="31"/>
      <c r="N14" s="31"/>
      <c r="O14" s="35"/>
      <c r="P14" s="10"/>
      <c r="Q14" s="10"/>
    </row>
    <row r="15" spans="1:17" x14ac:dyDescent="0.25">
      <c r="A15" s="630"/>
      <c r="B15" s="646"/>
      <c r="C15" s="29">
        <v>2017</v>
      </c>
      <c r="D15" s="36"/>
      <c r="E15" s="37"/>
      <c r="F15" s="37"/>
      <c r="G15" s="38"/>
      <c r="H15" s="33">
        <f t="shared" si="0"/>
        <v>0</v>
      </c>
      <c r="I15" s="39"/>
      <c r="J15" s="37"/>
      <c r="K15" s="37"/>
      <c r="L15" s="37"/>
      <c r="M15" s="37"/>
      <c r="N15" s="37"/>
      <c r="O15" s="40"/>
      <c r="P15" s="10"/>
      <c r="Q15" s="10"/>
    </row>
    <row r="16" spans="1:17" x14ac:dyDescent="0.25">
      <c r="A16" s="630"/>
      <c r="B16" s="646"/>
      <c r="C16" s="29">
        <v>2018</v>
      </c>
      <c r="D16" s="30"/>
      <c r="E16" s="31"/>
      <c r="F16" s="31"/>
      <c r="G16" s="32"/>
      <c r="H16" s="33">
        <f t="shared" si="0"/>
        <v>0</v>
      </c>
      <c r="I16" s="34"/>
      <c r="J16" s="31"/>
      <c r="K16" s="31"/>
      <c r="L16" s="31"/>
      <c r="M16" s="31"/>
      <c r="N16" s="31"/>
      <c r="O16" s="35"/>
      <c r="P16" s="10"/>
      <c r="Q16" s="10"/>
    </row>
    <row r="17" spans="1:17" x14ac:dyDescent="0.25">
      <c r="A17" s="630"/>
      <c r="B17" s="646"/>
      <c r="C17" s="29">
        <v>2019</v>
      </c>
      <c r="D17" s="30"/>
      <c r="E17" s="31"/>
      <c r="F17" s="31"/>
      <c r="G17" s="32"/>
      <c r="H17" s="33">
        <f t="shared" si="0"/>
        <v>0</v>
      </c>
      <c r="I17" s="34"/>
      <c r="J17" s="31"/>
      <c r="K17" s="31"/>
      <c r="L17" s="31"/>
      <c r="M17" s="31"/>
      <c r="N17" s="31"/>
      <c r="O17" s="35"/>
      <c r="P17" s="10"/>
      <c r="Q17" s="10"/>
    </row>
    <row r="18" spans="1:17" x14ac:dyDescent="0.25">
      <c r="A18" s="630"/>
      <c r="B18" s="646"/>
      <c r="C18" s="287">
        <v>2020</v>
      </c>
      <c r="D18" s="30">
        <v>42</v>
      </c>
      <c r="E18" s="31">
        <v>0</v>
      </c>
      <c r="F18" s="31">
        <v>0</v>
      </c>
      <c r="G18" s="32">
        <v>4</v>
      </c>
      <c r="H18" s="33">
        <f t="shared" si="0"/>
        <v>46</v>
      </c>
      <c r="I18" s="34">
        <v>14</v>
      </c>
      <c r="J18" s="31">
        <v>0</v>
      </c>
      <c r="K18" s="31">
        <v>8</v>
      </c>
      <c r="L18" s="31">
        <v>0</v>
      </c>
      <c r="M18" s="31">
        <v>0</v>
      </c>
      <c r="N18" s="31">
        <v>7</v>
      </c>
      <c r="O18" s="35">
        <v>17</v>
      </c>
      <c r="P18" s="10"/>
      <c r="Q18" s="10"/>
    </row>
    <row r="19" spans="1:17" ht="15.75" thickBot="1" x14ac:dyDescent="0.3">
      <c r="A19" s="647"/>
      <c r="B19" s="648"/>
      <c r="C19" s="41" t="s">
        <v>13</v>
      </c>
      <c r="D19" s="42">
        <f>SUM(D12:D18)</f>
        <v>42</v>
      </c>
      <c r="E19" s="43">
        <f>SUM(E12:E18)</f>
        <v>0</v>
      </c>
      <c r="F19" s="43">
        <f>SUM(F12:F18)</f>
        <v>0</v>
      </c>
      <c r="G19" s="44">
        <f>SUM(G12:G18)</f>
        <v>4</v>
      </c>
      <c r="H19" s="45">
        <f>SUM(D19:G19)</f>
        <v>46</v>
      </c>
      <c r="I19" s="43">
        <f t="shared" ref="I19:O19" si="1">SUM(I12:I18)</f>
        <v>14</v>
      </c>
      <c r="J19" s="46">
        <f t="shared" si="1"/>
        <v>0</v>
      </c>
      <c r="K19" s="43">
        <f t="shared" si="1"/>
        <v>8</v>
      </c>
      <c r="L19" s="43">
        <f t="shared" si="1"/>
        <v>0</v>
      </c>
      <c r="M19" s="43">
        <f t="shared" si="1"/>
        <v>0</v>
      </c>
      <c r="N19" s="43">
        <f t="shared" si="1"/>
        <v>7</v>
      </c>
      <c r="O19" s="47">
        <f t="shared" si="1"/>
        <v>17</v>
      </c>
      <c r="P19" s="10"/>
      <c r="Q19" s="10"/>
    </row>
    <row r="20" spans="1:17" ht="15.75" thickBot="1" x14ac:dyDescent="0.3">
      <c r="B20" s="9"/>
      <c r="D20" s="48"/>
      <c r="O20" s="10"/>
      <c r="P20" s="10"/>
    </row>
    <row r="21" spans="1:17" s="10" customFormat="1" ht="18.75" x14ac:dyDescent="0.3">
      <c r="A21" s="11"/>
      <c r="B21" s="49"/>
      <c r="C21" s="692" t="s">
        <v>5</v>
      </c>
      <c r="D21" s="12"/>
      <c r="E21" s="13"/>
      <c r="F21" s="14" t="s">
        <v>6</v>
      </c>
      <c r="G21" s="15"/>
      <c r="H21" s="16"/>
    </row>
    <row r="22" spans="1:17" s="10" customFormat="1" ht="39.75" x14ac:dyDescent="0.3">
      <c r="A22" s="50" t="s">
        <v>22</v>
      </c>
      <c r="B22" s="259" t="s">
        <v>23</v>
      </c>
      <c r="C22" s="693"/>
      <c r="D22" s="20" t="s">
        <v>9</v>
      </c>
      <c r="E22" s="22" t="s">
        <v>10</v>
      </c>
      <c r="F22" s="22" t="s">
        <v>11</v>
      </c>
      <c r="G22" s="23" t="s">
        <v>12</v>
      </c>
      <c r="H22" s="24" t="s">
        <v>13</v>
      </c>
    </row>
    <row r="23" spans="1:17" x14ac:dyDescent="0.25">
      <c r="A23" s="630" t="s">
        <v>174</v>
      </c>
      <c r="B23" s="646"/>
      <c r="C23" s="29">
        <v>2014</v>
      </c>
      <c r="D23" s="30"/>
      <c r="E23" s="31"/>
      <c r="F23" s="31"/>
      <c r="G23" s="32"/>
      <c r="H23" s="33">
        <f>SUM(D23:G23)</f>
        <v>0</v>
      </c>
    </row>
    <row r="24" spans="1:17" x14ac:dyDescent="0.25">
      <c r="A24" s="630"/>
      <c r="B24" s="646"/>
      <c r="C24" s="29">
        <v>2015</v>
      </c>
      <c r="D24" s="30"/>
      <c r="E24" s="31"/>
      <c r="F24" s="31"/>
      <c r="G24" s="32"/>
      <c r="H24" s="33">
        <f t="shared" ref="H24:H29" si="2">SUM(D24:G24)</f>
        <v>0</v>
      </c>
    </row>
    <row r="25" spans="1:17" x14ac:dyDescent="0.25">
      <c r="A25" s="630"/>
      <c r="B25" s="646"/>
      <c r="C25" s="29">
        <v>2016</v>
      </c>
      <c r="D25" s="30"/>
      <c r="E25" s="31"/>
      <c r="F25" s="31"/>
      <c r="G25" s="32"/>
      <c r="H25" s="33">
        <f t="shared" si="2"/>
        <v>0</v>
      </c>
    </row>
    <row r="26" spans="1:17" x14ac:dyDescent="0.25">
      <c r="A26" s="630"/>
      <c r="B26" s="646"/>
      <c r="C26" s="29">
        <v>2017</v>
      </c>
      <c r="D26" s="36"/>
      <c r="E26" s="37"/>
      <c r="F26" s="37"/>
      <c r="G26" s="38"/>
      <c r="H26" s="33">
        <f t="shared" si="2"/>
        <v>0</v>
      </c>
    </row>
    <row r="27" spans="1:17" x14ac:dyDescent="0.25">
      <c r="A27" s="630"/>
      <c r="B27" s="646"/>
      <c r="C27" s="29">
        <v>2018</v>
      </c>
      <c r="D27" s="30"/>
      <c r="E27" s="31"/>
      <c r="F27" s="31"/>
      <c r="G27" s="32"/>
      <c r="H27" s="33">
        <f t="shared" si="2"/>
        <v>0</v>
      </c>
    </row>
    <row r="28" spans="1:17" x14ac:dyDescent="0.25">
      <c r="A28" s="630"/>
      <c r="B28" s="646"/>
      <c r="C28" s="29">
        <v>2019</v>
      </c>
      <c r="D28" s="30"/>
      <c r="E28" s="31"/>
      <c r="F28" s="31"/>
      <c r="G28" s="32"/>
      <c r="H28" s="33">
        <f t="shared" si="2"/>
        <v>0</v>
      </c>
    </row>
    <row r="29" spans="1:17" x14ac:dyDescent="0.25">
      <c r="A29" s="630"/>
      <c r="B29" s="646"/>
      <c r="C29" s="29">
        <v>2020</v>
      </c>
      <c r="D29" s="30">
        <f>18+30+31+22+23+60+26+23+16+225+12+10+11+11+10+90+31+90+90+60+40+75+146</f>
        <v>1150</v>
      </c>
      <c r="E29" s="31">
        <v>0</v>
      </c>
      <c r="F29" s="31">
        <v>0</v>
      </c>
      <c r="G29" s="32">
        <f>150+200+300+230</f>
        <v>880</v>
      </c>
      <c r="H29" s="33">
        <f t="shared" si="2"/>
        <v>2030</v>
      </c>
    </row>
    <row r="30" spans="1:17" ht="15.75" thickBot="1" x14ac:dyDescent="0.3">
      <c r="A30" s="647"/>
      <c r="B30" s="648"/>
      <c r="C30" s="41" t="s">
        <v>13</v>
      </c>
      <c r="D30" s="42">
        <f>SUM(D23:D29)</f>
        <v>1150</v>
      </c>
      <c r="E30" s="43">
        <f>SUM(E23:E29)</f>
        <v>0</v>
      </c>
      <c r="F30" s="43">
        <f>SUM(F23:F29)</f>
        <v>0</v>
      </c>
      <c r="G30" s="43">
        <f>SUM(G23:G29)</f>
        <v>880</v>
      </c>
      <c r="H30" s="45">
        <f>SUM(D30:G30)</f>
        <v>2030</v>
      </c>
    </row>
    <row r="31" spans="1:17" x14ac:dyDescent="0.25">
      <c r="A31" s="52"/>
      <c r="B31" s="53"/>
      <c r="D31" s="48"/>
    </row>
    <row r="32" spans="1:17" ht="21" x14ac:dyDescent="0.35">
      <c r="A32" s="54" t="s">
        <v>24</v>
      </c>
      <c r="B32" s="55"/>
      <c r="C32" s="54"/>
      <c r="D32" s="56"/>
      <c r="E32" s="56"/>
      <c r="F32" s="56"/>
      <c r="G32" s="56"/>
      <c r="H32" s="56"/>
      <c r="I32" s="56"/>
      <c r="J32" s="56"/>
      <c r="K32" s="56"/>
      <c r="L32" s="56"/>
      <c r="M32" s="56"/>
      <c r="N32" s="56"/>
      <c r="O32" s="56"/>
    </row>
    <row r="33" spans="1:15" ht="15.75" thickBot="1" x14ac:dyDescent="0.3">
      <c r="B33" s="9"/>
    </row>
    <row r="34" spans="1:15" x14ac:dyDescent="0.25">
      <c r="A34" s="684" t="s">
        <v>25</v>
      </c>
      <c r="B34" s="686" t="s">
        <v>26</v>
      </c>
      <c r="C34" s="688" t="s">
        <v>5</v>
      </c>
      <c r="D34" s="670" t="s">
        <v>27</v>
      </c>
      <c r="E34" s="57" t="s">
        <v>7</v>
      </c>
      <c r="F34" s="58"/>
      <c r="G34" s="58"/>
      <c r="H34" s="58"/>
      <c r="I34" s="58"/>
      <c r="J34" s="58"/>
      <c r="K34" s="59"/>
    </row>
    <row r="35" spans="1:15" ht="90" x14ac:dyDescent="0.25">
      <c r="A35" s="685"/>
      <c r="B35" s="687"/>
      <c r="C35" s="689"/>
      <c r="D35" s="671"/>
      <c r="E35" s="60" t="s">
        <v>14</v>
      </c>
      <c r="F35" s="61" t="s">
        <v>15</v>
      </c>
      <c r="G35" s="61" t="s">
        <v>16</v>
      </c>
      <c r="H35" s="62" t="s">
        <v>17</v>
      </c>
      <c r="I35" s="62" t="s">
        <v>28</v>
      </c>
      <c r="J35" s="63" t="s">
        <v>19</v>
      </c>
      <c r="K35" s="64" t="s">
        <v>20</v>
      </c>
    </row>
    <row r="36" spans="1:15" x14ac:dyDescent="0.25">
      <c r="A36" s="623" t="s">
        <v>175</v>
      </c>
      <c r="B36" s="624"/>
      <c r="C36" s="29">
        <v>2014</v>
      </c>
      <c r="D36" s="65"/>
      <c r="E36" s="66"/>
      <c r="F36" s="67"/>
      <c r="G36" s="67"/>
      <c r="H36" s="67"/>
      <c r="I36" s="67"/>
      <c r="J36" s="67"/>
      <c r="K36" s="68"/>
    </row>
    <row r="37" spans="1:15" x14ac:dyDescent="0.25">
      <c r="A37" s="623"/>
      <c r="B37" s="624"/>
      <c r="C37" s="29">
        <v>2015</v>
      </c>
      <c r="D37" s="65"/>
      <c r="E37" s="34"/>
      <c r="F37" s="31"/>
      <c r="G37" s="31"/>
      <c r="H37" s="31"/>
      <c r="I37" s="31"/>
      <c r="J37" s="31"/>
      <c r="K37" s="35"/>
    </row>
    <row r="38" spans="1:15" x14ac:dyDescent="0.25">
      <c r="A38" s="623"/>
      <c r="B38" s="624"/>
      <c r="C38" s="29">
        <v>2016</v>
      </c>
      <c r="D38" s="65"/>
      <c r="E38" s="34"/>
      <c r="F38" s="31"/>
      <c r="G38" s="31"/>
      <c r="H38" s="31"/>
      <c r="I38" s="31"/>
      <c r="J38" s="31"/>
      <c r="K38" s="35"/>
    </row>
    <row r="39" spans="1:15" x14ac:dyDescent="0.25">
      <c r="A39" s="623"/>
      <c r="B39" s="624"/>
      <c r="C39" s="29">
        <v>2017</v>
      </c>
      <c r="D39" s="69"/>
      <c r="E39" s="39"/>
      <c r="F39" s="37"/>
      <c r="G39" s="37"/>
      <c r="H39" s="37"/>
      <c r="I39" s="37"/>
      <c r="J39" s="37"/>
      <c r="K39" s="40"/>
    </row>
    <row r="40" spans="1:15" x14ac:dyDescent="0.25">
      <c r="A40" s="623"/>
      <c r="B40" s="624"/>
      <c r="C40" s="29">
        <v>2018</v>
      </c>
      <c r="D40" s="65"/>
      <c r="E40" s="34"/>
      <c r="F40" s="31"/>
      <c r="G40" s="31"/>
      <c r="H40" s="31"/>
      <c r="I40" s="31"/>
      <c r="J40" s="31"/>
      <c r="K40" s="35"/>
    </row>
    <row r="41" spans="1:15" x14ac:dyDescent="0.25">
      <c r="A41" s="623"/>
      <c r="B41" s="624"/>
      <c r="C41" s="29">
        <v>2019</v>
      </c>
      <c r="D41" s="65"/>
      <c r="E41" s="34"/>
      <c r="F41" s="31"/>
      <c r="G41" s="31"/>
      <c r="H41" s="31"/>
      <c r="I41" s="31"/>
      <c r="J41" s="31"/>
      <c r="K41" s="35"/>
    </row>
    <row r="42" spans="1:15" x14ac:dyDescent="0.25">
      <c r="A42" s="623"/>
      <c r="B42" s="624"/>
      <c r="C42" s="29">
        <v>2020</v>
      </c>
      <c r="D42" s="65">
        <v>8</v>
      </c>
      <c r="E42" s="34">
        <v>5</v>
      </c>
      <c r="F42" s="31"/>
      <c r="G42" s="31">
        <v>2</v>
      </c>
      <c r="H42" s="31"/>
      <c r="I42" s="31"/>
      <c r="J42" s="31">
        <v>1</v>
      </c>
      <c r="K42" s="35"/>
    </row>
    <row r="43" spans="1:15" ht="15.75" thickBot="1" x14ac:dyDescent="0.3">
      <c r="A43" s="625"/>
      <c r="B43" s="626"/>
      <c r="C43" s="41" t="s">
        <v>13</v>
      </c>
      <c r="D43" s="70">
        <f>SUM(D36:D42)</f>
        <v>8</v>
      </c>
      <c r="E43" s="46">
        <f t="shared" ref="E43:J43" si="3">SUM(E36:E42)</f>
        <v>5</v>
      </c>
      <c r="F43" s="43">
        <f t="shared" si="3"/>
        <v>0</v>
      </c>
      <c r="G43" s="43">
        <f t="shared" si="3"/>
        <v>2</v>
      </c>
      <c r="H43" s="43">
        <f t="shared" si="3"/>
        <v>0</v>
      </c>
      <c r="I43" s="43">
        <f t="shared" si="3"/>
        <v>0</v>
      </c>
      <c r="J43" s="43">
        <f t="shared" si="3"/>
        <v>1</v>
      </c>
      <c r="K43" s="47">
        <f>SUM(K36:K42)</f>
        <v>0</v>
      </c>
    </row>
    <row r="44" spans="1:15" x14ac:dyDescent="0.25">
      <c r="B44" s="9"/>
    </row>
    <row r="45" spans="1:15" x14ac:dyDescent="0.25">
      <c r="B45" s="9"/>
    </row>
    <row r="46" spans="1:15" ht="21" x14ac:dyDescent="0.35">
      <c r="A46" s="71" t="s">
        <v>30</v>
      </c>
      <c r="B46" s="72"/>
      <c r="C46" s="71"/>
      <c r="D46" s="73"/>
      <c r="E46" s="73"/>
      <c r="F46" s="73"/>
      <c r="G46" s="73"/>
      <c r="H46" s="73"/>
      <c r="I46" s="73"/>
      <c r="J46" s="73"/>
      <c r="K46" s="73"/>
      <c r="L46" s="73"/>
      <c r="M46" s="73"/>
      <c r="N46" s="73"/>
      <c r="O46" s="73"/>
    </row>
    <row r="47" spans="1:15" ht="15.75" thickBot="1" x14ac:dyDescent="0.3">
      <c r="A47" s="75"/>
      <c r="B47" s="76"/>
    </row>
    <row r="48" spans="1:15" x14ac:dyDescent="0.25">
      <c r="A48" s="676" t="s">
        <v>31</v>
      </c>
      <c r="B48" s="678" t="s">
        <v>32</v>
      </c>
      <c r="C48" s="680" t="s">
        <v>5</v>
      </c>
      <c r="D48" s="682" t="s">
        <v>33</v>
      </c>
      <c r="E48" s="77" t="s">
        <v>7</v>
      </c>
      <c r="F48" s="78"/>
      <c r="G48" s="78"/>
      <c r="H48" s="78"/>
      <c r="I48" s="78"/>
      <c r="J48" s="78"/>
      <c r="K48" s="79"/>
    </row>
    <row r="49" spans="1:15" s="10" customFormat="1" ht="90" x14ac:dyDescent="0.25">
      <c r="A49" s="677"/>
      <c r="B49" s="679"/>
      <c r="C49" s="681"/>
      <c r="D49" s="683"/>
      <c r="E49" s="80" t="s">
        <v>14</v>
      </c>
      <c r="F49" s="81" t="s">
        <v>15</v>
      </c>
      <c r="G49" s="81" t="s">
        <v>16</v>
      </c>
      <c r="H49" s="82" t="s">
        <v>17</v>
      </c>
      <c r="I49" s="82" t="s">
        <v>28</v>
      </c>
      <c r="J49" s="83" t="s">
        <v>19</v>
      </c>
      <c r="K49" s="84" t="s">
        <v>20</v>
      </c>
    </row>
    <row r="50" spans="1:15" x14ac:dyDescent="0.25">
      <c r="A50" s="630" t="s">
        <v>21</v>
      </c>
      <c r="B50" s="646"/>
      <c r="C50" s="29">
        <v>2014</v>
      </c>
      <c r="D50" s="85"/>
      <c r="E50" s="34"/>
      <c r="F50" s="31"/>
      <c r="G50" s="31"/>
      <c r="H50" s="31"/>
      <c r="I50" s="31"/>
      <c r="J50" s="31"/>
      <c r="K50" s="35"/>
    </row>
    <row r="51" spans="1:15" x14ac:dyDescent="0.25">
      <c r="A51" s="630"/>
      <c r="B51" s="646"/>
      <c r="C51" s="29">
        <v>2015</v>
      </c>
      <c r="D51" s="85"/>
      <c r="E51" s="34"/>
      <c r="F51" s="31"/>
      <c r="G51" s="31"/>
      <c r="H51" s="31"/>
      <c r="I51" s="31"/>
      <c r="J51" s="31"/>
      <c r="K51" s="35"/>
    </row>
    <row r="52" spans="1:15" x14ac:dyDescent="0.25">
      <c r="A52" s="630"/>
      <c r="B52" s="646"/>
      <c r="C52" s="29">
        <v>2016</v>
      </c>
      <c r="D52" s="85"/>
      <c r="E52" s="34"/>
      <c r="F52" s="31"/>
      <c r="G52" s="31"/>
      <c r="H52" s="31"/>
      <c r="I52" s="31"/>
      <c r="J52" s="31"/>
      <c r="K52" s="35"/>
    </row>
    <row r="53" spans="1:15" x14ac:dyDescent="0.25">
      <c r="A53" s="630"/>
      <c r="B53" s="646"/>
      <c r="C53" s="29">
        <v>2017</v>
      </c>
      <c r="D53" s="86"/>
      <c r="E53" s="39"/>
      <c r="F53" s="37"/>
      <c r="G53" s="37"/>
      <c r="H53" s="37"/>
      <c r="I53" s="37"/>
      <c r="J53" s="37"/>
      <c r="K53" s="40"/>
    </row>
    <row r="54" spans="1:15" x14ac:dyDescent="0.25">
      <c r="A54" s="630"/>
      <c r="B54" s="646"/>
      <c r="C54" s="29">
        <v>2018</v>
      </c>
      <c r="D54" s="85"/>
      <c r="E54" s="34"/>
      <c r="F54" s="31"/>
      <c r="G54" s="31"/>
      <c r="H54" s="31"/>
      <c r="I54" s="31"/>
      <c r="J54" s="31"/>
      <c r="K54" s="35"/>
    </row>
    <row r="55" spans="1:15" x14ac:dyDescent="0.25">
      <c r="A55" s="630"/>
      <c r="B55" s="646"/>
      <c r="C55" s="29">
        <v>2019</v>
      </c>
      <c r="D55" s="85"/>
      <c r="E55" s="34"/>
      <c r="F55" s="31"/>
      <c r="G55" s="31"/>
      <c r="H55" s="31"/>
      <c r="I55" s="31"/>
      <c r="J55" s="31"/>
      <c r="K55" s="35"/>
    </row>
    <row r="56" spans="1:15" x14ac:dyDescent="0.25">
      <c r="A56" s="630"/>
      <c r="B56" s="646"/>
      <c r="C56" s="29">
        <v>2020</v>
      </c>
      <c r="D56" s="85"/>
      <c r="E56" s="34"/>
      <c r="F56" s="31"/>
      <c r="G56" s="31"/>
      <c r="H56" s="31"/>
      <c r="I56" s="31"/>
      <c r="J56" s="31"/>
      <c r="K56" s="35"/>
    </row>
    <row r="57" spans="1:15" ht="15.75" thickBot="1" x14ac:dyDescent="0.3">
      <c r="A57" s="647"/>
      <c r="B57" s="648"/>
      <c r="C57" s="41" t="s">
        <v>13</v>
      </c>
      <c r="D57" s="87">
        <f t="shared" ref="D57:I57" si="4">SUM(D50:D56)</f>
        <v>0</v>
      </c>
      <c r="E57" s="46">
        <f t="shared" si="4"/>
        <v>0</v>
      </c>
      <c r="F57" s="43">
        <f t="shared" si="4"/>
        <v>0</v>
      </c>
      <c r="G57" s="43">
        <f t="shared" si="4"/>
        <v>0</v>
      </c>
      <c r="H57" s="43">
        <f t="shared" si="4"/>
        <v>0</v>
      </c>
      <c r="I57" s="43">
        <f t="shared" si="4"/>
        <v>0</v>
      </c>
      <c r="J57" s="43">
        <f>SUM(J50:J56)</f>
        <v>0</v>
      </c>
      <c r="K57" s="47">
        <f>SUM(K50:K56)</f>
        <v>0</v>
      </c>
    </row>
    <row r="58" spans="1:15" x14ac:dyDescent="0.25">
      <c r="B58" s="9"/>
    </row>
    <row r="59" spans="1:15" ht="21" x14ac:dyDescent="0.35">
      <c r="A59" s="88" t="s">
        <v>34</v>
      </c>
      <c r="B59" s="89"/>
      <c r="C59" s="88"/>
      <c r="D59" s="90"/>
      <c r="E59" s="90"/>
      <c r="F59" s="90"/>
      <c r="G59" s="90"/>
      <c r="H59" s="90"/>
      <c r="I59" s="90"/>
      <c r="J59" s="90"/>
      <c r="K59" s="90"/>
      <c r="L59" s="90"/>
      <c r="M59" s="90"/>
      <c r="N59" s="90"/>
      <c r="O59" s="90"/>
    </row>
    <row r="60" spans="1:15" ht="21.75" thickBot="1" x14ac:dyDescent="0.4">
      <c r="A60" s="91"/>
      <c r="B60" s="76"/>
      <c r="M60" s="10"/>
    </row>
    <row r="61" spans="1:15" s="10" customFormat="1" x14ac:dyDescent="0.25">
      <c r="A61" s="665" t="s">
        <v>35</v>
      </c>
      <c r="B61" s="657" t="s">
        <v>36</v>
      </c>
      <c r="C61" s="666" t="s">
        <v>5</v>
      </c>
      <c r="D61" s="92"/>
      <c r="E61" s="93"/>
      <c r="F61" s="94" t="s">
        <v>37</v>
      </c>
      <c r="G61" s="95"/>
      <c r="H61" s="95"/>
      <c r="I61" s="95"/>
      <c r="J61" s="95"/>
      <c r="K61" s="95"/>
      <c r="L61" s="96"/>
      <c r="N61" s="97"/>
    </row>
    <row r="62" spans="1:15" s="10" customFormat="1" ht="90" x14ac:dyDescent="0.25">
      <c r="A62" s="656"/>
      <c r="B62" s="658"/>
      <c r="C62" s="667"/>
      <c r="D62" s="98" t="s">
        <v>38</v>
      </c>
      <c r="E62" s="99" t="s">
        <v>39</v>
      </c>
      <c r="F62" s="100" t="s">
        <v>14</v>
      </c>
      <c r="G62" s="101" t="s">
        <v>15</v>
      </c>
      <c r="H62" s="101" t="s">
        <v>16</v>
      </c>
      <c r="I62" s="102" t="s">
        <v>17</v>
      </c>
      <c r="J62" s="102" t="s">
        <v>28</v>
      </c>
      <c r="K62" s="103" t="s">
        <v>19</v>
      </c>
      <c r="L62" s="104" t="s">
        <v>20</v>
      </c>
    </row>
    <row r="63" spans="1:15" x14ac:dyDescent="0.25">
      <c r="A63" s="630" t="s">
        <v>176</v>
      </c>
      <c r="B63" s="646"/>
      <c r="C63" s="29">
        <v>2014</v>
      </c>
      <c r="D63" s="30"/>
      <c r="E63" s="31"/>
      <c r="F63" s="34"/>
      <c r="G63" s="31"/>
      <c r="H63" s="31"/>
      <c r="I63" s="31"/>
      <c r="J63" s="31"/>
      <c r="K63" s="31"/>
      <c r="L63" s="35"/>
      <c r="M63" s="10"/>
    </row>
    <row r="64" spans="1:15" x14ac:dyDescent="0.25">
      <c r="A64" s="630"/>
      <c r="B64" s="646"/>
      <c r="C64" s="29">
        <v>2015</v>
      </c>
      <c r="D64" s="30"/>
      <c r="E64" s="31"/>
      <c r="F64" s="34"/>
      <c r="G64" s="31"/>
      <c r="H64" s="31"/>
      <c r="I64" s="31"/>
      <c r="J64" s="31"/>
      <c r="K64" s="31"/>
      <c r="L64" s="35"/>
      <c r="M64" s="10"/>
    </row>
    <row r="65" spans="1:13" x14ac:dyDescent="0.25">
      <c r="A65" s="630"/>
      <c r="B65" s="646"/>
      <c r="C65" s="29">
        <v>2016</v>
      </c>
      <c r="D65" s="30"/>
      <c r="E65" s="31"/>
      <c r="F65" s="34"/>
      <c r="G65" s="31"/>
      <c r="H65" s="31"/>
      <c r="I65" s="31"/>
      <c r="J65" s="31"/>
      <c r="K65" s="31"/>
      <c r="L65" s="35"/>
      <c r="M65" s="10"/>
    </row>
    <row r="66" spans="1:13" x14ac:dyDescent="0.25">
      <c r="A66" s="630"/>
      <c r="B66" s="646"/>
      <c r="C66" s="29">
        <v>2017</v>
      </c>
      <c r="D66" s="36"/>
      <c r="E66" s="37"/>
      <c r="F66" s="39"/>
      <c r="G66" s="37"/>
      <c r="H66" s="37"/>
      <c r="I66" s="37"/>
      <c r="J66" s="37"/>
      <c r="K66" s="37"/>
      <c r="L66" s="40"/>
      <c r="M66" s="10"/>
    </row>
    <row r="67" spans="1:13" x14ac:dyDescent="0.25">
      <c r="A67" s="630"/>
      <c r="B67" s="646"/>
      <c r="C67" s="29">
        <v>2018</v>
      </c>
      <c r="D67" s="30"/>
      <c r="E67" s="31"/>
      <c r="F67" s="34"/>
      <c r="G67" s="31"/>
      <c r="H67" s="31"/>
      <c r="I67" s="31"/>
      <c r="J67" s="31"/>
      <c r="K67" s="31"/>
      <c r="L67" s="35"/>
      <c r="M67" s="10"/>
    </row>
    <row r="68" spans="1:13" x14ac:dyDescent="0.25">
      <c r="A68" s="630"/>
      <c r="B68" s="646"/>
      <c r="C68" s="29">
        <v>2019</v>
      </c>
      <c r="D68" s="30"/>
      <c r="E68" s="31"/>
      <c r="F68" s="34"/>
      <c r="G68" s="31"/>
      <c r="H68" s="31"/>
      <c r="I68" s="31"/>
      <c r="J68" s="31"/>
      <c r="K68" s="31"/>
      <c r="L68" s="35"/>
      <c r="M68" s="10"/>
    </row>
    <row r="69" spans="1:13" x14ac:dyDescent="0.25">
      <c r="A69" s="630"/>
      <c r="B69" s="646"/>
      <c r="C69" s="29">
        <v>2020</v>
      </c>
      <c r="D69" s="30">
        <v>1</v>
      </c>
      <c r="E69" s="31">
        <v>10</v>
      </c>
      <c r="F69" s="34"/>
      <c r="G69" s="31"/>
      <c r="H69" s="31"/>
      <c r="I69" s="31"/>
      <c r="J69" s="31"/>
      <c r="K69" s="31"/>
      <c r="L69" s="288">
        <v>1</v>
      </c>
      <c r="M69" s="10"/>
    </row>
    <row r="70" spans="1:13" ht="15.75" thickBot="1" x14ac:dyDescent="0.3">
      <c r="A70" s="647"/>
      <c r="B70" s="648"/>
      <c r="C70" s="41" t="s">
        <v>13</v>
      </c>
      <c r="D70" s="42">
        <f t="shared" ref="D70:K70" si="5">SUM(D63:D69)</f>
        <v>1</v>
      </c>
      <c r="E70" s="43">
        <f t="shared" si="5"/>
        <v>10</v>
      </c>
      <c r="F70" s="46">
        <f t="shared" si="5"/>
        <v>0</v>
      </c>
      <c r="G70" s="43">
        <f t="shared" si="5"/>
        <v>0</v>
      </c>
      <c r="H70" s="43">
        <f t="shared" si="5"/>
        <v>0</v>
      </c>
      <c r="I70" s="43">
        <f t="shared" si="5"/>
        <v>0</v>
      </c>
      <c r="J70" s="43">
        <f t="shared" si="5"/>
        <v>0</v>
      </c>
      <c r="K70" s="43">
        <f t="shared" si="5"/>
        <v>0</v>
      </c>
      <c r="L70" s="47">
        <f>SUM(L63:L69)</f>
        <v>1</v>
      </c>
      <c r="M70" s="10"/>
    </row>
    <row r="71" spans="1:13" ht="15.75" thickBot="1" x14ac:dyDescent="0.3">
      <c r="A71" s="105"/>
      <c r="B71" s="106"/>
      <c r="D71" s="48"/>
    </row>
    <row r="72" spans="1:13" s="10" customFormat="1" x14ac:dyDescent="0.25">
      <c r="A72" s="665" t="s">
        <v>40</v>
      </c>
      <c r="B72" s="657" t="s">
        <v>41</v>
      </c>
      <c r="C72" s="666" t="s">
        <v>5</v>
      </c>
      <c r="D72" s="663" t="s">
        <v>42</v>
      </c>
      <c r="E72" s="94" t="s">
        <v>43</v>
      </c>
      <c r="F72" s="95"/>
      <c r="G72" s="95"/>
      <c r="H72" s="95"/>
      <c r="I72" s="95"/>
      <c r="J72" s="95"/>
      <c r="K72" s="96"/>
      <c r="L72"/>
      <c r="M72" s="97"/>
    </row>
    <row r="73" spans="1:13" s="10" customFormat="1" ht="90" x14ac:dyDescent="0.25">
      <c r="A73" s="656"/>
      <c r="B73" s="658"/>
      <c r="C73" s="667"/>
      <c r="D73" s="664"/>
      <c r="E73" s="100" t="s">
        <v>14</v>
      </c>
      <c r="F73" s="227" t="s">
        <v>15</v>
      </c>
      <c r="G73" s="101" t="s">
        <v>16</v>
      </c>
      <c r="H73" s="102" t="s">
        <v>17</v>
      </c>
      <c r="I73" s="102" t="s">
        <v>28</v>
      </c>
      <c r="J73" s="103" t="s">
        <v>19</v>
      </c>
      <c r="K73" s="104" t="s">
        <v>20</v>
      </c>
      <c r="L73"/>
    </row>
    <row r="74" spans="1:13" x14ac:dyDescent="0.25">
      <c r="A74" s="630" t="s">
        <v>177</v>
      </c>
      <c r="B74" s="646"/>
      <c r="C74" s="29">
        <v>2014</v>
      </c>
      <c r="D74" s="31"/>
      <c r="E74" s="34"/>
      <c r="F74" s="31"/>
      <c r="G74" s="31"/>
      <c r="H74" s="31"/>
      <c r="I74" s="31"/>
      <c r="J74" s="31"/>
      <c r="K74" s="35"/>
    </row>
    <row r="75" spans="1:13" x14ac:dyDescent="0.25">
      <c r="A75" s="630"/>
      <c r="B75" s="646"/>
      <c r="C75" s="29">
        <v>2015</v>
      </c>
      <c r="D75" s="31"/>
      <c r="E75" s="34"/>
      <c r="F75" s="31"/>
      <c r="G75" s="31"/>
      <c r="H75" s="31"/>
      <c r="I75" s="31"/>
      <c r="J75" s="31"/>
      <c r="K75" s="35"/>
    </row>
    <row r="76" spans="1:13" x14ac:dyDescent="0.25">
      <c r="A76" s="630"/>
      <c r="B76" s="646"/>
      <c r="C76" s="29">
        <v>2016</v>
      </c>
      <c r="D76" s="31"/>
      <c r="E76" s="34"/>
      <c r="F76" s="31"/>
      <c r="G76" s="31"/>
      <c r="H76" s="31"/>
      <c r="I76" s="31"/>
      <c r="J76" s="31"/>
      <c r="K76" s="35"/>
    </row>
    <row r="77" spans="1:13" x14ac:dyDescent="0.25">
      <c r="A77" s="630"/>
      <c r="B77" s="646"/>
      <c r="C77" s="29">
        <v>2017</v>
      </c>
      <c r="D77" s="37"/>
      <c r="E77" s="39"/>
      <c r="F77" s="37"/>
      <c r="G77" s="37"/>
      <c r="H77" s="37"/>
      <c r="I77" s="37"/>
      <c r="J77" s="37"/>
      <c r="K77" s="40"/>
    </row>
    <row r="78" spans="1:13" x14ac:dyDescent="0.25">
      <c r="A78" s="630"/>
      <c r="B78" s="646"/>
      <c r="C78" s="29">
        <v>2018</v>
      </c>
      <c r="D78" s="31"/>
      <c r="E78" s="34"/>
      <c r="F78" s="31"/>
      <c r="G78" s="31"/>
      <c r="H78" s="31"/>
      <c r="I78" s="31"/>
      <c r="J78" s="31"/>
      <c r="K78" s="35"/>
    </row>
    <row r="79" spans="1:13" x14ac:dyDescent="0.25">
      <c r="A79" s="630"/>
      <c r="B79" s="646"/>
      <c r="C79" s="29">
        <v>2019</v>
      </c>
      <c r="D79" s="31"/>
      <c r="E79" s="34"/>
      <c r="F79" s="31"/>
      <c r="G79" s="31"/>
      <c r="H79" s="31"/>
      <c r="I79" s="31"/>
      <c r="J79" s="31"/>
      <c r="K79" s="35"/>
    </row>
    <row r="80" spans="1:13" x14ac:dyDescent="0.25">
      <c r="A80" s="630"/>
      <c r="B80" s="646"/>
      <c r="C80" s="29">
        <v>2020</v>
      </c>
      <c r="D80" s="31">
        <v>3</v>
      </c>
      <c r="E80" s="34"/>
      <c r="F80" s="31"/>
      <c r="G80" s="31"/>
      <c r="H80" s="31"/>
      <c r="I80" s="31"/>
      <c r="J80" s="31"/>
      <c r="K80" s="288">
        <v>3</v>
      </c>
    </row>
    <row r="81" spans="1:14" ht="15.75" thickBot="1" x14ac:dyDescent="0.3">
      <c r="A81" s="647"/>
      <c r="B81" s="648"/>
      <c r="C81" s="41" t="s">
        <v>13</v>
      </c>
      <c r="D81" s="43">
        <f t="shared" ref="D81:J81" si="6">SUM(D74:D80)</f>
        <v>3</v>
      </c>
      <c r="E81" s="46">
        <f t="shared" si="6"/>
        <v>0</v>
      </c>
      <c r="F81" s="43">
        <f t="shared" si="6"/>
        <v>0</v>
      </c>
      <c r="G81" s="43">
        <f t="shared" si="6"/>
        <v>0</v>
      </c>
      <c r="H81" s="43">
        <f t="shared" si="6"/>
        <v>0</v>
      </c>
      <c r="I81" s="43">
        <f t="shared" si="6"/>
        <v>0</v>
      </c>
      <c r="J81" s="43">
        <f t="shared" si="6"/>
        <v>0</v>
      </c>
      <c r="K81" s="47">
        <f>SUM(K74:K80)</f>
        <v>3</v>
      </c>
    </row>
    <row r="82" spans="1:14" ht="21.75" thickBot="1" x14ac:dyDescent="0.4">
      <c r="A82" s="91"/>
      <c r="B82" s="76"/>
    </row>
    <row r="83" spans="1:14" x14ac:dyDescent="0.25">
      <c r="A83" s="665" t="s">
        <v>44</v>
      </c>
      <c r="B83" s="657" t="s">
        <v>41</v>
      </c>
      <c r="C83" s="666" t="s">
        <v>5</v>
      </c>
      <c r="D83" s="668" t="s">
        <v>45</v>
      </c>
      <c r="E83" s="94" t="s">
        <v>46</v>
      </c>
      <c r="F83" s="95"/>
      <c r="G83" s="95"/>
      <c r="H83" s="95"/>
      <c r="I83" s="95"/>
      <c r="J83" s="95"/>
      <c r="K83" s="96"/>
      <c r="L83" s="10"/>
    </row>
    <row r="84" spans="1:14" s="10" customFormat="1" ht="90" x14ac:dyDescent="0.25">
      <c r="A84" s="656"/>
      <c r="B84" s="658"/>
      <c r="C84" s="667"/>
      <c r="D84" s="669"/>
      <c r="E84" s="100" t="s">
        <v>14</v>
      </c>
      <c r="F84" s="101" t="s">
        <v>15</v>
      </c>
      <c r="G84" s="101" t="s">
        <v>16</v>
      </c>
      <c r="H84" s="102" t="s">
        <v>17</v>
      </c>
      <c r="I84" s="102" t="s">
        <v>28</v>
      </c>
      <c r="J84" s="103" t="s">
        <v>19</v>
      </c>
      <c r="K84" s="104" t="s">
        <v>20</v>
      </c>
      <c r="L84"/>
    </row>
    <row r="85" spans="1:14" s="10" customFormat="1" x14ac:dyDescent="0.25">
      <c r="A85" s="630" t="s">
        <v>21</v>
      </c>
      <c r="B85" s="646"/>
      <c r="C85" s="29">
        <v>2014</v>
      </c>
      <c r="D85" s="31"/>
      <c r="E85" s="34"/>
      <c r="F85" s="31"/>
      <c r="G85" s="31"/>
      <c r="H85" s="31"/>
      <c r="I85" s="31"/>
      <c r="J85" s="31"/>
      <c r="K85" s="35"/>
      <c r="L85"/>
    </row>
    <row r="86" spans="1:14" x14ac:dyDescent="0.25">
      <c r="A86" s="630"/>
      <c r="B86" s="646"/>
      <c r="C86" s="29">
        <v>2015</v>
      </c>
      <c r="D86" s="31"/>
      <c r="E86" s="34"/>
      <c r="F86" s="31"/>
      <c r="G86" s="31"/>
      <c r="H86" s="31"/>
      <c r="I86" s="31"/>
      <c r="J86" s="31"/>
      <c r="K86" s="35"/>
    </row>
    <row r="87" spans="1:14" x14ac:dyDescent="0.25">
      <c r="A87" s="630"/>
      <c r="B87" s="646"/>
      <c r="C87" s="29">
        <v>2016</v>
      </c>
      <c r="D87" s="31"/>
      <c r="E87" s="34"/>
      <c r="F87" s="31"/>
      <c r="G87" s="31"/>
      <c r="H87" s="31"/>
      <c r="I87" s="31"/>
      <c r="J87" s="31"/>
      <c r="K87" s="35"/>
    </row>
    <row r="88" spans="1:14" x14ac:dyDescent="0.25">
      <c r="A88" s="630"/>
      <c r="B88" s="646"/>
      <c r="C88" s="29">
        <v>2017</v>
      </c>
      <c r="D88" s="37"/>
      <c r="E88" s="39"/>
      <c r="F88" s="37"/>
      <c r="G88" s="37"/>
      <c r="H88" s="37"/>
      <c r="I88" s="37"/>
      <c r="J88" s="37"/>
      <c r="K88" s="40"/>
    </row>
    <row r="89" spans="1:14" x14ac:dyDescent="0.25">
      <c r="A89" s="630"/>
      <c r="B89" s="646"/>
      <c r="C89" s="29">
        <v>2018</v>
      </c>
      <c r="D89" s="31"/>
      <c r="E89" s="34"/>
      <c r="F89" s="31"/>
      <c r="G89" s="31"/>
      <c r="H89" s="31"/>
      <c r="I89" s="31"/>
      <c r="J89" s="31"/>
      <c r="K89" s="35"/>
      <c r="L89" s="10"/>
    </row>
    <row r="90" spans="1:14" x14ac:dyDescent="0.25">
      <c r="A90" s="630"/>
      <c r="B90" s="646"/>
      <c r="C90" s="29">
        <v>2019</v>
      </c>
      <c r="D90" s="31"/>
      <c r="E90" s="34"/>
      <c r="F90" s="31"/>
      <c r="G90" s="31"/>
      <c r="H90" s="31"/>
      <c r="I90" s="31"/>
      <c r="J90" s="31"/>
      <c r="K90" s="35"/>
    </row>
    <row r="91" spans="1:14" x14ac:dyDescent="0.25">
      <c r="A91" s="630"/>
      <c r="B91" s="646"/>
      <c r="C91" s="29">
        <v>2020</v>
      </c>
      <c r="D91" s="31"/>
      <c r="E91" s="34"/>
      <c r="F91" s="31"/>
      <c r="G91" s="31"/>
      <c r="H91" s="31"/>
      <c r="I91" s="31"/>
      <c r="J91" s="31"/>
      <c r="K91" s="35"/>
    </row>
    <row r="92" spans="1:14" ht="15.75" thickBot="1" x14ac:dyDescent="0.3">
      <c r="A92" s="647"/>
      <c r="B92" s="648"/>
      <c r="C92" s="41" t="s">
        <v>13</v>
      </c>
      <c r="D92" s="43">
        <f t="shared" ref="D92:J92" si="7">SUM(D85:D91)</f>
        <v>0</v>
      </c>
      <c r="E92" s="46">
        <f t="shared" si="7"/>
        <v>0</v>
      </c>
      <c r="F92" s="43">
        <f t="shared" si="7"/>
        <v>0</v>
      </c>
      <c r="G92" s="43">
        <f t="shared" si="7"/>
        <v>0</v>
      </c>
      <c r="H92" s="43">
        <f t="shared" si="7"/>
        <v>0</v>
      </c>
      <c r="I92" s="43">
        <f t="shared" si="7"/>
        <v>0</v>
      </c>
      <c r="J92" s="43">
        <f t="shared" si="7"/>
        <v>0</v>
      </c>
      <c r="K92" s="47">
        <f>SUM(K85:K91)</f>
        <v>0</v>
      </c>
    </row>
    <row r="93" spans="1:14" ht="21.75" thickBot="1" x14ac:dyDescent="0.4">
      <c r="A93" s="91"/>
      <c r="B93" s="76"/>
    </row>
    <row r="94" spans="1:14" x14ac:dyDescent="0.25">
      <c r="A94" s="655" t="s">
        <v>47</v>
      </c>
      <c r="B94" s="657" t="s">
        <v>48</v>
      </c>
      <c r="C94" s="260" t="s">
        <v>5</v>
      </c>
      <c r="D94" s="108" t="s">
        <v>49</v>
      </c>
      <c r="E94" s="109"/>
      <c r="F94" s="109"/>
      <c r="G94" s="110"/>
      <c r="H94" s="10"/>
      <c r="I94" s="10"/>
      <c r="J94" s="10"/>
      <c r="K94" s="10"/>
    </row>
    <row r="95" spans="1:14" ht="64.5" x14ac:dyDescent="0.25">
      <c r="A95" s="656"/>
      <c r="B95" s="658"/>
      <c r="C95" s="261"/>
      <c r="D95" s="98" t="s">
        <v>50</v>
      </c>
      <c r="E95" s="99" t="s">
        <v>51</v>
      </c>
      <c r="F95" s="99" t="s">
        <v>52</v>
      </c>
      <c r="G95" s="112" t="s">
        <v>13</v>
      </c>
      <c r="H95" s="10"/>
      <c r="I95" s="10"/>
      <c r="J95" s="10"/>
      <c r="K95" s="10"/>
      <c r="L95" s="10"/>
      <c r="M95" s="10"/>
      <c r="N95" s="10"/>
    </row>
    <row r="96" spans="1:14" s="10" customFormat="1" x14ac:dyDescent="0.25">
      <c r="A96" s="630" t="s">
        <v>178</v>
      </c>
      <c r="B96" s="646"/>
      <c r="C96" s="29">
        <v>2015</v>
      </c>
      <c r="D96" s="30"/>
      <c r="E96" s="31"/>
      <c r="F96" s="31"/>
      <c r="G96" s="33">
        <f t="shared" ref="G96:G101" si="8">SUM(D96:F96)</f>
        <v>0</v>
      </c>
      <c r="H96"/>
      <c r="I96"/>
      <c r="J96"/>
      <c r="K96"/>
    </row>
    <row r="97" spans="1:15" s="10" customFormat="1" x14ac:dyDescent="0.25">
      <c r="A97" s="630"/>
      <c r="B97" s="646"/>
      <c r="C97" s="29">
        <v>2016</v>
      </c>
      <c r="D97" s="30"/>
      <c r="E97" s="31"/>
      <c r="F97" s="31"/>
      <c r="G97" s="33">
        <f t="shared" si="8"/>
        <v>0</v>
      </c>
      <c r="H97"/>
      <c r="I97"/>
      <c r="J97"/>
      <c r="K97"/>
      <c r="L97"/>
      <c r="M97"/>
      <c r="N97"/>
    </row>
    <row r="98" spans="1:15" x14ac:dyDescent="0.25">
      <c r="A98" s="630"/>
      <c r="B98" s="646"/>
      <c r="C98" s="29">
        <v>2017</v>
      </c>
      <c r="D98" s="36"/>
      <c r="E98" s="37"/>
      <c r="F98" s="37"/>
      <c r="G98" s="33">
        <f t="shared" si="8"/>
        <v>0</v>
      </c>
    </row>
    <row r="99" spans="1:15" x14ac:dyDescent="0.25">
      <c r="A99" s="630"/>
      <c r="B99" s="646"/>
      <c r="C99" s="29">
        <v>2018</v>
      </c>
      <c r="D99" s="30"/>
      <c r="E99" s="31"/>
      <c r="F99" s="31"/>
      <c r="G99" s="33">
        <f t="shared" si="8"/>
        <v>0</v>
      </c>
    </row>
    <row r="100" spans="1:15" x14ac:dyDescent="0.25">
      <c r="A100" s="630"/>
      <c r="B100" s="646"/>
      <c r="C100" s="29">
        <v>2019</v>
      </c>
      <c r="D100" s="30"/>
      <c r="E100" s="31"/>
      <c r="F100" s="31"/>
      <c r="G100" s="33">
        <f t="shared" si="8"/>
        <v>0</v>
      </c>
    </row>
    <row r="101" spans="1:15" x14ac:dyDescent="0.25">
      <c r="A101" s="630"/>
      <c r="B101" s="646"/>
      <c r="C101" s="29">
        <v>2020</v>
      </c>
      <c r="D101" s="30">
        <v>146</v>
      </c>
      <c r="E101" s="31">
        <v>81</v>
      </c>
      <c r="F101" s="31"/>
      <c r="G101" s="33">
        <f t="shared" si="8"/>
        <v>227</v>
      </c>
    </row>
    <row r="102" spans="1:15" ht="15.75" thickBot="1" x14ac:dyDescent="0.3">
      <c r="A102" s="647"/>
      <c r="B102" s="648"/>
      <c r="C102" s="41" t="s">
        <v>13</v>
      </c>
      <c r="D102" s="42">
        <f>SUM(D96:D101)</f>
        <v>146</v>
      </c>
      <c r="E102" s="43">
        <f>SUM(E96:E101)</f>
        <v>81</v>
      </c>
      <c r="F102" s="43">
        <f>SUM(F96:F101)</f>
        <v>0</v>
      </c>
      <c r="G102" s="113">
        <f>SUM(G95:G101)</f>
        <v>227</v>
      </c>
    </row>
    <row r="103" spans="1:15" x14ac:dyDescent="0.25">
      <c r="A103" s="106"/>
      <c r="B103" s="114"/>
      <c r="C103" s="48"/>
      <c r="D103" s="48"/>
      <c r="J103" s="75"/>
    </row>
    <row r="104" spans="1:15" ht="21" x14ac:dyDescent="0.35">
      <c r="A104" s="115" t="s">
        <v>53</v>
      </c>
      <c r="B104" s="116"/>
      <c r="C104" s="115"/>
      <c r="D104" s="117"/>
      <c r="E104" s="117"/>
      <c r="F104" s="117"/>
      <c r="G104" s="117"/>
      <c r="H104" s="117"/>
      <c r="I104" s="117"/>
      <c r="J104" s="117"/>
      <c r="K104" s="117"/>
      <c r="L104" s="117"/>
      <c r="M104" s="117"/>
      <c r="N104" s="117"/>
      <c r="O104" s="117"/>
    </row>
    <row r="105" spans="1:15" ht="15.75" thickBot="1" x14ac:dyDescent="0.3">
      <c r="B105" s="9"/>
    </row>
    <row r="106" spans="1:15" s="10" customFormat="1" x14ac:dyDescent="0.25">
      <c r="A106" s="659" t="s">
        <v>54</v>
      </c>
      <c r="B106" s="661" t="s">
        <v>55</v>
      </c>
      <c r="C106" s="644" t="s">
        <v>5</v>
      </c>
      <c r="D106" s="118" t="s">
        <v>56</v>
      </c>
      <c r="E106" s="118"/>
      <c r="F106" s="119"/>
      <c r="G106" s="119"/>
      <c r="H106" s="120" t="s">
        <v>57</v>
      </c>
      <c r="I106" s="118"/>
      <c r="J106" s="121"/>
    </row>
    <row r="107" spans="1:15" s="10" customFormat="1" ht="77.25" x14ac:dyDescent="0.25">
      <c r="A107" s="660"/>
      <c r="B107" s="662"/>
      <c r="C107" s="645"/>
      <c r="D107" s="122" t="s">
        <v>58</v>
      </c>
      <c r="E107" s="123" t="s">
        <v>59</v>
      </c>
      <c r="F107" s="124" t="s">
        <v>60</v>
      </c>
      <c r="G107" s="125" t="s">
        <v>61</v>
      </c>
      <c r="H107" s="122" t="s">
        <v>62</v>
      </c>
      <c r="I107" s="123" t="s">
        <v>63</v>
      </c>
      <c r="J107" s="126" t="s">
        <v>64</v>
      </c>
    </row>
    <row r="108" spans="1:15" x14ac:dyDescent="0.25">
      <c r="A108" s="630" t="s">
        <v>21</v>
      </c>
      <c r="B108" s="646"/>
      <c r="C108" s="127">
        <v>2014</v>
      </c>
      <c r="D108" s="30"/>
      <c r="E108" s="31"/>
      <c r="F108" s="128"/>
      <c r="G108" s="129">
        <f>SUM(D108:F108)</f>
        <v>0</v>
      </c>
      <c r="H108" s="30"/>
      <c r="I108" s="31"/>
      <c r="J108" s="35"/>
    </row>
    <row r="109" spans="1:15" x14ac:dyDescent="0.25">
      <c r="A109" s="630"/>
      <c r="B109" s="646"/>
      <c r="C109" s="127">
        <v>2015</v>
      </c>
      <c r="D109" s="30"/>
      <c r="E109" s="31"/>
      <c r="F109" s="128"/>
      <c r="G109" s="129">
        <f t="shared" ref="G109:G114" si="9">SUM(D109:F109)</f>
        <v>0</v>
      </c>
      <c r="H109" s="30"/>
      <c r="I109" s="31"/>
      <c r="J109" s="35"/>
    </row>
    <row r="110" spans="1:15" x14ac:dyDescent="0.25">
      <c r="A110" s="630"/>
      <c r="B110" s="646"/>
      <c r="C110" s="127">
        <v>2016</v>
      </c>
      <c r="D110" s="30"/>
      <c r="E110" s="31"/>
      <c r="F110" s="128"/>
      <c r="G110" s="129">
        <f t="shared" si="9"/>
        <v>0</v>
      </c>
      <c r="H110" s="30"/>
      <c r="I110" s="31"/>
      <c r="J110" s="35"/>
    </row>
    <row r="111" spans="1:15" x14ac:dyDescent="0.25">
      <c r="A111" s="630"/>
      <c r="B111" s="646"/>
      <c r="C111" s="127">
        <v>2017</v>
      </c>
      <c r="D111" s="36"/>
      <c r="E111" s="37"/>
      <c r="F111" s="130"/>
      <c r="G111" s="129">
        <f t="shared" si="9"/>
        <v>0</v>
      </c>
      <c r="H111" s="131"/>
      <c r="I111" s="132"/>
      <c r="J111" s="133"/>
    </row>
    <row r="112" spans="1:15" x14ac:dyDescent="0.25">
      <c r="A112" s="630"/>
      <c r="B112" s="646"/>
      <c r="C112" s="127">
        <v>2018</v>
      </c>
      <c r="D112" s="30"/>
      <c r="E112" s="31"/>
      <c r="F112" s="128"/>
      <c r="G112" s="129">
        <f t="shared" si="9"/>
        <v>0</v>
      </c>
      <c r="H112" s="30"/>
      <c r="I112" s="31"/>
      <c r="J112" s="35"/>
    </row>
    <row r="113" spans="1:19" x14ac:dyDescent="0.25">
      <c r="A113" s="630"/>
      <c r="B113" s="646"/>
      <c r="C113" s="127">
        <v>2019</v>
      </c>
      <c r="D113" s="30"/>
      <c r="E113" s="31"/>
      <c r="F113" s="128"/>
      <c r="G113" s="129">
        <f t="shared" si="9"/>
        <v>0</v>
      </c>
      <c r="H113" s="30"/>
      <c r="I113" s="31"/>
      <c r="J113" s="35"/>
    </row>
    <row r="114" spans="1:19" x14ac:dyDescent="0.25">
      <c r="A114" s="630"/>
      <c r="B114" s="646"/>
      <c r="C114" s="127">
        <v>2020</v>
      </c>
      <c r="D114" s="30"/>
      <c r="E114" s="31"/>
      <c r="F114" s="128"/>
      <c r="G114" s="129">
        <f t="shared" si="9"/>
        <v>0</v>
      </c>
      <c r="H114" s="30"/>
      <c r="I114" s="31"/>
      <c r="J114" s="35"/>
    </row>
    <row r="115" spans="1:19" ht="15.75" thickBot="1" x14ac:dyDescent="0.3">
      <c r="A115" s="647"/>
      <c r="B115" s="648"/>
      <c r="C115" s="134" t="s">
        <v>13</v>
      </c>
      <c r="D115" s="42">
        <f t="shared" ref="D115:J115" si="10">SUM(D108:D114)</f>
        <v>0</v>
      </c>
      <c r="E115" s="43">
        <f t="shared" si="10"/>
        <v>0</v>
      </c>
      <c r="F115" s="135">
        <f t="shared" si="10"/>
        <v>0</v>
      </c>
      <c r="G115" s="135">
        <f t="shared" si="10"/>
        <v>0</v>
      </c>
      <c r="H115" s="42">
        <f t="shared" si="10"/>
        <v>0</v>
      </c>
      <c r="I115" s="43">
        <f t="shared" si="10"/>
        <v>0</v>
      </c>
      <c r="J115" s="136">
        <f t="shared" si="10"/>
        <v>0</v>
      </c>
    </row>
    <row r="116" spans="1:19" ht="15.75" thickBot="1" x14ac:dyDescent="0.3">
      <c r="A116" s="137"/>
      <c r="B116" s="114"/>
      <c r="C116" s="138"/>
      <c r="D116" s="139"/>
      <c r="H116" s="140"/>
      <c r="K116" s="75"/>
    </row>
    <row r="117" spans="1:19" s="10" customFormat="1" ht="65.25" x14ac:dyDescent="0.3">
      <c r="A117" s="141" t="s">
        <v>65</v>
      </c>
      <c r="B117" s="262" t="s">
        <v>36</v>
      </c>
      <c r="C117" s="143" t="s">
        <v>5</v>
      </c>
      <c r="D117" s="144" t="s">
        <v>66</v>
      </c>
      <c r="E117" s="145" t="s">
        <v>67</v>
      </c>
      <c r="F117" s="145" t="s">
        <v>68</v>
      </c>
      <c r="G117" s="145" t="s">
        <v>69</v>
      </c>
      <c r="H117" s="145" t="s">
        <v>70</v>
      </c>
      <c r="I117" s="146" t="s">
        <v>71</v>
      </c>
      <c r="J117" s="147" t="s">
        <v>72</v>
      </c>
      <c r="K117" s="147" t="s">
        <v>73</v>
      </c>
    </row>
    <row r="118" spans="1:19" x14ac:dyDescent="0.25">
      <c r="A118" s="630" t="s">
        <v>21</v>
      </c>
      <c r="B118" s="646"/>
      <c r="C118" s="29">
        <v>2014</v>
      </c>
      <c r="D118" s="34"/>
      <c r="E118" s="31"/>
      <c r="F118" s="31"/>
      <c r="G118" s="31"/>
      <c r="H118" s="31"/>
      <c r="I118" s="35"/>
      <c r="J118" s="148">
        <f t="shared" ref="J118:K124" si="11">D118+F118+H118</f>
        <v>0</v>
      </c>
      <c r="K118" s="148">
        <f t="shared" si="11"/>
        <v>0</v>
      </c>
    </row>
    <row r="119" spans="1:19" x14ac:dyDescent="0.25">
      <c r="A119" s="630"/>
      <c r="B119" s="646"/>
      <c r="C119" s="29">
        <v>2015</v>
      </c>
      <c r="D119" s="34"/>
      <c r="E119" s="31"/>
      <c r="F119" s="31"/>
      <c r="G119" s="31"/>
      <c r="H119" s="31"/>
      <c r="I119" s="35"/>
      <c r="J119" s="148">
        <f t="shared" si="11"/>
        <v>0</v>
      </c>
      <c r="K119" s="148">
        <f t="shared" si="11"/>
        <v>0</v>
      </c>
    </row>
    <row r="120" spans="1:19" x14ac:dyDescent="0.25">
      <c r="A120" s="630"/>
      <c r="B120" s="646"/>
      <c r="C120" s="29">
        <v>2016</v>
      </c>
      <c r="D120" s="34"/>
      <c r="E120" s="31"/>
      <c r="F120" s="31"/>
      <c r="G120" s="31"/>
      <c r="H120" s="31"/>
      <c r="I120" s="35"/>
      <c r="J120" s="148">
        <f t="shared" si="11"/>
        <v>0</v>
      </c>
      <c r="K120" s="148">
        <f t="shared" si="11"/>
        <v>0</v>
      </c>
    </row>
    <row r="121" spans="1:19" x14ac:dyDescent="0.25">
      <c r="A121" s="630"/>
      <c r="B121" s="646"/>
      <c r="C121" s="29">
        <v>2017</v>
      </c>
      <c r="D121" s="39"/>
      <c r="E121" s="37"/>
      <c r="F121" s="37"/>
      <c r="G121" s="37"/>
      <c r="H121" s="37"/>
      <c r="I121" s="40"/>
      <c r="J121" s="148">
        <f t="shared" si="11"/>
        <v>0</v>
      </c>
      <c r="K121" s="148">
        <f t="shared" si="11"/>
        <v>0</v>
      </c>
    </row>
    <row r="122" spans="1:19" x14ac:dyDescent="0.25">
      <c r="A122" s="630"/>
      <c r="B122" s="646"/>
      <c r="C122" s="29">
        <v>2018</v>
      </c>
      <c r="D122" s="34"/>
      <c r="E122" s="31"/>
      <c r="F122" s="31"/>
      <c r="G122" s="31"/>
      <c r="H122" s="31"/>
      <c r="I122" s="35"/>
      <c r="J122" s="148">
        <f t="shared" si="11"/>
        <v>0</v>
      </c>
      <c r="K122" s="148">
        <f t="shared" si="11"/>
        <v>0</v>
      </c>
    </row>
    <row r="123" spans="1:19" x14ac:dyDescent="0.25">
      <c r="A123" s="630"/>
      <c r="B123" s="646"/>
      <c r="C123" s="29">
        <v>2019</v>
      </c>
      <c r="D123" s="34"/>
      <c r="E123" s="31"/>
      <c r="F123" s="31"/>
      <c r="G123" s="31"/>
      <c r="H123" s="31"/>
      <c r="I123" s="35"/>
      <c r="J123" s="148">
        <f t="shared" si="11"/>
        <v>0</v>
      </c>
      <c r="K123" s="148">
        <f t="shared" si="11"/>
        <v>0</v>
      </c>
    </row>
    <row r="124" spans="1:19" x14ac:dyDescent="0.25">
      <c r="A124" s="630"/>
      <c r="B124" s="646"/>
      <c r="C124" s="29">
        <v>2020</v>
      </c>
      <c r="D124" s="34"/>
      <c r="E124" s="31"/>
      <c r="F124" s="31"/>
      <c r="G124" s="31"/>
      <c r="H124" s="31"/>
      <c r="I124" s="35"/>
      <c r="J124" s="148">
        <f t="shared" si="11"/>
        <v>0</v>
      </c>
      <c r="K124" s="148">
        <f t="shared" si="11"/>
        <v>0</v>
      </c>
    </row>
    <row r="125" spans="1:19" ht="15.75" thickBot="1" x14ac:dyDescent="0.3">
      <c r="A125" s="647"/>
      <c r="B125" s="648"/>
      <c r="C125" s="41" t="s">
        <v>13</v>
      </c>
      <c r="D125" s="43">
        <f t="shared" ref="D125" si="12">SUM(D118:D124)</f>
        <v>0</v>
      </c>
      <c r="E125" s="43">
        <f>SUM(E118:E124)</f>
        <v>0</v>
      </c>
      <c r="F125" s="43">
        <f t="shared" ref="F125:I125" si="13">SUM(F118:F124)</f>
        <v>0</v>
      </c>
      <c r="G125" s="43">
        <f t="shared" si="13"/>
        <v>0</v>
      </c>
      <c r="H125" s="43">
        <f t="shared" si="13"/>
        <v>0</v>
      </c>
      <c r="I125" s="43">
        <f t="shared" si="13"/>
        <v>0</v>
      </c>
      <c r="J125" s="47">
        <f>SUM(J118:J124)</f>
        <v>0</v>
      </c>
      <c r="K125" s="47">
        <f>SUM(K118:K124)</f>
        <v>0</v>
      </c>
    </row>
    <row r="126" spans="1:19" x14ac:dyDescent="0.25">
      <c r="A126" s="149"/>
      <c r="B126" s="114"/>
      <c r="C126" s="48"/>
      <c r="D126" s="48"/>
      <c r="S126" s="75"/>
    </row>
    <row r="127" spans="1:19" ht="21" x14ac:dyDescent="0.35">
      <c r="A127" s="150" t="s">
        <v>74</v>
      </c>
      <c r="B127" s="151"/>
      <c r="C127" s="150"/>
      <c r="D127" s="152"/>
      <c r="E127" s="152"/>
      <c r="F127" s="152"/>
      <c r="G127" s="152"/>
      <c r="H127" s="152"/>
      <c r="I127" s="152"/>
      <c r="J127" s="152"/>
      <c r="K127" s="152"/>
      <c r="L127" s="152"/>
      <c r="M127" s="152"/>
      <c r="N127" s="152"/>
      <c r="O127" s="152"/>
    </row>
    <row r="128" spans="1:19" ht="21.75" thickBot="1" x14ac:dyDescent="0.4">
      <c r="A128" s="91"/>
      <c r="B128" s="76"/>
    </row>
    <row r="129" spans="1:15" s="10" customFormat="1" x14ac:dyDescent="0.25">
      <c r="A129" s="649" t="s">
        <v>75</v>
      </c>
      <c r="B129" s="651" t="s">
        <v>36</v>
      </c>
      <c r="C129" s="653" t="s">
        <v>76</v>
      </c>
      <c r="D129" s="153" t="s">
        <v>77</v>
      </c>
      <c r="E129" s="154"/>
      <c r="F129" s="154"/>
      <c r="G129" s="155"/>
      <c r="H129" s="156"/>
      <c r="I129" s="627" t="s">
        <v>7</v>
      </c>
      <c r="J129" s="628"/>
      <c r="K129" s="628"/>
      <c r="L129" s="628"/>
      <c r="M129" s="628"/>
      <c r="N129" s="628"/>
      <c r="O129" s="629"/>
    </row>
    <row r="130" spans="1:15" s="10" customFormat="1" ht="102.75" x14ac:dyDescent="0.25">
      <c r="A130" s="650"/>
      <c r="B130" s="652"/>
      <c r="C130" s="654"/>
      <c r="D130" s="157" t="s">
        <v>78</v>
      </c>
      <c r="E130" s="158" t="s">
        <v>79</v>
      </c>
      <c r="F130" s="158" t="s">
        <v>80</v>
      </c>
      <c r="G130" s="159" t="s">
        <v>81</v>
      </c>
      <c r="H130" s="160" t="s">
        <v>82</v>
      </c>
      <c r="I130" s="161" t="s">
        <v>14</v>
      </c>
      <c r="J130" s="161" t="s">
        <v>15</v>
      </c>
      <c r="K130" s="158" t="s">
        <v>16</v>
      </c>
      <c r="L130" s="157" t="s">
        <v>17</v>
      </c>
      <c r="M130" s="157" t="s">
        <v>28</v>
      </c>
      <c r="N130" s="158" t="s">
        <v>19</v>
      </c>
      <c r="O130" s="162" t="s">
        <v>20</v>
      </c>
    </row>
    <row r="131" spans="1:15" x14ac:dyDescent="0.25">
      <c r="A131" s="632" t="s">
        <v>179</v>
      </c>
      <c r="B131" s="631"/>
      <c r="C131" s="29">
        <v>2014</v>
      </c>
      <c r="D131" s="30"/>
      <c r="E131" s="31"/>
      <c r="F131" s="31"/>
      <c r="G131" s="129">
        <f>SUM(D131:F131)</f>
        <v>0</v>
      </c>
      <c r="H131" s="85"/>
      <c r="I131" s="34"/>
      <c r="J131" s="31"/>
      <c r="K131" s="31"/>
      <c r="L131" s="31"/>
      <c r="M131" s="31"/>
      <c r="N131" s="31"/>
      <c r="O131" s="35"/>
    </row>
    <row r="132" spans="1:15" x14ac:dyDescent="0.25">
      <c r="A132" s="632"/>
      <c r="B132" s="631"/>
      <c r="C132" s="29">
        <v>2015</v>
      </c>
      <c r="D132" s="30"/>
      <c r="E132" s="31"/>
      <c r="F132" s="31"/>
      <c r="G132" s="129">
        <f t="shared" ref="G132:G137" si="14">SUM(D132:F132)</f>
        <v>0</v>
      </c>
      <c r="H132" s="85"/>
      <c r="I132" s="34"/>
      <c r="J132" s="31"/>
      <c r="K132" s="31"/>
      <c r="L132" s="31"/>
      <c r="M132" s="31"/>
      <c r="N132" s="31"/>
      <c r="O132" s="35"/>
    </row>
    <row r="133" spans="1:15" x14ac:dyDescent="0.25">
      <c r="A133" s="632"/>
      <c r="B133" s="631"/>
      <c r="C133" s="29">
        <v>2016</v>
      </c>
      <c r="D133" s="30"/>
      <c r="E133" s="31"/>
      <c r="F133" s="31"/>
      <c r="G133" s="129">
        <f t="shared" si="14"/>
        <v>0</v>
      </c>
      <c r="H133" s="85"/>
      <c r="I133" s="34"/>
      <c r="J133" s="31"/>
      <c r="K133" s="31"/>
      <c r="L133" s="31"/>
      <c r="M133" s="31"/>
      <c r="N133" s="31"/>
      <c r="O133" s="35"/>
    </row>
    <row r="134" spans="1:15" x14ac:dyDescent="0.25">
      <c r="A134" s="632"/>
      <c r="B134" s="631"/>
      <c r="C134" s="29">
        <v>2017</v>
      </c>
      <c r="D134" s="36"/>
      <c r="E134" s="37"/>
      <c r="F134" s="37"/>
      <c r="G134" s="129">
        <f t="shared" si="14"/>
        <v>0</v>
      </c>
      <c r="H134" s="85"/>
      <c r="I134" s="39"/>
      <c r="J134" s="37"/>
      <c r="K134" s="37"/>
      <c r="L134" s="37"/>
      <c r="M134" s="37"/>
      <c r="N134" s="37"/>
      <c r="O134" s="40"/>
    </row>
    <row r="135" spans="1:15" x14ac:dyDescent="0.25">
      <c r="A135" s="632"/>
      <c r="B135" s="631"/>
      <c r="C135" s="29">
        <v>2018</v>
      </c>
      <c r="D135" s="30"/>
      <c r="E135" s="31"/>
      <c r="F135" s="31"/>
      <c r="G135" s="129">
        <f t="shared" si="14"/>
        <v>0</v>
      </c>
      <c r="H135" s="85"/>
      <c r="I135" s="34"/>
      <c r="J135" s="31"/>
      <c r="K135" s="31"/>
      <c r="L135" s="31"/>
      <c r="M135" s="31"/>
      <c r="N135" s="31"/>
      <c r="O135" s="35"/>
    </row>
    <row r="136" spans="1:15" x14ac:dyDescent="0.25">
      <c r="A136" s="632"/>
      <c r="B136" s="631"/>
      <c r="C136" s="29">
        <v>2019</v>
      </c>
      <c r="D136" s="30"/>
      <c r="E136" s="31"/>
      <c r="F136" s="31"/>
      <c r="G136" s="129">
        <f t="shared" si="14"/>
        <v>0</v>
      </c>
      <c r="H136" s="85"/>
      <c r="I136" s="34"/>
      <c r="J136" s="31"/>
      <c r="K136" s="31"/>
      <c r="L136" s="31"/>
      <c r="M136" s="31"/>
      <c r="N136" s="31"/>
      <c r="O136" s="35"/>
    </row>
    <row r="137" spans="1:15" x14ac:dyDescent="0.25">
      <c r="A137" s="632"/>
      <c r="B137" s="631"/>
      <c r="C137" s="29">
        <v>2020</v>
      </c>
      <c r="D137" s="30">
        <v>17</v>
      </c>
      <c r="E137" s="31">
        <v>1</v>
      </c>
      <c r="F137" s="31">
        <v>2</v>
      </c>
      <c r="G137" s="129">
        <f t="shared" si="14"/>
        <v>20</v>
      </c>
      <c r="H137" s="85">
        <v>22</v>
      </c>
      <c r="I137" s="34">
        <v>12</v>
      </c>
      <c r="J137" s="31">
        <v>0</v>
      </c>
      <c r="K137" s="31">
        <v>5</v>
      </c>
      <c r="L137" s="31">
        <v>0</v>
      </c>
      <c r="M137" s="31">
        <v>0</v>
      </c>
      <c r="N137" s="31">
        <v>1</v>
      </c>
      <c r="O137" s="35">
        <v>2</v>
      </c>
    </row>
    <row r="138" spans="1:15" ht="15.75" thickBot="1" x14ac:dyDescent="0.3">
      <c r="A138" s="633"/>
      <c r="B138" s="634"/>
      <c r="C138" s="41" t="s">
        <v>13</v>
      </c>
      <c r="D138" s="42">
        <f>SUM(D131:D137)</f>
        <v>17</v>
      </c>
      <c r="E138" s="43">
        <f>SUM(E131:E137)</f>
        <v>1</v>
      </c>
      <c r="F138" s="43">
        <f>SUM(F131:F137)</f>
        <v>2</v>
      </c>
      <c r="G138" s="135">
        <f t="shared" ref="G138:O138" si="15">SUM(G131:G137)</f>
        <v>20</v>
      </c>
      <c r="H138" s="163">
        <f t="shared" si="15"/>
        <v>22</v>
      </c>
      <c r="I138" s="46">
        <f t="shared" si="15"/>
        <v>12</v>
      </c>
      <c r="J138" s="43">
        <f t="shared" si="15"/>
        <v>0</v>
      </c>
      <c r="K138" s="43">
        <f t="shared" si="15"/>
        <v>5</v>
      </c>
      <c r="L138" s="43">
        <f t="shared" si="15"/>
        <v>0</v>
      </c>
      <c r="M138" s="43">
        <f t="shared" si="15"/>
        <v>0</v>
      </c>
      <c r="N138" s="43">
        <f t="shared" si="15"/>
        <v>1</v>
      </c>
      <c r="O138" s="47">
        <f t="shared" si="15"/>
        <v>2</v>
      </c>
    </row>
    <row r="139" spans="1:15" ht="15.75" thickBot="1" x14ac:dyDescent="0.3">
      <c r="B139" s="9"/>
    </row>
    <row r="140" spans="1:15" x14ac:dyDescent="0.25">
      <c r="A140" s="635" t="s">
        <v>83</v>
      </c>
      <c r="B140" s="637" t="s">
        <v>84</v>
      </c>
      <c r="C140" s="639" t="s">
        <v>5</v>
      </c>
      <c r="D140" s="639" t="s">
        <v>77</v>
      </c>
      <c r="E140" s="639"/>
      <c r="F140" s="639"/>
      <c r="G140" s="641"/>
      <c r="H140" s="642" t="s">
        <v>85</v>
      </c>
      <c r="I140" s="639"/>
      <c r="J140" s="639"/>
      <c r="K140" s="639"/>
      <c r="L140" s="643"/>
    </row>
    <row r="141" spans="1:15" ht="102.75" x14ac:dyDescent="0.25">
      <c r="A141" s="636"/>
      <c r="B141" s="638"/>
      <c r="C141" s="640"/>
      <c r="D141" s="164" t="s">
        <v>86</v>
      </c>
      <c r="E141" s="165" t="s">
        <v>87</v>
      </c>
      <c r="F141" s="164" t="s">
        <v>88</v>
      </c>
      <c r="G141" s="166" t="s">
        <v>89</v>
      </c>
      <c r="H141" s="167" t="s">
        <v>90</v>
      </c>
      <c r="I141" s="164" t="s">
        <v>91</v>
      </c>
      <c r="J141" s="164" t="s">
        <v>92</v>
      </c>
      <c r="K141" s="164" t="s">
        <v>93</v>
      </c>
      <c r="L141" s="168" t="s">
        <v>94</v>
      </c>
    </row>
    <row r="142" spans="1:15" x14ac:dyDescent="0.25">
      <c r="A142" s="709" t="s">
        <v>180</v>
      </c>
      <c r="B142" s="710"/>
      <c r="C142" s="169">
        <v>2014</v>
      </c>
      <c r="D142" s="170"/>
      <c r="E142" s="67"/>
      <c r="F142" s="67"/>
      <c r="G142" s="171">
        <f>SUM(D142:F142)</f>
        <v>0</v>
      </c>
      <c r="H142" s="66"/>
      <c r="I142" s="67"/>
      <c r="J142" s="67"/>
      <c r="K142" s="67"/>
      <c r="L142" s="68"/>
    </row>
    <row r="143" spans="1:15" x14ac:dyDescent="0.25">
      <c r="A143" s="630"/>
      <c r="B143" s="646"/>
      <c r="C143" s="29">
        <v>2015</v>
      </c>
      <c r="D143" s="30"/>
      <c r="E143" s="31"/>
      <c r="F143" s="31"/>
      <c r="G143" s="171">
        <f t="shared" ref="G143:G148" si="16">SUM(D143:F143)</f>
        <v>0</v>
      </c>
      <c r="H143" s="34"/>
      <c r="I143" s="31"/>
      <c r="J143" s="31"/>
      <c r="K143" s="31"/>
      <c r="L143" s="35"/>
    </row>
    <row r="144" spans="1:15" x14ac:dyDescent="0.25">
      <c r="A144" s="630"/>
      <c r="B144" s="646"/>
      <c r="C144" s="29">
        <v>2016</v>
      </c>
      <c r="D144" s="30"/>
      <c r="E144" s="31"/>
      <c r="F144" s="31"/>
      <c r="G144" s="171">
        <f t="shared" si="16"/>
        <v>0</v>
      </c>
      <c r="H144" s="34"/>
      <c r="I144" s="31"/>
      <c r="J144" s="31"/>
      <c r="K144" s="31"/>
      <c r="L144" s="35"/>
    </row>
    <row r="145" spans="1:12" x14ac:dyDescent="0.25">
      <c r="A145" s="630"/>
      <c r="B145" s="646"/>
      <c r="C145" s="29">
        <v>2017</v>
      </c>
      <c r="D145" s="36"/>
      <c r="E145" s="37"/>
      <c r="F145" s="37"/>
      <c r="G145" s="171">
        <f t="shared" si="16"/>
        <v>0</v>
      </c>
      <c r="H145" s="39"/>
      <c r="I145" s="37"/>
      <c r="J145" s="37"/>
      <c r="K145" s="37"/>
      <c r="L145" s="40"/>
    </row>
    <row r="146" spans="1:12" x14ac:dyDescent="0.25">
      <c r="A146" s="630"/>
      <c r="B146" s="646"/>
      <c r="C146" s="29">
        <v>2018</v>
      </c>
      <c r="D146" s="30"/>
      <c r="E146" s="31"/>
      <c r="F146" s="31"/>
      <c r="G146" s="171">
        <f t="shared" si="16"/>
        <v>0</v>
      </c>
      <c r="H146" s="34"/>
      <c r="I146" s="31"/>
      <c r="J146" s="31"/>
      <c r="K146" s="31"/>
      <c r="L146" s="35"/>
    </row>
    <row r="147" spans="1:12" x14ac:dyDescent="0.25">
      <c r="A147" s="630"/>
      <c r="B147" s="646"/>
      <c r="C147" s="29">
        <v>2019</v>
      </c>
      <c r="D147" s="30"/>
      <c r="E147" s="31"/>
      <c r="F147" s="31"/>
      <c r="G147" s="171">
        <f t="shared" si="16"/>
        <v>0</v>
      </c>
      <c r="H147" s="34"/>
      <c r="I147" s="31"/>
      <c r="J147" s="31"/>
      <c r="K147" s="31"/>
      <c r="L147" s="35"/>
    </row>
    <row r="148" spans="1:12" x14ac:dyDescent="0.25">
      <c r="A148" s="630"/>
      <c r="B148" s="646"/>
      <c r="C148" s="29">
        <v>2020</v>
      </c>
      <c r="D148" s="30">
        <v>417</v>
      </c>
      <c r="E148" s="31">
        <v>90</v>
      </c>
      <c r="F148" s="31">
        <v>150</v>
      </c>
      <c r="G148" s="171">
        <f t="shared" si="16"/>
        <v>657</v>
      </c>
      <c r="H148" s="34">
        <v>0</v>
      </c>
      <c r="I148" s="31">
        <v>49</v>
      </c>
      <c r="J148" s="31">
        <v>0</v>
      </c>
      <c r="K148" s="31"/>
      <c r="L148" s="35">
        <v>608</v>
      </c>
    </row>
    <row r="149" spans="1:12" ht="15.75" thickBot="1" x14ac:dyDescent="0.3">
      <c r="A149" s="647"/>
      <c r="B149" s="648"/>
      <c r="C149" s="41" t="s">
        <v>13</v>
      </c>
      <c r="D149" s="42">
        <f t="shared" ref="D149:L149" si="17">SUM(D142:D148)</f>
        <v>417</v>
      </c>
      <c r="E149" s="43">
        <f t="shared" si="17"/>
        <v>90</v>
      </c>
      <c r="F149" s="43">
        <f t="shared" si="17"/>
        <v>150</v>
      </c>
      <c r="G149" s="45">
        <f t="shared" si="17"/>
        <v>657</v>
      </c>
      <c r="H149" s="46">
        <f t="shared" si="17"/>
        <v>0</v>
      </c>
      <c r="I149" s="43">
        <f t="shared" si="17"/>
        <v>49</v>
      </c>
      <c r="J149" s="43">
        <f t="shared" si="17"/>
        <v>0</v>
      </c>
      <c r="K149" s="43">
        <f t="shared" si="17"/>
        <v>0</v>
      </c>
      <c r="L149" s="47">
        <f t="shared" si="17"/>
        <v>608</v>
      </c>
    </row>
    <row r="150" spans="1:12" x14ac:dyDescent="0.25">
      <c r="B150" s="9"/>
    </row>
    <row r="151" spans="1:12" x14ac:dyDescent="0.25">
      <c r="B151" s="9"/>
    </row>
    <row r="152" spans="1:12" ht="21" x14ac:dyDescent="0.35">
      <c r="A152" s="172" t="s">
        <v>95</v>
      </c>
      <c r="B152" s="55"/>
      <c r="C152" s="54"/>
      <c r="D152" s="56"/>
      <c r="E152" s="56"/>
      <c r="F152" s="56"/>
      <c r="G152" s="56"/>
      <c r="H152" s="56"/>
      <c r="I152" s="56"/>
      <c r="J152" s="56"/>
      <c r="K152" s="56"/>
      <c r="L152" s="56"/>
    </row>
    <row r="153" spans="1:12" ht="15.75" thickBot="1" x14ac:dyDescent="0.3">
      <c r="A153" s="75"/>
      <c r="B153" s="76"/>
    </row>
    <row r="154" spans="1:12" s="10" customFormat="1" ht="65.25" x14ac:dyDescent="0.3">
      <c r="A154" s="173" t="s">
        <v>96</v>
      </c>
      <c r="B154" s="174" t="s">
        <v>97</v>
      </c>
      <c r="C154" s="175" t="s">
        <v>98</v>
      </c>
      <c r="D154" s="176" t="s">
        <v>99</v>
      </c>
      <c r="E154" s="177" t="s">
        <v>100</v>
      </c>
      <c r="F154" s="177" t="s">
        <v>101</v>
      </c>
      <c r="G154" s="178" t="s">
        <v>102</v>
      </c>
    </row>
    <row r="155" spans="1:12" x14ac:dyDescent="0.25">
      <c r="A155" s="623" t="s">
        <v>21</v>
      </c>
      <c r="B155" s="624"/>
      <c r="C155" s="29">
        <v>2014</v>
      </c>
      <c r="D155" s="30"/>
      <c r="E155" s="31"/>
      <c r="F155" s="31"/>
      <c r="G155" s="35"/>
    </row>
    <row r="156" spans="1:12" x14ac:dyDescent="0.25">
      <c r="A156" s="623"/>
      <c r="B156" s="624"/>
      <c r="C156" s="29">
        <v>2015</v>
      </c>
      <c r="D156" s="30"/>
      <c r="E156" s="31"/>
      <c r="F156" s="31"/>
      <c r="G156" s="35"/>
    </row>
    <row r="157" spans="1:12" x14ac:dyDescent="0.25">
      <c r="A157" s="623"/>
      <c r="B157" s="624"/>
      <c r="C157" s="29">
        <v>2016</v>
      </c>
      <c r="D157" s="30"/>
      <c r="E157" s="31"/>
      <c r="F157" s="31"/>
      <c r="G157" s="35"/>
    </row>
    <row r="158" spans="1:12" x14ac:dyDescent="0.25">
      <c r="A158" s="623"/>
      <c r="B158" s="624"/>
      <c r="C158" s="29">
        <v>2017</v>
      </c>
      <c r="D158" s="36"/>
      <c r="E158" s="37"/>
      <c r="F158" s="37"/>
      <c r="G158" s="40"/>
    </row>
    <row r="159" spans="1:12" x14ac:dyDescent="0.25">
      <c r="A159" s="623"/>
      <c r="B159" s="624"/>
      <c r="C159" s="29">
        <v>2018</v>
      </c>
      <c r="D159" s="30"/>
      <c r="E159" s="31"/>
      <c r="F159" s="31"/>
      <c r="G159" s="35"/>
    </row>
    <row r="160" spans="1:12" x14ac:dyDescent="0.25">
      <c r="A160" s="623"/>
      <c r="B160" s="624"/>
      <c r="C160" s="29">
        <v>2019</v>
      </c>
      <c r="D160" s="30"/>
      <c r="E160" s="31"/>
      <c r="F160" s="31"/>
      <c r="G160" s="35"/>
    </row>
    <row r="161" spans="1:9" x14ac:dyDescent="0.25">
      <c r="A161" s="623"/>
      <c r="B161" s="624"/>
      <c r="C161" s="29">
        <v>2020</v>
      </c>
      <c r="D161" s="179"/>
      <c r="E161" s="180"/>
      <c r="F161" s="180"/>
      <c r="G161" s="181"/>
    </row>
    <row r="162" spans="1:9" ht="15.75" thickBot="1" x14ac:dyDescent="0.3">
      <c r="A162" s="625"/>
      <c r="B162" s="626"/>
      <c r="C162" s="41" t="s">
        <v>13</v>
      </c>
      <c r="D162" s="42">
        <f>SUM(D155:D161)</f>
        <v>0</v>
      </c>
      <c r="E162" s="42">
        <f t="shared" ref="E162:G162" si="18">SUM(E155:E161)</f>
        <v>0</v>
      </c>
      <c r="F162" s="42">
        <f t="shared" si="18"/>
        <v>0</v>
      </c>
      <c r="G162" s="47">
        <f t="shared" si="18"/>
        <v>0</v>
      </c>
    </row>
    <row r="163" spans="1:9" x14ac:dyDescent="0.25">
      <c r="B163" s="9"/>
    </row>
    <row r="164" spans="1:9" ht="15.75" thickBot="1" x14ac:dyDescent="0.3">
      <c r="B164" s="9"/>
    </row>
    <row r="165" spans="1:9" ht="18.75" x14ac:dyDescent="0.3">
      <c r="A165" s="182" t="s">
        <v>103</v>
      </c>
      <c r="B165" s="183" t="s">
        <v>104</v>
      </c>
      <c r="C165" s="184">
        <v>2014</v>
      </c>
      <c r="D165" s="184">
        <v>2015</v>
      </c>
      <c r="E165" s="184">
        <v>2016</v>
      </c>
      <c r="F165" s="184">
        <v>2017</v>
      </c>
      <c r="G165" s="184">
        <v>2018</v>
      </c>
      <c r="H165" s="184">
        <v>2019</v>
      </c>
      <c r="I165" s="185">
        <v>2020</v>
      </c>
    </row>
    <row r="166" spans="1:9" ht="15.75" x14ac:dyDescent="0.25">
      <c r="A166" s="186" t="s">
        <v>105</v>
      </c>
      <c r="B166" s="720" t="s">
        <v>181</v>
      </c>
      <c r="C166" s="188">
        <f>SUM(C167:C169)</f>
        <v>0</v>
      </c>
      <c r="D166" s="188">
        <f t="shared" ref="D166:I166" si="19">SUM(D167:D169)</f>
        <v>0</v>
      </c>
      <c r="E166" s="188">
        <f t="shared" si="19"/>
        <v>0</v>
      </c>
      <c r="F166" s="188">
        <f t="shared" si="19"/>
        <v>0</v>
      </c>
      <c r="G166" s="188">
        <f t="shared" si="19"/>
        <v>0</v>
      </c>
      <c r="H166" s="188">
        <f t="shared" si="19"/>
        <v>0</v>
      </c>
      <c r="I166" s="189">
        <f t="shared" si="19"/>
        <v>501382.05</v>
      </c>
    </row>
    <row r="167" spans="1:9" ht="15.75" x14ac:dyDescent="0.25">
      <c r="A167" s="190" t="s">
        <v>106</v>
      </c>
      <c r="B167" s="721"/>
      <c r="C167" s="65"/>
      <c r="D167" s="65"/>
      <c r="E167" s="65"/>
      <c r="F167" s="69"/>
      <c r="G167" s="65"/>
      <c r="H167" s="65"/>
      <c r="I167" s="193">
        <v>221182.25</v>
      </c>
    </row>
    <row r="168" spans="1:9" ht="15.75" x14ac:dyDescent="0.25">
      <c r="A168" s="190" t="s">
        <v>107</v>
      </c>
      <c r="B168" s="721"/>
      <c r="C168" s="65"/>
      <c r="D168" s="65"/>
      <c r="E168" s="65"/>
      <c r="F168" s="69"/>
      <c r="G168" s="65"/>
      <c r="H168" s="65"/>
      <c r="I168" s="193">
        <v>106282.74</v>
      </c>
    </row>
    <row r="169" spans="1:9" ht="15.75" x14ac:dyDescent="0.25">
      <c r="A169" s="190" t="s">
        <v>108</v>
      </c>
      <c r="B169" s="721"/>
      <c r="C169" s="65"/>
      <c r="D169" s="65"/>
      <c r="E169" s="65"/>
      <c r="F169" s="69"/>
      <c r="G169" s="65"/>
      <c r="H169" s="65"/>
      <c r="I169" s="193">
        <v>173917.06</v>
      </c>
    </row>
    <row r="170" spans="1:9" ht="31.5" x14ac:dyDescent="0.25">
      <c r="A170" s="186" t="s">
        <v>109</v>
      </c>
      <c r="B170" s="191" t="s">
        <v>182</v>
      </c>
      <c r="C170" s="65"/>
      <c r="D170" s="65"/>
      <c r="E170" s="65"/>
      <c r="F170" s="69"/>
      <c r="G170" s="65"/>
      <c r="H170" s="65"/>
      <c r="I170" s="193">
        <f>141682.91+7228.75</f>
        <v>148911.66</v>
      </c>
    </row>
    <row r="171" spans="1:9" ht="16.5" thickBot="1" x14ac:dyDescent="0.3">
      <c r="A171" s="195" t="s">
        <v>110</v>
      </c>
      <c r="B171" s="196"/>
      <c r="C171" s="197">
        <f t="shared" ref="C171:I171" si="20">C166+C170</f>
        <v>0</v>
      </c>
      <c r="D171" s="197">
        <f t="shared" si="20"/>
        <v>0</v>
      </c>
      <c r="E171" s="197">
        <f t="shared" si="20"/>
        <v>0</v>
      </c>
      <c r="F171" s="197">
        <f t="shared" si="20"/>
        <v>0</v>
      </c>
      <c r="G171" s="197">
        <f t="shared" si="20"/>
        <v>0</v>
      </c>
      <c r="H171" s="197">
        <f t="shared" si="20"/>
        <v>0</v>
      </c>
      <c r="I171" s="47">
        <f t="shared" si="20"/>
        <v>650293.71</v>
      </c>
    </row>
  </sheetData>
  <mergeCells count="50">
    <mergeCell ref="A142:B149"/>
    <mergeCell ref="A155:B162"/>
    <mergeCell ref="B166:B169"/>
    <mergeCell ref="I129:O129"/>
    <mergeCell ref="A131:B138"/>
    <mergeCell ref="A140:A141"/>
    <mergeCell ref="B140:B141"/>
    <mergeCell ref="C140:C141"/>
    <mergeCell ref="D140:G140"/>
    <mergeCell ref="H140:L140"/>
    <mergeCell ref="C106:C107"/>
    <mergeCell ref="A108:B115"/>
    <mergeCell ref="A118:B125"/>
    <mergeCell ref="A129:A130"/>
    <mergeCell ref="B129:B130"/>
    <mergeCell ref="C129:C130"/>
    <mergeCell ref="A85:B92"/>
    <mergeCell ref="A94:A95"/>
    <mergeCell ref="B94:B95"/>
    <mergeCell ref="A96:B102"/>
    <mergeCell ref="A106:A107"/>
    <mergeCell ref="B106:B107"/>
    <mergeCell ref="D72:D73"/>
    <mergeCell ref="A74:B81"/>
    <mergeCell ref="A83:A84"/>
    <mergeCell ref="B83:B84"/>
    <mergeCell ref="C83:C84"/>
    <mergeCell ref="D83:D84"/>
    <mergeCell ref="A72:A73"/>
    <mergeCell ref="B72:B73"/>
    <mergeCell ref="C72:C73"/>
    <mergeCell ref="A50:B57"/>
    <mergeCell ref="A61:A62"/>
    <mergeCell ref="B61:B62"/>
    <mergeCell ref="C61:C62"/>
    <mergeCell ref="A63:B70"/>
    <mergeCell ref="D34:D35"/>
    <mergeCell ref="A36:B43"/>
    <mergeCell ref="A48:A49"/>
    <mergeCell ref="B48:B49"/>
    <mergeCell ref="C48:C49"/>
    <mergeCell ref="D48:D49"/>
    <mergeCell ref="A34:A35"/>
    <mergeCell ref="B34:B35"/>
    <mergeCell ref="C34:C35"/>
    <mergeCell ref="B10:B11"/>
    <mergeCell ref="C10:C11"/>
    <mergeCell ref="A12:B19"/>
    <mergeCell ref="C21:C22"/>
    <mergeCell ref="A23:B3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38</vt:i4>
      </vt:variant>
    </vt:vector>
  </HeadingPairs>
  <TitlesOfParts>
    <vt:vector size="38" baseType="lpstr">
      <vt:lpstr>Podsumowanie</vt:lpstr>
      <vt:lpstr>dolnośląskie</vt:lpstr>
      <vt:lpstr>kujawsko-pomorskie</vt:lpstr>
      <vt:lpstr>lubelskie</vt:lpstr>
      <vt:lpstr>lubuskie</vt:lpstr>
      <vt:lpstr>łódzkie</vt:lpstr>
      <vt:lpstr>małopolskie</vt:lpstr>
      <vt:lpstr>mazowieckie</vt:lpstr>
      <vt:lpstr>opolskie</vt:lpstr>
      <vt:lpstr>podkarpackie</vt:lpstr>
      <vt:lpstr>podlaskie</vt:lpstr>
      <vt:lpstr>pomorskie</vt:lpstr>
      <vt:lpstr>ślaskie</vt:lpstr>
      <vt:lpstr>świętokrzyskie</vt:lpstr>
      <vt:lpstr>warmińsko-mazurskie</vt:lpstr>
      <vt:lpstr>wielkopolskie</vt:lpstr>
      <vt:lpstr>zachodniopomorskie</vt:lpstr>
      <vt:lpstr>Agencja Rynku Rolnego</vt:lpstr>
      <vt:lpstr>ARiMR</vt:lpstr>
      <vt:lpstr>MRiRW</vt:lpstr>
      <vt:lpstr>CDR (KSOW)</vt:lpstr>
      <vt:lpstr>CDR (SIR)</vt:lpstr>
      <vt:lpstr>ODR woj. dolnośląskie</vt:lpstr>
      <vt:lpstr>ODR woj. kujawsko-pomorskie</vt:lpstr>
      <vt:lpstr>ODR woj. lubelskie</vt:lpstr>
      <vt:lpstr>ODR woj. lubuskie</vt:lpstr>
      <vt:lpstr>ODR woj. łódzkie</vt:lpstr>
      <vt:lpstr>ODR woj. małopolskie</vt:lpstr>
      <vt:lpstr>ODR woj. mazowieckie</vt:lpstr>
      <vt:lpstr>ODR woj. opolskie</vt:lpstr>
      <vt:lpstr>ODR woj. podkarpackie</vt:lpstr>
      <vt:lpstr>ODR woj. podlaskie</vt:lpstr>
      <vt:lpstr>ODR woj. pomorskie</vt:lpstr>
      <vt:lpstr>ODR woj. ślaskie</vt:lpstr>
      <vt:lpstr>ODR woj. świętokrzyskie</vt:lpstr>
      <vt:lpstr>ODR woj. warmińsko-mazurskie</vt:lpstr>
      <vt:lpstr>ODR woj. wielkopolskie</vt:lpstr>
      <vt:lpstr>ODR woj. zachodniopomorskie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2021-03-13T19:23:13Z</dcterms:created>
  <dcterms:modified xsi:type="dcterms:W3CDTF">2021-04-13T06:35:28Z</dcterms:modified>
</cp:coreProperties>
</file>